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ORRESPONDENCIA RECIBIDA\ENTIDADES\IGAC\EXCEL\AVALUO CATASTRAL 2022\"/>
    </mc:Choice>
  </mc:AlternateContent>
  <bookViews>
    <workbookView xWindow="-105" yWindow="-105" windowWidth="23250" windowHeight="12450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2" i="1"/>
  <c r="D34" i="1"/>
  <c r="D36" i="1"/>
  <c r="D38" i="1"/>
  <c r="D40" i="1"/>
  <c r="D42" i="1"/>
  <c r="E42" i="1"/>
  <c r="I42" i="1"/>
  <c r="C42" i="1" s="1"/>
  <c r="C44" i="1"/>
  <c r="D44" i="1"/>
  <c r="H44" i="1"/>
  <c r="I44" i="1"/>
  <c r="J44" i="1"/>
  <c r="K44" i="1"/>
  <c r="E44" i="1" s="1"/>
  <c r="I46" i="1"/>
  <c r="C46" i="1" s="1"/>
  <c r="J46" i="1"/>
  <c r="D46" i="1" s="1"/>
  <c r="K46" i="1"/>
  <c r="E46" i="1" s="1"/>
  <c r="C48" i="1"/>
  <c r="D48" i="1"/>
  <c r="I48" i="1"/>
  <c r="J48" i="1"/>
  <c r="K48" i="1"/>
  <c r="E48" i="1" s="1"/>
  <c r="C50" i="1"/>
  <c r="D50" i="1"/>
  <c r="E50" i="1"/>
  <c r="D52" i="1"/>
  <c r="E52" i="1"/>
  <c r="F52" i="1"/>
  <c r="C52" i="1" s="1"/>
  <c r="G52" i="1"/>
  <c r="H52" i="1"/>
  <c r="C56" i="1"/>
  <c r="F56" i="1"/>
  <c r="G56" i="1"/>
  <c r="D56" i="1" s="1"/>
  <c r="H56" i="1"/>
  <c r="E56" i="1" s="1"/>
  <c r="C58" i="1"/>
  <c r="D58" i="1"/>
  <c r="E58" i="1"/>
  <c r="C60" i="1"/>
  <c r="D60" i="1"/>
  <c r="E60" i="1"/>
  <c r="C62" i="1"/>
  <c r="D62" i="1"/>
  <c r="E62" i="1"/>
  <c r="C64" i="1"/>
  <c r="D64" i="1"/>
  <c r="E64" i="1"/>
  <c r="C70" i="1"/>
  <c r="D70" i="1"/>
  <c r="E70" i="1"/>
  <c r="C72" i="1"/>
  <c r="D72" i="1"/>
  <c r="E72" i="1"/>
  <c r="C74" i="1"/>
  <c r="D74" i="1"/>
  <c r="E74" i="1"/>
</calcChain>
</file>

<file path=xl/sharedStrings.xml><?xml version="1.0" encoding="utf-8"?>
<sst xmlns="http://schemas.openxmlformats.org/spreadsheetml/2006/main" count="59" uniqueCount="36">
  <si>
    <r>
      <t xml:space="preserve">FUENTE: </t>
    </r>
    <r>
      <rPr>
        <sz val="10"/>
        <rFont val="Arial"/>
        <family val="2"/>
      </rPr>
      <t>Instituto Geográfico Agustín Codazzi "IGAC"  - Seccional Huila.</t>
    </r>
  </si>
  <si>
    <t xml:space="preserve">S.I. </t>
  </si>
  <si>
    <t>104.539</t>
  </si>
  <si>
    <t>142.717</t>
  </si>
  <si>
    <t>247.256</t>
  </si>
  <si>
    <t>1994</t>
  </si>
  <si>
    <t>102.339</t>
  </si>
  <si>
    <t>139.594</t>
  </si>
  <si>
    <t>241.933</t>
  </si>
  <si>
    <t>1993</t>
  </si>
  <si>
    <t>87.649</t>
  </si>
  <si>
    <t>145.040</t>
  </si>
  <si>
    <t>232.689</t>
  </si>
  <si>
    <t>1992</t>
  </si>
  <si>
    <t>83.783</t>
  </si>
  <si>
    <t>136.091</t>
  </si>
  <si>
    <t>219.874</t>
  </si>
  <si>
    <t>1991</t>
  </si>
  <si>
    <r>
      <t>M</t>
    </r>
    <r>
      <rPr>
        <b/>
        <vertAlign val="superscript"/>
        <sz val="10"/>
        <rFont val="Arial"/>
        <family val="2"/>
      </rPr>
      <t>2</t>
    </r>
  </si>
  <si>
    <t>Construida</t>
  </si>
  <si>
    <t>Area</t>
  </si>
  <si>
    <t>Número de Predios</t>
  </si>
  <si>
    <t>ZONA RURAL</t>
  </si>
  <si>
    <t>ZONA URBANA</t>
  </si>
  <si>
    <t>TOTAL DEPARTAMENTO</t>
  </si>
  <si>
    <t>AÑOS</t>
  </si>
  <si>
    <t>1991 - 2022</t>
  </si>
  <si>
    <t>NO GRAVADA POR ZONAS EN EL DEPARTAMENTO</t>
  </si>
  <si>
    <t xml:space="preserve">NUMERO DE PREDIOS, AREA CONSTRUIDA Y AVALUO CATASTRAL DE LA PROPIEDAD INMUEBLE GRAVADA Y  </t>
  </si>
  <si>
    <t xml:space="preserve">CONSTRUCCION </t>
  </si>
  <si>
    <t>DEPARTAMENTO ADMINISTRATIVO DE PLANEACION</t>
  </si>
  <si>
    <t>GOBERNACION DEL HUILA</t>
  </si>
  <si>
    <t>SISTEMA DE INFORMACION REGIONAL "SIR"</t>
  </si>
  <si>
    <t>Nota: S.I.: (Sin información).</t>
  </si>
  <si>
    <t>Avalúo  (Miles de $)</t>
  </si>
  <si>
    <t>Avalúo (Miles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</si>
</sst>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_);\(#,##0.0\)"/>
    <numFmt numFmtId="165" formatCode="#,##0;[Red]#,##0"/>
    <numFmt numFmtId="166" formatCode="_(* #,##0_);_(* \(#,##0\);_(* &quot;-&quot;??_);_(@_)"/>
    <numFmt numFmtId="167" formatCode="_(* #,##0.0_);_(* \(#,##0.0\);_(* &quot;-&quot;??_);_(@_)"/>
    <numFmt numFmtId="168" formatCode="#,##0.0;[Red]#,##0.0"/>
  </numFmts>
  <fonts count="5" x14ac:knownFonts="1">
    <font>
      <sz val="10"/>
      <name val="Courie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93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right"/>
    </xf>
    <xf numFmtId="37" fontId="2" fillId="0" borderId="0" xfId="0" applyNumberFormat="1" applyFont="1"/>
    <xf numFmtId="164" fontId="2" fillId="0" borderId="0" xfId="0" applyFont="1"/>
    <xf numFmtId="37" fontId="0" fillId="0" borderId="0" xfId="0" applyNumberFormat="1"/>
    <xf numFmtId="3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1" applyNumberFormat="1" applyFont="1" applyFill="1" applyBorder="1" applyAlignment="1" applyProtection="1">
      <alignment horizontal="center"/>
    </xf>
    <xf numFmtId="166" fontId="1" fillId="0" borderId="0" xfId="1" applyNumberFormat="1" applyFont="1" applyFill="1" applyBorder="1" applyAlignment="1" applyProtection="1">
      <alignment horizontal="right"/>
    </xf>
    <xf numFmtId="37" fontId="1" fillId="0" borderId="0" xfId="0" applyNumberFormat="1" applyFont="1"/>
    <xf numFmtId="164" fontId="1" fillId="0" borderId="4" xfId="0" applyFont="1" applyBorder="1"/>
    <xf numFmtId="165" fontId="1" fillId="0" borderId="5" xfId="0" applyNumberFormat="1" applyFont="1" applyBorder="1" applyAlignment="1">
      <alignment horizontal="center"/>
    </xf>
    <xf numFmtId="166" fontId="1" fillId="0" borderId="6" xfId="1" applyNumberFormat="1" applyFont="1" applyFill="1" applyBorder="1" applyAlignment="1" applyProtection="1">
      <alignment horizontal="center"/>
    </xf>
    <xf numFmtId="164" fontId="1" fillId="0" borderId="6" xfId="0" applyFont="1" applyBorder="1"/>
    <xf numFmtId="166" fontId="1" fillId="0" borderId="6" xfId="1" applyNumberFormat="1" applyFont="1" applyFill="1" applyBorder="1" applyAlignment="1" applyProtection="1">
      <alignment horizontal="right"/>
    </xf>
    <xf numFmtId="37" fontId="1" fillId="0" borderId="7" xfId="0" applyNumberFormat="1" applyFont="1" applyBorder="1"/>
    <xf numFmtId="37" fontId="1" fillId="0" borderId="6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9" xfId="0" applyFont="1" applyBorder="1"/>
    <xf numFmtId="165" fontId="1" fillId="0" borderId="10" xfId="0" applyNumberFormat="1" applyFont="1" applyBorder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</xf>
    <xf numFmtId="164" fontId="1" fillId="0" borderId="10" xfId="0" applyFont="1" applyBorder="1"/>
    <xf numFmtId="165" fontId="1" fillId="0" borderId="11" xfId="1" applyNumberFormat="1" applyFont="1" applyFill="1" applyBorder="1" applyAlignment="1" applyProtection="1">
      <alignment horizontal="right"/>
    </xf>
    <xf numFmtId="164" fontId="1" fillId="0" borderId="12" xfId="0" applyFont="1" applyBorder="1"/>
    <xf numFmtId="165" fontId="1" fillId="0" borderId="11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center"/>
    </xf>
    <xf numFmtId="164" fontId="1" fillId="0" borderId="11" xfId="0" applyFont="1" applyBorder="1"/>
    <xf numFmtId="165" fontId="1" fillId="0" borderId="1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4" fontId="0" fillId="0" borderId="9" xfId="0" applyBorder="1"/>
    <xf numFmtId="164" fontId="0" fillId="0" borderId="11" xfId="0" applyBorder="1"/>
    <xf numFmtId="165" fontId="0" fillId="0" borderId="11" xfId="1" applyNumberFormat="1" applyFont="1" applyBorder="1" applyAlignment="1">
      <alignment horizontal="right"/>
    </xf>
    <xf numFmtId="165" fontId="0" fillId="0" borderId="11" xfId="0" applyNumberFormat="1" applyBorder="1"/>
    <xf numFmtId="165" fontId="0" fillId="0" borderId="11" xfId="0" applyNumberFormat="1" applyBorder="1" applyAlignment="1">
      <alignment horizontal="right"/>
    </xf>
    <xf numFmtId="165" fontId="0" fillId="0" borderId="10" xfId="0" applyNumberFormat="1" applyBorder="1"/>
    <xf numFmtId="164" fontId="0" fillId="0" borderId="10" xfId="0" applyBorder="1"/>
    <xf numFmtId="3" fontId="1" fillId="0" borderId="10" xfId="0" applyNumberFormat="1" applyFont="1" applyBorder="1" applyAlignment="1">
      <alignment horizontal="right"/>
    </xf>
    <xf numFmtId="37" fontId="1" fillId="0" borderId="11" xfId="0" applyNumberFormat="1" applyFont="1" applyBorder="1"/>
    <xf numFmtId="165" fontId="1" fillId="0" borderId="11" xfId="1" applyNumberFormat="1" applyFont="1" applyBorder="1" applyAlignment="1">
      <alignment horizontal="right"/>
    </xf>
    <xf numFmtId="165" fontId="1" fillId="0" borderId="11" xfId="1" applyNumberFormat="1" applyFont="1" applyBorder="1" applyAlignment="1" applyProtection="1">
      <alignment horizontal="right"/>
    </xf>
    <xf numFmtId="167" fontId="1" fillId="0" borderId="9" xfId="1" applyNumberFormat="1" applyFont="1" applyFill="1" applyBorder="1"/>
    <xf numFmtId="166" fontId="1" fillId="0" borderId="11" xfId="1" applyNumberFormat="1" applyFont="1" applyFill="1" applyBorder="1" applyAlignment="1" applyProtection="1">
      <alignment horizontal="right"/>
    </xf>
    <xf numFmtId="168" fontId="1" fillId="0" borderId="11" xfId="1" applyNumberFormat="1" applyFont="1" applyFill="1" applyBorder="1" applyAlignment="1" applyProtection="1">
      <alignment horizontal="right"/>
    </xf>
    <xf numFmtId="164" fontId="1" fillId="0" borderId="14" xfId="0" applyFont="1" applyBorder="1"/>
    <xf numFmtId="3" fontId="1" fillId="0" borderId="12" xfId="0" applyNumberFormat="1" applyFont="1" applyBorder="1" applyAlignment="1">
      <alignment horizontal="right"/>
    </xf>
    <xf numFmtId="165" fontId="1" fillId="0" borderId="12" xfId="1" applyNumberFormat="1" applyFont="1" applyBorder="1" applyAlignment="1" applyProtection="1">
      <alignment horizontal="right"/>
    </xf>
    <xf numFmtId="165" fontId="1" fillId="0" borderId="12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right"/>
    </xf>
    <xf numFmtId="165" fontId="1" fillId="0" borderId="12" xfId="1" applyNumberFormat="1" applyFont="1" applyBorder="1" applyAlignment="1">
      <alignment horizontal="right"/>
    </xf>
    <xf numFmtId="3" fontId="1" fillId="0" borderId="12" xfId="0" applyNumberFormat="1" applyFont="1" applyBorder="1"/>
    <xf numFmtId="164" fontId="1" fillId="0" borderId="15" xfId="0" applyFont="1" applyBorder="1"/>
    <xf numFmtId="1" fontId="1" fillId="0" borderId="15" xfId="0" applyNumberFormat="1" applyFont="1" applyBorder="1"/>
    <xf numFmtId="164" fontId="1" fillId="0" borderId="14" xfId="0" applyFont="1" applyBorder="1" applyAlignment="1">
      <alignment horizontal="fill"/>
    </xf>
    <xf numFmtId="164" fontId="1" fillId="0" borderId="12" xfId="0" applyFont="1" applyBorder="1" applyAlignment="1">
      <alignment horizontal="fill"/>
    </xf>
    <xf numFmtId="164" fontId="1" fillId="0" borderId="15" xfId="0" applyFont="1" applyBorder="1" applyAlignment="1">
      <alignment horizontal="fill"/>
    </xf>
    <xf numFmtId="164" fontId="3" fillId="2" borderId="17" xfId="0" applyFont="1" applyFill="1" applyBorder="1" applyAlignment="1">
      <alignment horizontal="center" vertical="center" wrapText="1"/>
    </xf>
    <xf numFmtId="164" fontId="3" fillId="2" borderId="18" xfId="0" applyFont="1" applyFill="1" applyBorder="1" applyAlignment="1">
      <alignment horizontal="center" vertical="center" wrapText="1"/>
    </xf>
    <xf numFmtId="164" fontId="3" fillId="2" borderId="20" xfId="0" applyFont="1" applyFill="1" applyBorder="1" applyAlignment="1">
      <alignment horizontal="center" vertical="center" wrapText="1"/>
    </xf>
    <xf numFmtId="164" fontId="1" fillId="0" borderId="0" xfId="0" applyFont="1" applyAlignment="1">
      <alignment horizontal="fill"/>
    </xf>
    <xf numFmtId="164" fontId="3" fillId="0" borderId="0" xfId="0" applyFont="1"/>
    <xf numFmtId="164" fontId="3" fillId="2" borderId="3" xfId="0" applyFont="1" applyFill="1" applyBorder="1" applyAlignment="1">
      <alignment horizontal="left" vertical="center" wrapText="1"/>
    </xf>
    <xf numFmtId="164" fontId="3" fillId="2" borderId="2" xfId="0" applyFont="1" applyFill="1" applyBorder="1" applyAlignment="1">
      <alignment horizontal="left" vertical="center" wrapText="1"/>
    </xf>
    <xf numFmtId="164" fontId="3" fillId="2" borderId="1" xfId="0" applyFont="1" applyFill="1" applyBorder="1" applyAlignment="1">
      <alignment horizontal="left" vertical="center" wrapText="1"/>
    </xf>
    <xf numFmtId="164" fontId="3" fillId="3" borderId="3" xfId="0" applyFont="1" applyFill="1" applyBorder="1" applyAlignment="1">
      <alignment horizontal="center" vertical="center"/>
    </xf>
    <xf numFmtId="164" fontId="3" fillId="3" borderId="2" xfId="0" applyFont="1" applyFill="1" applyBorder="1" applyAlignment="1">
      <alignment horizontal="center" vertical="center"/>
    </xf>
    <xf numFmtId="164" fontId="3" fillId="3" borderId="1" xfId="0" applyFont="1" applyFill="1" applyBorder="1" applyAlignment="1">
      <alignment horizontal="center" vertical="center"/>
    </xf>
    <xf numFmtId="164" fontId="3" fillId="2" borderId="20" xfId="0" applyFont="1" applyFill="1" applyBorder="1" applyAlignment="1">
      <alignment horizontal="center" vertical="center" wrapText="1"/>
    </xf>
    <xf numFmtId="164" fontId="3" fillId="2" borderId="18" xfId="0" applyFont="1" applyFill="1" applyBorder="1" applyAlignment="1">
      <alignment horizontal="center" vertical="center" wrapText="1"/>
    </xf>
    <xf numFmtId="164" fontId="3" fillId="2" borderId="17" xfId="0" applyFont="1" applyFill="1" applyBorder="1" applyAlignment="1">
      <alignment horizontal="center" vertical="center" wrapText="1"/>
    </xf>
    <xf numFmtId="164" fontId="3" fillId="2" borderId="21" xfId="0" applyFont="1" applyFill="1" applyBorder="1" applyAlignment="1">
      <alignment horizontal="center" vertical="center" wrapText="1"/>
    </xf>
    <xf numFmtId="164" fontId="3" fillId="2" borderId="22" xfId="0" applyFont="1" applyFill="1" applyBorder="1" applyAlignment="1">
      <alignment horizontal="center" vertical="center" wrapText="1"/>
    </xf>
    <xf numFmtId="164" fontId="3" fillId="2" borderId="19" xfId="0" applyFont="1" applyFill="1" applyBorder="1" applyAlignment="1">
      <alignment horizontal="center" vertical="center" wrapText="1"/>
    </xf>
    <xf numFmtId="164" fontId="3" fillId="2" borderId="13" xfId="0" applyFont="1" applyFill="1" applyBorder="1" applyAlignment="1">
      <alignment horizontal="center" vertical="center" wrapText="1"/>
    </xf>
    <xf numFmtId="164" fontId="3" fillId="2" borderId="0" xfId="0" applyFont="1" applyFill="1" applyAlignment="1">
      <alignment horizontal="center" vertical="center" wrapText="1"/>
    </xf>
    <xf numFmtId="164" fontId="3" fillId="2" borderId="14" xfId="0" applyFont="1" applyFill="1" applyBorder="1" applyAlignment="1">
      <alignment horizontal="center" vertical="center" wrapText="1"/>
    </xf>
    <xf numFmtId="164" fontId="3" fillId="2" borderId="8" xfId="0" applyFont="1" applyFill="1" applyBorder="1" applyAlignment="1">
      <alignment horizontal="center" vertical="center" wrapText="1"/>
    </xf>
    <xf numFmtId="164" fontId="3" fillId="2" borderId="16" xfId="0" applyFont="1" applyFill="1" applyBorder="1" applyAlignment="1">
      <alignment horizontal="center" vertical="center" wrapText="1"/>
    </xf>
    <xf numFmtId="164" fontId="3" fillId="3" borderId="21" xfId="0" applyFont="1" applyFill="1" applyBorder="1" applyAlignment="1">
      <alignment horizontal="center" vertical="center"/>
    </xf>
    <xf numFmtId="164" fontId="3" fillId="3" borderId="22" xfId="0" applyFont="1" applyFill="1" applyBorder="1" applyAlignment="1">
      <alignment horizontal="center" vertical="center"/>
    </xf>
    <xf numFmtId="164" fontId="3" fillId="3" borderId="19" xfId="0" applyFont="1" applyFill="1" applyBorder="1" applyAlignment="1">
      <alignment horizontal="center" vertical="center"/>
    </xf>
    <xf numFmtId="164" fontId="3" fillId="3" borderId="13" xfId="0" applyFont="1" applyFill="1" applyBorder="1" applyAlignment="1">
      <alignment horizontal="center" vertical="center"/>
    </xf>
    <xf numFmtId="164" fontId="3" fillId="3" borderId="0" xfId="0" applyFont="1" applyFill="1" applyAlignment="1">
      <alignment horizontal="center" vertical="center"/>
    </xf>
    <xf numFmtId="164" fontId="3" fillId="3" borderId="14" xfId="0" applyFont="1" applyFill="1" applyBorder="1" applyAlignment="1">
      <alignment horizontal="center" vertical="center"/>
    </xf>
    <xf numFmtId="164" fontId="3" fillId="3" borderId="8" xfId="0" applyFont="1" applyFill="1" applyBorder="1" applyAlignment="1">
      <alignment horizontal="center" vertical="center"/>
    </xf>
    <xf numFmtId="164" fontId="3" fillId="3" borderId="7" xfId="0" applyFont="1" applyFill="1" applyBorder="1" applyAlignment="1">
      <alignment horizontal="center" vertical="center"/>
    </xf>
    <xf numFmtId="164" fontId="3" fillId="3" borderId="16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68579</xdr:colOff>
      <xdr:row>0</xdr:row>
      <xdr:rowOff>76200</xdr:rowOff>
    </xdr:from>
    <xdr:ext cx="1731645" cy="937260"/>
    <xdr:pic>
      <xdr:nvPicPr>
        <xdr:cNvPr id="2" name="Imagen 2" descr="C:\Users\sir\Downloads\Recurso 7.png">
          <a:extLst>
            <a:ext uri="{FF2B5EF4-FFF2-40B4-BE49-F238E27FC236}">
              <a16:creationId xmlns:a16="http://schemas.microsoft.com/office/drawing/2014/main" xmlns="" id="{C22B1183-48B8-45C3-926A-8085D3DB1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4" y="76200"/>
          <a:ext cx="1731645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103"/>
  <sheetViews>
    <sheetView tabSelected="1" workbookViewId="0">
      <selection activeCell="E3" sqref="E3"/>
    </sheetView>
  </sheetViews>
  <sheetFormatPr baseColWidth="10" defaultColWidth="9.625" defaultRowHeight="12" x14ac:dyDescent="0.15"/>
  <cols>
    <col min="1" max="1" width="1.875" customWidth="1"/>
    <col min="2" max="2" width="7.75" customWidth="1"/>
    <col min="3" max="3" width="8.5" customWidth="1"/>
    <col min="4" max="4" width="10.375" customWidth="1"/>
    <col min="5" max="5" width="20.5" customWidth="1"/>
    <col min="6" max="7" width="11.5" customWidth="1"/>
    <col min="8" max="8" width="20" customWidth="1"/>
    <col min="9" max="9" width="11.5" customWidth="1"/>
    <col min="10" max="10" width="10.5" customWidth="1"/>
    <col min="11" max="11" width="18.625" customWidth="1"/>
    <col min="12" max="12" width="17.625" customWidth="1"/>
    <col min="13" max="13" width="1.625" customWidth="1"/>
    <col min="14" max="14" width="15" customWidth="1"/>
    <col min="15" max="15" width="1.625" customWidth="1"/>
    <col min="16" max="16" width="10.625" customWidth="1"/>
    <col min="17" max="17" width="1.625" customWidth="1"/>
    <col min="18" max="18" width="10.625" customWidth="1"/>
    <col min="19" max="19" width="1.625" customWidth="1"/>
    <col min="20" max="20" width="9.625" customWidth="1"/>
    <col min="21" max="21" width="1.625" customWidth="1"/>
    <col min="22" max="22" width="6.625" customWidth="1"/>
    <col min="23" max="23" width="1.625" customWidth="1"/>
    <col min="24" max="24" width="12.625" customWidth="1"/>
    <col min="25" max="25" width="1.625" customWidth="1"/>
    <col min="26" max="26" width="6.625" customWidth="1"/>
    <col min="27" max="27" width="1.625" customWidth="1"/>
    <col min="28" max="28" width="6.625" customWidth="1"/>
    <col min="29" max="29" width="1.625" customWidth="1"/>
    <col min="30" max="30" width="6.625" customWidth="1"/>
    <col min="31" max="31" width="1.625" customWidth="1"/>
    <col min="32" max="32" width="7.625" customWidth="1"/>
    <col min="33" max="34" width="1.625" customWidth="1"/>
    <col min="35" max="35" width="8.625" customWidth="1"/>
    <col min="36" max="36" width="1.625" customWidth="1"/>
    <col min="37" max="37" width="4.625" customWidth="1"/>
    <col min="38" max="38" width="1.625" customWidth="1"/>
    <col min="39" max="39" width="8.625" customWidth="1"/>
    <col min="40" max="40" width="1.625" customWidth="1"/>
    <col min="41" max="41" width="4.625" customWidth="1"/>
    <col min="42" max="42" width="1.625" customWidth="1"/>
    <col min="43" max="43" width="17.625" customWidth="1"/>
    <col min="44" max="44" width="1.625" customWidth="1"/>
    <col min="45" max="45" width="6.625" customWidth="1"/>
    <col min="46" max="46" width="1.625" customWidth="1"/>
    <col min="47" max="47" width="10.625" customWidth="1"/>
    <col min="48" max="48" width="1.625" customWidth="1"/>
    <col min="49" max="49" width="9.625" customWidth="1"/>
    <col min="50" max="50" width="1.625" customWidth="1"/>
    <col min="52" max="52" width="1.625" customWidth="1"/>
    <col min="54" max="54" width="1.625" customWidth="1"/>
    <col min="56" max="56" width="1.625" customWidth="1"/>
  </cols>
  <sheetData>
    <row r="7" spans="2:17" ht="8.25" customHeight="1" thickBot="1" x14ac:dyDescent="0.2"/>
    <row r="8" spans="2:17" ht="14.25" customHeight="1" x14ac:dyDescent="0.2">
      <c r="B8" s="83" t="s">
        <v>32</v>
      </c>
      <c r="C8" s="84"/>
      <c r="D8" s="84"/>
      <c r="E8" s="84"/>
      <c r="F8" s="84"/>
      <c r="G8" s="84"/>
      <c r="H8" s="84"/>
      <c r="I8" s="84"/>
      <c r="J8" s="84"/>
      <c r="K8" s="85"/>
      <c r="L8" s="65"/>
      <c r="M8" s="65"/>
      <c r="N8" s="65"/>
      <c r="O8" s="65"/>
      <c r="P8" s="65"/>
      <c r="Q8" s="65"/>
    </row>
    <row r="9" spans="2:17" ht="14.25" customHeight="1" x14ac:dyDescent="0.2">
      <c r="B9" s="86" t="s">
        <v>31</v>
      </c>
      <c r="C9" s="87"/>
      <c r="D9" s="87"/>
      <c r="E9" s="87"/>
      <c r="F9" s="87"/>
      <c r="G9" s="87"/>
      <c r="H9" s="87"/>
      <c r="I9" s="87"/>
      <c r="J9" s="87"/>
      <c r="K9" s="88"/>
      <c r="L9" s="65"/>
      <c r="M9" s="65"/>
      <c r="N9" s="65"/>
      <c r="O9" s="65"/>
      <c r="P9" s="65"/>
      <c r="Q9" s="65"/>
    </row>
    <row r="10" spans="2:17" ht="15.75" customHeight="1" thickBot="1" x14ac:dyDescent="0.25">
      <c r="B10" s="89" t="s">
        <v>30</v>
      </c>
      <c r="C10" s="90"/>
      <c r="D10" s="90"/>
      <c r="E10" s="90"/>
      <c r="F10" s="90"/>
      <c r="G10" s="90"/>
      <c r="H10" s="90"/>
      <c r="I10" s="90"/>
      <c r="J10" s="90"/>
      <c r="K10" s="91"/>
      <c r="L10" s="65"/>
      <c r="M10" s="65"/>
      <c r="N10" s="65"/>
      <c r="O10" s="65"/>
      <c r="P10" s="65"/>
      <c r="Q10" s="65"/>
    </row>
    <row r="11" spans="2:17" ht="4.5" customHeight="1" thickBot="1" x14ac:dyDescent="0.2"/>
    <row r="12" spans="2:17" ht="15" customHeight="1" x14ac:dyDescent="0.2">
      <c r="B12" s="83" t="s">
        <v>29</v>
      </c>
      <c r="C12" s="84"/>
      <c r="D12" s="84"/>
      <c r="E12" s="84"/>
      <c r="F12" s="84"/>
      <c r="G12" s="84"/>
      <c r="H12" s="84"/>
      <c r="I12" s="84"/>
      <c r="J12" s="84"/>
      <c r="K12" s="85"/>
      <c r="L12" s="1"/>
      <c r="M12" s="1"/>
      <c r="N12" s="1"/>
    </row>
    <row r="13" spans="2:17" ht="15" customHeight="1" x14ac:dyDescent="0.2">
      <c r="B13" s="86" t="s">
        <v>28</v>
      </c>
      <c r="C13" s="87"/>
      <c r="D13" s="87"/>
      <c r="E13" s="87"/>
      <c r="F13" s="87"/>
      <c r="G13" s="87"/>
      <c r="H13" s="87"/>
      <c r="I13" s="87"/>
      <c r="J13" s="87"/>
      <c r="K13" s="88"/>
      <c r="L13" s="1"/>
      <c r="M13" s="1"/>
      <c r="N13" s="1"/>
    </row>
    <row r="14" spans="2:17" ht="15" customHeight="1" thickBot="1" x14ac:dyDescent="0.25">
      <c r="B14" s="89" t="s">
        <v>27</v>
      </c>
      <c r="C14" s="90"/>
      <c r="D14" s="90"/>
      <c r="E14" s="90"/>
      <c r="F14" s="90"/>
      <c r="G14" s="90"/>
      <c r="H14" s="90"/>
      <c r="I14" s="90"/>
      <c r="J14" s="90"/>
      <c r="K14" s="91"/>
      <c r="L14" s="1"/>
      <c r="M14" s="1"/>
      <c r="N14" s="1"/>
    </row>
    <row r="15" spans="2:17" ht="5.25" customHeight="1" thickBot="1" x14ac:dyDescent="0.25">
      <c r="C15" s="65"/>
      <c r="D15" s="65"/>
      <c r="E15" s="65"/>
      <c r="F15" s="65"/>
      <c r="G15" s="65"/>
      <c r="H15" s="65"/>
      <c r="I15" s="65"/>
      <c r="J15" s="65"/>
      <c r="K15" s="65"/>
      <c r="L15" s="1"/>
      <c r="M15" s="1"/>
      <c r="N15" s="1"/>
    </row>
    <row r="16" spans="2:17" ht="17.25" customHeight="1" thickBot="1" x14ac:dyDescent="0.25">
      <c r="B16" s="69" t="s">
        <v>26</v>
      </c>
      <c r="C16" s="70"/>
      <c r="D16" s="70"/>
      <c r="E16" s="70"/>
      <c r="F16" s="70"/>
      <c r="G16" s="70"/>
      <c r="H16" s="70"/>
      <c r="I16" s="70"/>
      <c r="J16" s="70"/>
      <c r="K16" s="71"/>
      <c r="L16" s="1"/>
      <c r="M16" s="1"/>
      <c r="N16" s="1"/>
    </row>
    <row r="17" spans="2:14" ht="3.75" customHeight="1" thickBot="1" x14ac:dyDescent="0.25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1"/>
      <c r="M17" s="1"/>
      <c r="N17" s="1"/>
    </row>
    <row r="18" spans="2:14" ht="7.5" customHeight="1" x14ac:dyDescent="0.2">
      <c r="B18" s="72" t="s">
        <v>25</v>
      </c>
      <c r="C18" s="75" t="s">
        <v>24</v>
      </c>
      <c r="D18" s="76"/>
      <c r="E18" s="77"/>
      <c r="F18" s="75" t="s">
        <v>23</v>
      </c>
      <c r="G18" s="76"/>
      <c r="H18" s="77"/>
      <c r="I18" s="75" t="s">
        <v>22</v>
      </c>
      <c r="J18" s="76"/>
      <c r="K18" s="77"/>
      <c r="L18" s="1"/>
      <c r="M18" s="1"/>
      <c r="N18" s="1"/>
    </row>
    <row r="19" spans="2:14" ht="11.25" customHeight="1" x14ac:dyDescent="0.2">
      <c r="B19" s="73"/>
      <c r="C19" s="78"/>
      <c r="D19" s="79"/>
      <c r="E19" s="80"/>
      <c r="F19" s="78"/>
      <c r="G19" s="79"/>
      <c r="H19" s="80"/>
      <c r="I19" s="78"/>
      <c r="J19" s="79"/>
      <c r="K19" s="80"/>
      <c r="L19" s="1"/>
      <c r="M19" s="1"/>
      <c r="N19" s="1"/>
    </row>
    <row r="20" spans="2:14" ht="5.25" customHeight="1" thickBot="1" x14ac:dyDescent="0.25">
      <c r="B20" s="73"/>
      <c r="C20" s="81"/>
      <c r="D20" s="79"/>
      <c r="E20" s="82"/>
      <c r="F20" s="81"/>
      <c r="G20" s="79"/>
      <c r="H20" s="82"/>
      <c r="I20" s="81"/>
      <c r="J20" s="79"/>
      <c r="K20" s="82"/>
      <c r="L20" s="1"/>
      <c r="M20" s="1"/>
      <c r="N20" s="1"/>
    </row>
    <row r="21" spans="2:14" ht="15" customHeight="1" x14ac:dyDescent="0.2">
      <c r="B21" s="73"/>
      <c r="C21" s="75" t="s">
        <v>21</v>
      </c>
      <c r="D21" s="63" t="s">
        <v>20</v>
      </c>
      <c r="E21" s="72" t="s">
        <v>34</v>
      </c>
      <c r="F21" s="75" t="s">
        <v>21</v>
      </c>
      <c r="G21" s="63" t="s">
        <v>20</v>
      </c>
      <c r="H21" s="72" t="s">
        <v>34</v>
      </c>
      <c r="I21" s="75" t="s">
        <v>21</v>
      </c>
      <c r="J21" s="63" t="s">
        <v>20</v>
      </c>
      <c r="K21" s="72" t="s">
        <v>35</v>
      </c>
      <c r="L21" s="1"/>
      <c r="M21" s="1"/>
      <c r="N21" s="1"/>
    </row>
    <row r="22" spans="2:14" ht="15.75" customHeight="1" x14ac:dyDescent="0.2">
      <c r="B22" s="73"/>
      <c r="C22" s="78"/>
      <c r="D22" s="62" t="s">
        <v>19</v>
      </c>
      <c r="E22" s="73"/>
      <c r="F22" s="78"/>
      <c r="G22" s="62" t="s">
        <v>19</v>
      </c>
      <c r="H22" s="73"/>
      <c r="I22" s="78"/>
      <c r="J22" s="62" t="s">
        <v>19</v>
      </c>
      <c r="K22" s="73"/>
      <c r="L22" s="1"/>
      <c r="M22" s="1"/>
      <c r="N22" s="1"/>
    </row>
    <row r="23" spans="2:14" ht="18" customHeight="1" x14ac:dyDescent="0.2">
      <c r="B23" s="73"/>
      <c r="C23" s="78"/>
      <c r="D23" s="62" t="s">
        <v>18</v>
      </c>
      <c r="E23" s="73"/>
      <c r="F23" s="78"/>
      <c r="G23" s="62" t="s">
        <v>18</v>
      </c>
      <c r="H23" s="73"/>
      <c r="I23" s="78"/>
      <c r="J23" s="62" t="s">
        <v>18</v>
      </c>
      <c r="K23" s="73"/>
      <c r="L23" s="1"/>
      <c r="M23" s="1"/>
      <c r="N23" s="1"/>
    </row>
    <row r="24" spans="2:14" ht="4.5" customHeight="1" thickBot="1" x14ac:dyDescent="0.25">
      <c r="B24" s="74"/>
      <c r="C24" s="81"/>
      <c r="D24" s="61"/>
      <c r="E24" s="74"/>
      <c r="F24" s="81"/>
      <c r="G24" s="61"/>
      <c r="H24" s="74"/>
      <c r="I24" s="81"/>
      <c r="J24" s="61"/>
      <c r="K24" s="74"/>
      <c r="L24" s="1"/>
      <c r="M24" s="1"/>
      <c r="N24" s="1"/>
    </row>
    <row r="25" spans="2:14" ht="6" customHeight="1" x14ac:dyDescent="0.2">
      <c r="B25" s="60"/>
      <c r="C25" s="59"/>
      <c r="D25" s="59"/>
      <c r="E25" s="59"/>
      <c r="F25" s="59"/>
      <c r="G25" s="59"/>
      <c r="H25" s="59"/>
      <c r="I25" s="59"/>
      <c r="J25" s="59"/>
      <c r="K25" s="58"/>
      <c r="L25" s="1"/>
      <c r="M25" s="1"/>
      <c r="N25" s="1"/>
    </row>
    <row r="26" spans="2:14" ht="14.1" customHeight="1" x14ac:dyDescent="0.2">
      <c r="B26" s="52" t="s">
        <v>17</v>
      </c>
      <c r="C26" s="50" t="s">
        <v>16</v>
      </c>
      <c r="D26" s="48">
        <v>0</v>
      </c>
      <c r="E26" s="26">
        <v>318731552.39999998</v>
      </c>
      <c r="F26" s="53" t="s">
        <v>15</v>
      </c>
      <c r="G26" s="48">
        <v>0</v>
      </c>
      <c r="H26" s="26">
        <v>204566795.30000001</v>
      </c>
      <c r="I26" s="49" t="s">
        <v>14</v>
      </c>
      <c r="J26" s="48">
        <v>0</v>
      </c>
      <c r="K26" s="47">
        <v>114164757.09999999</v>
      </c>
      <c r="L26" s="1"/>
      <c r="M26" s="1"/>
      <c r="N26" s="1"/>
    </row>
    <row r="27" spans="2:14" ht="9.9499999999999993" customHeight="1" x14ac:dyDescent="0.2">
      <c r="B27" s="57"/>
      <c r="C27" s="50"/>
      <c r="D27" s="48"/>
      <c r="E27" s="26"/>
      <c r="F27" s="53"/>
      <c r="G27" s="48"/>
      <c r="H27" s="26"/>
      <c r="I27" s="54"/>
      <c r="J27" s="48"/>
      <c r="K27" s="47"/>
      <c r="L27" s="1"/>
      <c r="M27" s="1"/>
      <c r="N27" s="1"/>
    </row>
    <row r="28" spans="2:14" ht="14.1" customHeight="1" x14ac:dyDescent="0.2">
      <c r="B28" s="52" t="s">
        <v>13</v>
      </c>
      <c r="C28" s="50" t="s">
        <v>12</v>
      </c>
      <c r="D28" s="48">
        <v>0</v>
      </c>
      <c r="E28" s="26">
        <v>679343064.5</v>
      </c>
      <c r="F28" s="53" t="s">
        <v>11</v>
      </c>
      <c r="G28" s="48">
        <v>0</v>
      </c>
      <c r="H28" s="26">
        <v>459083083.60000002</v>
      </c>
      <c r="I28" s="49" t="s">
        <v>10</v>
      </c>
      <c r="J28" s="48">
        <v>0</v>
      </c>
      <c r="K28" s="47">
        <v>220260080.90000001</v>
      </c>
      <c r="L28" s="1"/>
      <c r="M28" s="1"/>
      <c r="N28" s="1"/>
    </row>
    <row r="29" spans="2:14" ht="9.9499999999999993" customHeight="1" x14ac:dyDescent="0.2">
      <c r="B29" s="57"/>
      <c r="C29" s="50"/>
      <c r="D29" s="48"/>
      <c r="E29" s="26"/>
      <c r="F29" s="53"/>
      <c r="G29" s="48"/>
      <c r="H29" s="26"/>
      <c r="I29" s="54"/>
      <c r="J29" s="48"/>
      <c r="K29" s="47"/>
      <c r="L29" s="1"/>
      <c r="M29" s="1"/>
      <c r="N29" s="1"/>
    </row>
    <row r="30" spans="2:14" ht="14.1" customHeight="1" x14ac:dyDescent="0.2">
      <c r="B30" s="52" t="s">
        <v>9</v>
      </c>
      <c r="C30" s="50" t="s">
        <v>8</v>
      </c>
      <c r="D30" s="48">
        <f>G30+J30</f>
        <v>0</v>
      </c>
      <c r="E30" s="26">
        <v>856105052</v>
      </c>
      <c r="F30" s="53" t="s">
        <v>7</v>
      </c>
      <c r="G30" s="48">
        <v>0</v>
      </c>
      <c r="H30" s="26">
        <v>553172429.89999998</v>
      </c>
      <c r="I30" s="49" t="s">
        <v>6</v>
      </c>
      <c r="J30" s="48">
        <v>0</v>
      </c>
      <c r="K30" s="47">
        <v>302932622.10000002</v>
      </c>
      <c r="L30" s="1"/>
      <c r="M30" s="1"/>
      <c r="N30" s="1"/>
    </row>
    <row r="31" spans="2:14" ht="9.9499999999999993" customHeight="1" x14ac:dyDescent="0.2">
      <c r="B31" s="57"/>
      <c r="C31" s="50"/>
      <c r="D31" s="48"/>
      <c r="E31" s="26"/>
      <c r="F31" s="53"/>
      <c r="G31" s="48"/>
      <c r="H31" s="26"/>
      <c r="I31" s="54"/>
      <c r="J31" s="48"/>
      <c r="K31" s="47"/>
      <c r="L31" s="1"/>
      <c r="M31" s="1"/>
      <c r="N31" s="1"/>
    </row>
    <row r="32" spans="2:14" ht="14.1" customHeight="1" x14ac:dyDescent="0.2">
      <c r="B32" s="52" t="s">
        <v>5</v>
      </c>
      <c r="C32" s="50" t="s">
        <v>4</v>
      </c>
      <c r="D32" s="48">
        <f>G32+J32</f>
        <v>0</v>
      </c>
      <c r="E32" s="26">
        <v>859928292.89999998</v>
      </c>
      <c r="F32" s="53" t="s">
        <v>3</v>
      </c>
      <c r="G32" s="48">
        <v>0</v>
      </c>
      <c r="H32" s="26">
        <v>558457405.70000005</v>
      </c>
      <c r="I32" s="49" t="s">
        <v>2</v>
      </c>
      <c r="J32" s="48">
        <v>0</v>
      </c>
      <c r="K32" s="47">
        <v>301470887.19999999</v>
      </c>
      <c r="L32" s="1"/>
      <c r="M32" s="1"/>
      <c r="N32" s="1"/>
    </row>
    <row r="33" spans="2:14" ht="9.9499999999999993" customHeight="1" x14ac:dyDescent="0.2">
      <c r="B33" s="56"/>
      <c r="C33" s="50"/>
      <c r="D33" s="48"/>
      <c r="E33" s="26"/>
      <c r="F33" s="53"/>
      <c r="G33" s="48"/>
      <c r="H33" s="26"/>
      <c r="I33" s="54"/>
      <c r="J33" s="48"/>
      <c r="K33" s="47"/>
      <c r="L33" s="1"/>
      <c r="M33" s="1"/>
      <c r="N33" s="1"/>
    </row>
    <row r="34" spans="2:14" ht="14.1" customHeight="1" x14ac:dyDescent="0.2">
      <c r="B34" s="52">
        <v>1995</v>
      </c>
      <c r="C34" s="50">
        <v>256531</v>
      </c>
      <c r="D34" s="48">
        <f>G34+J34</f>
        <v>0</v>
      </c>
      <c r="E34" s="26">
        <v>1280301812</v>
      </c>
      <c r="F34" s="48">
        <v>147919</v>
      </c>
      <c r="G34" s="48">
        <v>0</v>
      </c>
      <c r="H34" s="26">
        <v>848478476.10000002</v>
      </c>
      <c r="I34" s="49">
        <v>108612</v>
      </c>
      <c r="J34" s="48">
        <v>0</v>
      </c>
      <c r="K34" s="47">
        <v>431823335.89999998</v>
      </c>
      <c r="L34" s="1"/>
      <c r="M34" s="1"/>
      <c r="N34" s="1"/>
    </row>
    <row r="35" spans="2:14" ht="9.9499999999999993" customHeight="1" x14ac:dyDescent="0.2">
      <c r="B35" s="56"/>
      <c r="C35" s="50"/>
      <c r="D35" s="55"/>
      <c r="E35" s="26"/>
      <c r="F35" s="53"/>
      <c r="G35" s="48"/>
      <c r="H35" s="26"/>
      <c r="I35" s="54"/>
      <c r="J35" s="48"/>
      <c r="K35" s="47"/>
      <c r="L35" s="1"/>
      <c r="M35" s="1"/>
      <c r="N35" s="1"/>
    </row>
    <row r="36" spans="2:14" ht="14.1" customHeight="1" x14ac:dyDescent="0.2">
      <c r="B36" s="52">
        <v>1996</v>
      </c>
      <c r="C36" s="50">
        <v>264791</v>
      </c>
      <c r="D36" s="48">
        <f>G36+J36</f>
        <v>0</v>
      </c>
      <c r="E36" s="26">
        <v>1554381554.5999999</v>
      </c>
      <c r="F36" s="48">
        <v>154772</v>
      </c>
      <c r="G36" s="48">
        <v>0</v>
      </c>
      <c r="H36" s="26">
        <v>1061215277.2</v>
      </c>
      <c r="I36" s="49">
        <v>110019</v>
      </c>
      <c r="J36" s="48">
        <v>0</v>
      </c>
      <c r="K36" s="47">
        <v>493169277.39999998</v>
      </c>
      <c r="L36" s="1"/>
      <c r="M36" s="1"/>
      <c r="N36" s="1"/>
    </row>
    <row r="37" spans="2:14" ht="9.9499999999999993" customHeight="1" x14ac:dyDescent="0.2">
      <c r="B37" s="56"/>
      <c r="C37" s="50"/>
      <c r="D37" s="55"/>
      <c r="E37" s="26"/>
      <c r="F37" s="53"/>
      <c r="G37" s="48"/>
      <c r="H37" s="26"/>
      <c r="I37" s="54"/>
      <c r="J37" s="48"/>
      <c r="K37" s="47"/>
      <c r="L37" s="1"/>
      <c r="M37" s="1"/>
      <c r="N37" s="1"/>
    </row>
    <row r="38" spans="2:14" ht="14.1" customHeight="1" x14ac:dyDescent="0.2">
      <c r="B38" s="52">
        <v>1997</v>
      </c>
      <c r="C38" s="50">
        <v>276920</v>
      </c>
      <c r="D38" s="50">
        <f>G38+J38</f>
        <v>14835756</v>
      </c>
      <c r="E38" s="26">
        <v>1964942256.5</v>
      </c>
      <c r="F38" s="48">
        <v>162923</v>
      </c>
      <c r="G38" s="50">
        <v>10855991</v>
      </c>
      <c r="H38" s="26">
        <v>1394718817</v>
      </c>
      <c r="I38" s="49">
        <v>113997</v>
      </c>
      <c r="J38" s="48">
        <v>3979765</v>
      </c>
      <c r="K38" s="47">
        <v>570223439.70000005</v>
      </c>
      <c r="L38" s="1"/>
      <c r="M38" s="1"/>
      <c r="N38" s="1"/>
    </row>
    <row r="39" spans="2:14" ht="9.9499999999999993" customHeight="1" x14ac:dyDescent="0.2">
      <c r="B39" s="52"/>
      <c r="C39" s="50"/>
      <c r="D39" s="51"/>
      <c r="E39" s="26"/>
      <c r="F39" s="53"/>
      <c r="G39" s="50"/>
      <c r="H39" s="26"/>
      <c r="I39" s="49"/>
      <c r="J39" s="48"/>
      <c r="K39" s="47"/>
      <c r="L39" s="1"/>
      <c r="M39" s="1"/>
      <c r="N39" s="1"/>
    </row>
    <row r="40" spans="2:14" ht="14.1" customHeight="1" x14ac:dyDescent="0.2">
      <c r="B40" s="52">
        <v>1998</v>
      </c>
      <c r="C40" s="50">
        <v>284438</v>
      </c>
      <c r="D40" s="50">
        <f>G40+J40</f>
        <v>15065987</v>
      </c>
      <c r="E40" s="26">
        <v>2251103120.8000002</v>
      </c>
      <c r="F40" s="49">
        <v>168495</v>
      </c>
      <c r="G40" s="50">
        <v>11059414</v>
      </c>
      <c r="H40" s="26">
        <v>1628099964.8</v>
      </c>
      <c r="I40" s="49">
        <v>115943</v>
      </c>
      <c r="J40" s="48">
        <v>4006573</v>
      </c>
      <c r="K40" s="47">
        <v>623003156</v>
      </c>
      <c r="L40" s="1"/>
      <c r="M40" s="1"/>
      <c r="N40" s="1"/>
    </row>
    <row r="41" spans="2:14" ht="9.9499999999999993" customHeight="1" x14ac:dyDescent="0.2">
      <c r="B41" s="52"/>
      <c r="C41" s="50"/>
      <c r="D41" s="51"/>
      <c r="E41" s="26"/>
      <c r="F41" s="49"/>
      <c r="G41" s="50"/>
      <c r="H41" s="26"/>
      <c r="I41" s="49"/>
      <c r="J41" s="48"/>
      <c r="K41" s="47"/>
      <c r="M41" s="1"/>
      <c r="N41" s="1"/>
    </row>
    <row r="42" spans="2:14" ht="14.1" customHeight="1" x14ac:dyDescent="0.2">
      <c r="B42" s="52">
        <v>1999</v>
      </c>
      <c r="C42" s="50">
        <f>SUM(F42+I42)</f>
        <v>293280</v>
      </c>
      <c r="D42" s="50">
        <f>G42+J42</f>
        <v>15398494</v>
      </c>
      <c r="E42" s="26">
        <f>SUM(H42+K42)</f>
        <v>2375046120.9000001</v>
      </c>
      <c r="F42" s="49">
        <v>172745</v>
      </c>
      <c r="G42" s="50">
        <v>11313837</v>
      </c>
      <c r="H42" s="26">
        <v>1746416252.8</v>
      </c>
      <c r="I42" s="49">
        <f>105922+14613</f>
        <v>120535</v>
      </c>
      <c r="J42" s="48">
        <v>4084657</v>
      </c>
      <c r="K42" s="47">
        <v>628629868.10000002</v>
      </c>
      <c r="L42" s="1"/>
      <c r="M42" s="1"/>
      <c r="N42" s="1"/>
    </row>
    <row r="43" spans="2:14" ht="9.9499999999999993" customHeight="1" x14ac:dyDescent="0.2">
      <c r="B43" s="52"/>
      <c r="C43" s="50"/>
      <c r="D43" s="51"/>
      <c r="E43" s="26"/>
      <c r="F43" s="49"/>
      <c r="G43" s="50"/>
      <c r="H43" s="26"/>
      <c r="I43" s="49"/>
      <c r="J43" s="48"/>
      <c r="K43" s="47"/>
      <c r="L43" s="1"/>
      <c r="M43" s="1"/>
      <c r="N43" s="1"/>
    </row>
    <row r="44" spans="2:14" ht="14.1" customHeight="1" x14ac:dyDescent="0.2">
      <c r="B44" s="52">
        <v>2000</v>
      </c>
      <c r="C44" s="50">
        <f>SUM(F44+I44)</f>
        <v>293715</v>
      </c>
      <c r="D44" s="50">
        <f>G44+J44</f>
        <v>15432275</v>
      </c>
      <c r="E44" s="26">
        <f>SUM(H44+K44)</f>
        <v>3374119301.1999998</v>
      </c>
      <c r="F44" s="49">
        <v>173489</v>
      </c>
      <c r="G44" s="50">
        <v>11356178</v>
      </c>
      <c r="H44" s="26">
        <f>2747199158.9</f>
        <v>2747199158.9000001</v>
      </c>
      <c r="I44" s="49">
        <f>105594+14632</f>
        <v>120226</v>
      </c>
      <c r="J44" s="48">
        <f>799639+3276458</f>
        <v>4076097</v>
      </c>
      <c r="K44" s="47">
        <f>585043155.9+41876986.4</f>
        <v>626920142.29999995</v>
      </c>
      <c r="L44" s="1"/>
      <c r="M44" s="1"/>
      <c r="N44" s="1"/>
    </row>
    <row r="45" spans="2:14" ht="9.9499999999999993" customHeight="1" x14ac:dyDescent="0.2">
      <c r="B45" s="52"/>
      <c r="C45" s="50"/>
      <c r="D45" s="51"/>
      <c r="E45" s="26"/>
      <c r="F45" s="49"/>
      <c r="G45" s="50"/>
      <c r="H45" s="26"/>
      <c r="I45" s="49"/>
      <c r="J45" s="48"/>
      <c r="K45" s="47"/>
      <c r="L45" s="1"/>
      <c r="M45" s="1"/>
      <c r="N45" s="1"/>
    </row>
    <row r="46" spans="2:14" ht="14.1" customHeight="1" x14ac:dyDescent="0.2">
      <c r="B46" s="52">
        <v>2001</v>
      </c>
      <c r="C46" s="50">
        <f>SUM(F46+I46)</f>
        <v>299808</v>
      </c>
      <c r="D46" s="50">
        <f>G46+J46</f>
        <v>16158711</v>
      </c>
      <c r="E46" s="26">
        <f>SUM(H46+K46)</f>
        <v>2423746270.6999998</v>
      </c>
      <c r="F46" s="49">
        <v>177558</v>
      </c>
      <c r="G46" s="50">
        <v>11440232</v>
      </c>
      <c r="H46" s="26">
        <v>1787328103.3</v>
      </c>
      <c r="I46" s="49">
        <f>107608+14642</f>
        <v>122250</v>
      </c>
      <c r="J46" s="48">
        <f>3921131+797348</f>
        <v>4718479</v>
      </c>
      <c r="K46" s="47">
        <f>591268548.9+45149618.5</f>
        <v>636418167.39999998</v>
      </c>
      <c r="L46" s="1"/>
      <c r="M46" s="1"/>
      <c r="N46" s="1"/>
    </row>
    <row r="47" spans="2:14" ht="9.9499999999999993" customHeight="1" x14ac:dyDescent="0.2">
      <c r="B47" s="52"/>
      <c r="C47" s="50"/>
      <c r="D47" s="51"/>
      <c r="E47" s="26"/>
      <c r="F47" s="49"/>
      <c r="G47" s="50"/>
      <c r="H47" s="26"/>
      <c r="I47" s="49"/>
      <c r="J47" s="48"/>
      <c r="K47" s="47"/>
      <c r="L47" s="1"/>
      <c r="M47" s="1"/>
      <c r="N47" s="1"/>
    </row>
    <row r="48" spans="2:14" ht="14.1" customHeight="1" x14ac:dyDescent="0.2">
      <c r="B48" s="52">
        <v>2002</v>
      </c>
      <c r="C48" s="50">
        <f>SUM(F48+I48)</f>
        <v>302816</v>
      </c>
      <c r="D48" s="50">
        <f>G48+J48</f>
        <v>16694110</v>
      </c>
      <c r="E48" s="26">
        <f>SUM(H48+K48)</f>
        <v>2570588026.2000003</v>
      </c>
      <c r="F48" s="49">
        <v>179687</v>
      </c>
      <c r="G48" s="50">
        <v>11941889</v>
      </c>
      <c r="H48" s="26">
        <v>1911423841.4000001</v>
      </c>
      <c r="I48" s="49">
        <f>107807+15322</f>
        <v>123129</v>
      </c>
      <c r="J48" s="48">
        <f>835950+3916271</f>
        <v>4752221</v>
      </c>
      <c r="K48" s="47">
        <f>610190029.1+48974155.7</f>
        <v>659164184.80000007</v>
      </c>
      <c r="L48" s="1"/>
      <c r="M48" s="1"/>
      <c r="N48" s="1"/>
    </row>
    <row r="49" spans="2:14" ht="9.9499999999999993" customHeight="1" x14ac:dyDescent="0.2">
      <c r="B49" s="52"/>
      <c r="C49" s="50"/>
      <c r="D49" s="51"/>
      <c r="E49" s="26"/>
      <c r="F49" s="49"/>
      <c r="G49" s="50"/>
      <c r="H49" s="26"/>
      <c r="I49" s="49"/>
      <c r="J49" s="48"/>
      <c r="K49" s="47"/>
      <c r="L49" s="1"/>
      <c r="M49" s="1"/>
      <c r="N49" s="1"/>
    </row>
    <row r="50" spans="2:14" ht="14.1" customHeight="1" x14ac:dyDescent="0.2">
      <c r="B50" s="52">
        <v>2003</v>
      </c>
      <c r="C50" s="50">
        <f>SUM(F50+I50)</f>
        <v>310442</v>
      </c>
      <c r="D50" s="50">
        <f>G50+J50</f>
        <v>16595428</v>
      </c>
      <c r="E50" s="26">
        <f>SUM(H50+K50)</f>
        <v>2703487944.5999999</v>
      </c>
      <c r="F50" s="49">
        <v>185577</v>
      </c>
      <c r="G50" s="50">
        <v>12443433</v>
      </c>
      <c r="H50" s="26">
        <v>2039676515.5</v>
      </c>
      <c r="I50" s="49">
        <v>124865</v>
      </c>
      <c r="J50" s="48">
        <v>4151995</v>
      </c>
      <c r="K50" s="47">
        <v>663811429.10000002</v>
      </c>
      <c r="L50" s="1"/>
      <c r="M50" s="1"/>
      <c r="N50" s="1"/>
    </row>
    <row r="51" spans="2:14" ht="9.9499999999999993" customHeight="1" x14ac:dyDescent="0.2">
      <c r="B51" s="28"/>
      <c r="C51" s="32"/>
      <c r="D51" s="50"/>
      <c r="E51" s="26"/>
      <c r="F51" s="49"/>
      <c r="G51" s="50"/>
      <c r="H51" s="26"/>
      <c r="I51" s="49"/>
      <c r="J51" s="48"/>
      <c r="K51" s="47"/>
      <c r="L51" s="12"/>
      <c r="M51" s="1"/>
      <c r="N51" s="1"/>
    </row>
    <row r="52" spans="2:14" ht="14.1" customHeight="1" x14ac:dyDescent="0.2">
      <c r="B52" s="28">
        <v>2004</v>
      </c>
      <c r="C52" s="32">
        <f>SUM(F52+I52)</f>
        <v>318390</v>
      </c>
      <c r="D52" s="50">
        <f>G52+J52</f>
        <v>16939724</v>
      </c>
      <c r="E52" s="26">
        <f>SUM(H52+K52)</f>
        <v>2730002077.046</v>
      </c>
      <c r="F52" s="49">
        <f>189381+15503</f>
        <v>204884</v>
      </c>
      <c r="G52" s="50">
        <f>12698287+848997</f>
        <v>13547284</v>
      </c>
      <c r="H52" s="26">
        <f>2063813393.9+51787649.3</f>
        <v>2115601043.2</v>
      </c>
      <c r="I52" s="49">
        <v>113506</v>
      </c>
      <c r="J52" s="48">
        <v>3392440</v>
      </c>
      <c r="K52" s="47">
        <v>614401033.84599996</v>
      </c>
      <c r="L52" s="1"/>
      <c r="M52" s="1"/>
      <c r="N52" s="1"/>
    </row>
    <row r="53" spans="2:14" ht="9.9499999999999993" customHeight="1" x14ac:dyDescent="0.2">
      <c r="B53" s="28"/>
      <c r="C53" s="32"/>
      <c r="D53" s="51"/>
      <c r="E53" s="26"/>
      <c r="F53" s="49"/>
      <c r="G53" s="50"/>
      <c r="H53" s="26"/>
      <c r="I53" s="49"/>
      <c r="J53" s="48"/>
      <c r="K53" s="47"/>
      <c r="L53" s="1"/>
      <c r="M53" s="1"/>
      <c r="N53" s="1"/>
    </row>
    <row r="54" spans="2:14" ht="14.1" customHeight="1" x14ac:dyDescent="0.2">
      <c r="B54" s="28">
        <v>2005</v>
      </c>
      <c r="C54" s="27">
        <v>331908</v>
      </c>
      <c r="D54" s="27">
        <v>17933334</v>
      </c>
      <c r="E54" s="29">
        <v>2971368316.9510002</v>
      </c>
      <c r="F54" s="25">
        <v>210753</v>
      </c>
      <c r="G54" s="27">
        <v>14378449</v>
      </c>
      <c r="H54" s="46">
        <v>2330390569.1139998</v>
      </c>
      <c r="I54" s="25">
        <v>121155</v>
      </c>
      <c r="J54" s="45">
        <v>3574885</v>
      </c>
      <c r="K54" s="44">
        <v>640977747.83700001</v>
      </c>
      <c r="L54" s="1"/>
      <c r="M54" s="1"/>
      <c r="N54" s="1"/>
    </row>
    <row r="55" spans="2:14" ht="9.9499999999999993" customHeight="1" x14ac:dyDescent="0.2">
      <c r="B55" s="28"/>
      <c r="C55" s="27"/>
      <c r="D55" s="27"/>
      <c r="E55" s="29"/>
      <c r="F55" s="43"/>
      <c r="G55" s="27"/>
      <c r="H55" s="29"/>
      <c r="I55" s="43"/>
      <c r="J55" s="31"/>
      <c r="K55" s="21"/>
      <c r="L55" s="1"/>
      <c r="M55" s="1"/>
      <c r="N55" s="1"/>
    </row>
    <row r="56" spans="2:14" ht="14.1" customHeight="1" x14ac:dyDescent="0.2">
      <c r="B56" s="28">
        <v>2006</v>
      </c>
      <c r="C56" s="27">
        <f>SUM(F56+I56)</f>
        <v>343052</v>
      </c>
      <c r="D56" s="27">
        <f>G56+J56</f>
        <v>19651507</v>
      </c>
      <c r="E56" s="29">
        <f>SUM(H56+K56)</f>
        <v>3583399084.4370003</v>
      </c>
      <c r="F56" s="43">
        <f>201048+16972</f>
        <v>218020</v>
      </c>
      <c r="G56" s="27">
        <f>14924628+970583</f>
        <v>15895211</v>
      </c>
      <c r="H56" s="29">
        <f>2784966850.201+67940678.6</f>
        <v>2852907528.8010001</v>
      </c>
      <c r="I56" s="43">
        <v>125032</v>
      </c>
      <c r="J56" s="31">
        <v>3756296</v>
      </c>
      <c r="K56" s="21">
        <v>730491555.63600004</v>
      </c>
      <c r="L56" s="1"/>
      <c r="M56" s="1"/>
      <c r="N56" s="1"/>
    </row>
    <row r="57" spans="2:14" ht="9.9499999999999993" customHeight="1" x14ac:dyDescent="0.2">
      <c r="B57" s="28"/>
      <c r="C57" s="27"/>
      <c r="D57" s="27"/>
      <c r="E57" s="29"/>
      <c r="F57" s="43"/>
      <c r="G57" s="27"/>
      <c r="H57" s="29"/>
      <c r="I57" s="43"/>
      <c r="J57" s="31"/>
      <c r="K57" s="21"/>
      <c r="L57" s="1"/>
      <c r="M57" s="1"/>
      <c r="N57" s="1"/>
    </row>
    <row r="58" spans="2:14" ht="14.1" customHeight="1" x14ac:dyDescent="0.2">
      <c r="B58" s="28">
        <v>2007</v>
      </c>
      <c r="C58" s="27">
        <f>SUM(F58+I58)</f>
        <v>350159</v>
      </c>
      <c r="D58" s="27">
        <f>G58+J58</f>
        <v>20526745</v>
      </c>
      <c r="E58" s="29">
        <f>SUM(H58+K58)</f>
        <v>3908875663</v>
      </c>
      <c r="F58" s="42">
        <v>204597</v>
      </c>
      <c r="G58" s="27">
        <v>15633272</v>
      </c>
      <c r="H58" s="29">
        <v>3062956545.5</v>
      </c>
      <c r="I58" s="42">
        <v>145562</v>
      </c>
      <c r="J58" s="41">
        <v>4893473</v>
      </c>
      <c r="K58" s="21">
        <v>845919117.5</v>
      </c>
      <c r="L58" s="1"/>
      <c r="M58" s="1"/>
      <c r="N58" s="1"/>
    </row>
    <row r="59" spans="2:14" ht="9.9499999999999993" customHeight="1" x14ac:dyDescent="0.2">
      <c r="B59" s="28"/>
      <c r="C59" s="37"/>
      <c r="D59" s="36"/>
      <c r="E59" s="34"/>
      <c r="F59" s="37"/>
      <c r="G59" s="36"/>
      <c r="H59" s="34"/>
      <c r="I59" s="35"/>
      <c r="J59" s="34"/>
      <c r="K59" s="33"/>
      <c r="L59" s="1"/>
      <c r="M59" s="1"/>
      <c r="N59" s="1"/>
    </row>
    <row r="60" spans="2:14" ht="14.1" customHeight="1" x14ac:dyDescent="0.2">
      <c r="B60" s="28">
        <v>2008</v>
      </c>
      <c r="C60" s="27">
        <f>SUM(F60+I60)</f>
        <v>356620</v>
      </c>
      <c r="D60" s="27">
        <f>G60+J60</f>
        <v>21302208</v>
      </c>
      <c r="E60" s="29">
        <f>SUM(H60+K60)</f>
        <v>4164070914</v>
      </c>
      <c r="F60" s="25">
        <v>205675</v>
      </c>
      <c r="G60" s="27">
        <v>15694314</v>
      </c>
      <c r="H60" s="29">
        <v>3207657491</v>
      </c>
      <c r="I60" s="25">
        <v>150945</v>
      </c>
      <c r="J60" s="40">
        <v>5607894</v>
      </c>
      <c r="K60" s="21">
        <v>956413423</v>
      </c>
      <c r="L60" s="1"/>
      <c r="M60" s="1"/>
      <c r="N60" s="1"/>
    </row>
    <row r="61" spans="2:14" ht="9.9499999999999993" customHeight="1" x14ac:dyDescent="0.2">
      <c r="B61" s="28"/>
      <c r="C61" s="37"/>
      <c r="D61" s="36"/>
      <c r="E61" s="39"/>
      <c r="F61" s="37"/>
      <c r="G61" s="36"/>
      <c r="H61" s="34"/>
      <c r="I61" s="35"/>
      <c r="J61" s="34"/>
      <c r="K61" s="33"/>
      <c r="L61" s="1"/>
      <c r="M61" s="1"/>
      <c r="N61" s="1"/>
    </row>
    <row r="62" spans="2:14" ht="14.1" customHeight="1" x14ac:dyDescent="0.2">
      <c r="B62" s="28">
        <v>2009</v>
      </c>
      <c r="C62" s="27">
        <f>SUM(F62+I62)</f>
        <v>365046</v>
      </c>
      <c r="D62" s="27">
        <f>G62+J62</f>
        <v>22681218</v>
      </c>
      <c r="E62" s="29">
        <f>SUM(H62+K62)</f>
        <v>4644930865.3999996</v>
      </c>
      <c r="F62" s="25">
        <v>208986</v>
      </c>
      <c r="G62" s="32">
        <v>17228212</v>
      </c>
      <c r="H62" s="29">
        <v>3441667720.6999998</v>
      </c>
      <c r="I62" s="25">
        <v>156060</v>
      </c>
      <c r="J62" s="31">
        <v>5453006</v>
      </c>
      <c r="K62" s="21">
        <v>1203263144.7</v>
      </c>
      <c r="L62" s="1"/>
      <c r="M62" s="1"/>
      <c r="N62" s="1"/>
    </row>
    <row r="63" spans="2:14" ht="9.9499999999999993" customHeight="1" x14ac:dyDescent="0.2">
      <c r="B63" s="28"/>
      <c r="C63" s="37"/>
      <c r="D63" s="38"/>
      <c r="F63" s="37"/>
      <c r="G63" s="36"/>
      <c r="H63" s="34"/>
      <c r="I63" s="35"/>
      <c r="J63" s="34"/>
      <c r="K63" s="33"/>
      <c r="L63" s="1"/>
      <c r="M63" s="1"/>
      <c r="N63" s="1"/>
    </row>
    <row r="64" spans="2:14" ht="14.1" customHeight="1" x14ac:dyDescent="0.2">
      <c r="B64" s="28">
        <v>2010</v>
      </c>
      <c r="C64" s="27">
        <f>SUM(F64+I64)</f>
        <v>381637</v>
      </c>
      <c r="D64" s="27">
        <f>G64+J64</f>
        <v>25473051</v>
      </c>
      <c r="E64" s="29">
        <f>SUM(H64+K64)</f>
        <v>5477383179.3000002</v>
      </c>
      <c r="F64" s="25">
        <v>217041</v>
      </c>
      <c r="G64" s="32">
        <v>16739932</v>
      </c>
      <c r="H64" s="29">
        <v>3859506891.8000002</v>
      </c>
      <c r="I64" s="25">
        <v>164596</v>
      </c>
      <c r="J64" s="31">
        <v>8733119</v>
      </c>
      <c r="K64" s="21">
        <v>1617876287.5</v>
      </c>
      <c r="L64" s="1"/>
      <c r="M64" s="1"/>
      <c r="N64" s="1"/>
    </row>
    <row r="65" spans="2:14" ht="9" customHeight="1" x14ac:dyDescent="0.2">
      <c r="B65" s="28"/>
      <c r="C65" s="27"/>
      <c r="D65" s="27"/>
      <c r="E65" s="24"/>
      <c r="F65" s="25"/>
      <c r="G65" s="32"/>
      <c r="H65" s="29"/>
      <c r="I65" s="25"/>
      <c r="J65" s="31"/>
      <c r="K65" s="21"/>
      <c r="L65" s="1"/>
      <c r="M65" s="1"/>
      <c r="N65" s="1"/>
    </row>
    <row r="66" spans="2:14" ht="13.5" customHeight="1" x14ac:dyDescent="0.2">
      <c r="B66" s="28">
        <v>2011</v>
      </c>
      <c r="C66" s="27">
        <v>383305</v>
      </c>
      <c r="D66" s="27">
        <v>25472267</v>
      </c>
      <c r="E66" s="24">
        <v>5475934292.9119997</v>
      </c>
      <c r="F66" s="25">
        <v>218319</v>
      </c>
      <c r="G66" s="32">
        <v>16746628</v>
      </c>
      <c r="H66" s="29">
        <v>3860825101.3119998</v>
      </c>
      <c r="I66" s="25">
        <v>164986</v>
      </c>
      <c r="J66" s="31">
        <v>8725639</v>
      </c>
      <c r="K66" s="21">
        <v>1615109191.5999999</v>
      </c>
      <c r="L66" s="1"/>
      <c r="M66" s="1"/>
      <c r="N66" s="1"/>
    </row>
    <row r="67" spans="2:14" ht="9" customHeight="1" x14ac:dyDescent="0.2">
      <c r="B67" s="28"/>
      <c r="C67" s="27"/>
      <c r="D67" s="27"/>
      <c r="E67" s="24"/>
      <c r="F67" s="25"/>
      <c r="G67" s="32"/>
      <c r="H67" s="29"/>
      <c r="I67" s="25"/>
      <c r="J67" s="31"/>
      <c r="K67" s="21"/>
      <c r="L67" s="1"/>
      <c r="M67" s="1"/>
      <c r="N67" s="1"/>
    </row>
    <row r="68" spans="2:14" ht="13.5" customHeight="1" x14ac:dyDescent="0.2">
      <c r="B68" s="28">
        <v>2012</v>
      </c>
      <c r="C68" s="27">
        <v>391984</v>
      </c>
      <c r="D68" s="32">
        <v>26631179</v>
      </c>
      <c r="E68" s="26">
        <v>7080290222.8000002</v>
      </c>
      <c r="F68" s="25">
        <v>226343</v>
      </c>
      <c r="G68" s="32">
        <v>17878252</v>
      </c>
      <c r="H68" s="29">
        <v>5384339893.8000002</v>
      </c>
      <c r="I68" s="25">
        <v>165641</v>
      </c>
      <c r="J68" s="31">
        <v>8752927</v>
      </c>
      <c r="K68" s="21">
        <v>1695950329</v>
      </c>
      <c r="L68" s="1"/>
      <c r="M68" s="1"/>
      <c r="N68" s="1"/>
    </row>
    <row r="69" spans="2:14" ht="7.5" customHeight="1" x14ac:dyDescent="0.2">
      <c r="B69" s="28"/>
      <c r="C69" s="27"/>
      <c r="D69" s="32"/>
      <c r="E69" s="1"/>
      <c r="F69" s="25"/>
      <c r="G69" s="32"/>
      <c r="H69" s="29"/>
      <c r="I69" s="25"/>
      <c r="J69" s="31"/>
      <c r="K69" s="21"/>
      <c r="L69" s="1"/>
      <c r="M69" s="1"/>
      <c r="N69" s="1"/>
    </row>
    <row r="70" spans="2:14" ht="13.5" customHeight="1" x14ac:dyDescent="0.2">
      <c r="B70" s="28">
        <v>2013</v>
      </c>
      <c r="C70" s="27">
        <f>F70+I70</f>
        <v>393684</v>
      </c>
      <c r="D70" s="32">
        <f>G70+J70</f>
        <v>26894672</v>
      </c>
      <c r="E70" s="1">
        <f>H70+K70</f>
        <v>7590628799.3099995</v>
      </c>
      <c r="F70" s="25">
        <v>227769</v>
      </c>
      <c r="G70" s="32">
        <v>18128830</v>
      </c>
      <c r="H70" s="29">
        <v>5865236989.9099998</v>
      </c>
      <c r="I70" s="25">
        <v>165915</v>
      </c>
      <c r="J70" s="31">
        <v>8765842</v>
      </c>
      <c r="K70" s="21">
        <v>1725391809.4000001</v>
      </c>
      <c r="L70" s="1"/>
      <c r="M70" s="1"/>
      <c r="N70" s="1"/>
    </row>
    <row r="71" spans="2:14" ht="7.5" customHeight="1" x14ac:dyDescent="0.2">
      <c r="B71" s="28"/>
      <c r="C71" s="27"/>
      <c r="D71" s="32"/>
      <c r="E71" s="1"/>
      <c r="F71" s="25"/>
      <c r="G71" s="32"/>
      <c r="H71" s="29"/>
      <c r="I71" s="25"/>
      <c r="J71" s="31"/>
      <c r="K71" s="21"/>
      <c r="L71" s="1"/>
      <c r="M71" s="1"/>
      <c r="N71" s="1"/>
    </row>
    <row r="72" spans="2:14" ht="13.5" customHeight="1" x14ac:dyDescent="0.2">
      <c r="B72" s="28">
        <v>2014</v>
      </c>
      <c r="C72" s="27">
        <f>F72+I72</f>
        <v>398241</v>
      </c>
      <c r="D72" s="32">
        <f>G72+J72</f>
        <v>27525133</v>
      </c>
      <c r="E72" s="1">
        <f>H72+K72</f>
        <v>8927784742.8999996</v>
      </c>
      <c r="F72" s="25">
        <v>231142</v>
      </c>
      <c r="G72" s="32">
        <v>18748126</v>
      </c>
      <c r="H72" s="29">
        <v>7131173520.1000004</v>
      </c>
      <c r="I72" s="25">
        <v>167099</v>
      </c>
      <c r="J72" s="31">
        <v>8777007</v>
      </c>
      <c r="K72" s="21">
        <v>1796611222.8</v>
      </c>
      <c r="L72" s="1"/>
      <c r="M72" s="1"/>
      <c r="N72" s="1"/>
    </row>
    <row r="73" spans="2:14" ht="6.75" customHeight="1" x14ac:dyDescent="0.2">
      <c r="B73" s="28"/>
      <c r="C73" s="27"/>
      <c r="D73" s="32"/>
      <c r="E73" s="1"/>
      <c r="F73" s="25"/>
      <c r="G73" s="32"/>
      <c r="H73" s="29"/>
      <c r="I73" s="25"/>
      <c r="J73" s="31"/>
      <c r="K73" s="21"/>
      <c r="L73" s="1"/>
      <c r="M73" s="1"/>
      <c r="N73" s="1"/>
    </row>
    <row r="74" spans="2:14" ht="13.5" customHeight="1" x14ac:dyDescent="0.2">
      <c r="B74" s="28">
        <v>2015</v>
      </c>
      <c r="C74" s="27">
        <f>F74+I74</f>
        <v>406419</v>
      </c>
      <c r="D74" s="32">
        <f>G74+J74</f>
        <v>27926829</v>
      </c>
      <c r="E74" s="1">
        <f>H74+K74</f>
        <v>9384467708.3000011</v>
      </c>
      <c r="F74" s="25">
        <v>237904</v>
      </c>
      <c r="G74" s="32">
        <v>19080685</v>
      </c>
      <c r="H74" s="29">
        <v>7528474409.6000004</v>
      </c>
      <c r="I74" s="25">
        <v>168515</v>
      </c>
      <c r="J74" s="31">
        <v>8846144</v>
      </c>
      <c r="K74" s="21">
        <v>1855993298.7</v>
      </c>
      <c r="L74" s="1"/>
      <c r="M74" s="1"/>
      <c r="N74" s="1"/>
    </row>
    <row r="75" spans="2:14" ht="6.75" customHeight="1" x14ac:dyDescent="0.2">
      <c r="B75" s="28"/>
      <c r="C75" s="27"/>
      <c r="D75" s="32"/>
      <c r="E75" s="1"/>
      <c r="F75" s="25"/>
      <c r="G75" s="32"/>
      <c r="H75" s="29"/>
      <c r="I75" s="25"/>
      <c r="J75" s="31"/>
      <c r="K75" s="21"/>
      <c r="L75" s="1"/>
      <c r="M75" s="1"/>
      <c r="N75" s="1"/>
    </row>
    <row r="76" spans="2:14" ht="13.5" customHeight="1" x14ac:dyDescent="0.2">
      <c r="B76" s="28">
        <v>2016</v>
      </c>
      <c r="C76" s="27">
        <v>419009</v>
      </c>
      <c r="D76" s="32">
        <v>28996386</v>
      </c>
      <c r="E76" s="1">
        <v>10694614835.200001</v>
      </c>
      <c r="F76" s="25">
        <v>246322</v>
      </c>
      <c r="G76" s="32">
        <v>19568009</v>
      </c>
      <c r="H76" s="29">
        <v>8177951803.8999996</v>
      </c>
      <c r="I76" s="25">
        <v>172687</v>
      </c>
      <c r="J76" s="31">
        <v>9428377</v>
      </c>
      <c r="K76" s="21">
        <v>2516663031.3000002</v>
      </c>
      <c r="L76" s="1"/>
      <c r="M76" s="1"/>
      <c r="N76" s="1"/>
    </row>
    <row r="77" spans="2:14" ht="7.5" customHeight="1" x14ac:dyDescent="0.2">
      <c r="B77" s="28"/>
      <c r="C77" s="27"/>
      <c r="D77" s="32"/>
      <c r="E77" s="1"/>
      <c r="F77" s="25"/>
      <c r="G77" s="32"/>
      <c r="H77" s="29"/>
      <c r="I77" s="25"/>
      <c r="J77" s="31"/>
      <c r="K77" s="21"/>
      <c r="L77" s="1"/>
      <c r="M77" s="1"/>
      <c r="N77" s="1"/>
    </row>
    <row r="78" spans="2:14" ht="13.5" customHeight="1" x14ac:dyDescent="0.2">
      <c r="B78" s="28">
        <v>2017</v>
      </c>
      <c r="C78" s="27">
        <v>419777</v>
      </c>
      <c r="D78" s="32">
        <v>29031475</v>
      </c>
      <c r="E78" s="1">
        <v>10696812424.5</v>
      </c>
      <c r="F78" s="25">
        <v>246905</v>
      </c>
      <c r="G78" s="32">
        <v>19598967</v>
      </c>
      <c r="H78" s="29">
        <v>8178579495.1999998</v>
      </c>
      <c r="I78" s="25">
        <v>172872</v>
      </c>
      <c r="J78" s="31">
        <v>9432508</v>
      </c>
      <c r="K78" s="21">
        <v>2518232929.3000002</v>
      </c>
      <c r="L78" s="1"/>
      <c r="M78" s="1"/>
      <c r="N78" s="1"/>
    </row>
    <row r="79" spans="2:14" ht="7.5" customHeight="1" x14ac:dyDescent="0.2">
      <c r="B79" s="28"/>
      <c r="C79" s="27"/>
      <c r="D79" s="32"/>
      <c r="E79" s="1"/>
      <c r="F79" s="25"/>
      <c r="G79" s="32"/>
      <c r="H79" s="29"/>
      <c r="I79" s="25"/>
      <c r="J79" s="31"/>
      <c r="K79" s="21"/>
      <c r="L79" s="1"/>
      <c r="M79" s="1"/>
      <c r="N79" s="1"/>
    </row>
    <row r="80" spans="2:14" ht="13.5" customHeight="1" x14ac:dyDescent="0.2">
      <c r="B80" s="28">
        <v>2018</v>
      </c>
      <c r="C80" s="27">
        <v>419750</v>
      </c>
      <c r="D80" s="22" t="s">
        <v>1</v>
      </c>
      <c r="E80" s="1">
        <v>11191327865</v>
      </c>
      <c r="F80" s="25">
        <v>246885</v>
      </c>
      <c r="G80" s="22" t="s">
        <v>1</v>
      </c>
      <c r="H80" s="29">
        <v>8423941376</v>
      </c>
      <c r="I80" s="25">
        <v>172865</v>
      </c>
      <c r="J80" s="22" t="s">
        <v>1</v>
      </c>
      <c r="K80" s="21">
        <v>2767386489</v>
      </c>
      <c r="L80" s="1"/>
      <c r="M80" s="1"/>
      <c r="N80" s="1"/>
    </row>
    <row r="81" spans="2:14" ht="6.75" customHeight="1" x14ac:dyDescent="0.2">
      <c r="B81" s="28"/>
      <c r="C81" s="27"/>
      <c r="D81" s="22"/>
      <c r="E81" s="1"/>
      <c r="F81" s="25"/>
      <c r="G81" s="22"/>
      <c r="H81" s="29"/>
      <c r="I81" s="25"/>
      <c r="J81" s="30"/>
      <c r="K81" s="21"/>
      <c r="L81" s="1"/>
      <c r="M81" s="1"/>
      <c r="N81" s="1"/>
    </row>
    <row r="82" spans="2:14" ht="13.5" customHeight="1" x14ac:dyDescent="0.2">
      <c r="B82" s="28">
        <v>2019</v>
      </c>
      <c r="C82" s="27">
        <v>420500</v>
      </c>
      <c r="D82" s="22" t="s">
        <v>1</v>
      </c>
      <c r="E82" s="1">
        <v>11271963381</v>
      </c>
      <c r="F82" s="25">
        <v>245304</v>
      </c>
      <c r="G82" s="22" t="s">
        <v>1</v>
      </c>
      <c r="H82" s="29">
        <v>8767904155</v>
      </c>
      <c r="I82" s="25">
        <v>175196</v>
      </c>
      <c r="J82" s="22" t="s">
        <v>1</v>
      </c>
      <c r="K82" s="21">
        <v>2504059226</v>
      </c>
      <c r="L82" s="1"/>
      <c r="M82" s="1"/>
      <c r="N82" s="1"/>
    </row>
    <row r="83" spans="2:14" ht="7.5" customHeight="1" x14ac:dyDescent="0.2">
      <c r="B83" s="28"/>
      <c r="C83" s="27"/>
      <c r="D83" s="22"/>
      <c r="E83" s="1"/>
      <c r="F83" s="25"/>
      <c r="G83" s="22"/>
      <c r="H83" s="29"/>
      <c r="I83" s="25"/>
      <c r="J83" s="30"/>
      <c r="K83" s="21"/>
      <c r="L83" s="1"/>
      <c r="M83" s="1"/>
      <c r="N83" s="1"/>
    </row>
    <row r="84" spans="2:14" ht="13.5" customHeight="1" x14ac:dyDescent="0.2">
      <c r="B84" s="28">
        <v>2020</v>
      </c>
      <c r="C84" s="27">
        <v>439649</v>
      </c>
      <c r="D84" s="22" t="s">
        <v>1</v>
      </c>
      <c r="E84" s="1">
        <v>12849671809</v>
      </c>
      <c r="F84" s="25">
        <v>259589</v>
      </c>
      <c r="G84" s="22" t="s">
        <v>1</v>
      </c>
      <c r="H84" s="29">
        <v>9775604544</v>
      </c>
      <c r="I84" s="25">
        <v>180060</v>
      </c>
      <c r="J84" s="22" t="s">
        <v>1</v>
      </c>
      <c r="K84" s="21">
        <v>3074067265</v>
      </c>
      <c r="L84" s="1"/>
      <c r="M84" s="1"/>
      <c r="N84" s="1"/>
    </row>
    <row r="85" spans="2:14" ht="15" customHeight="1" x14ac:dyDescent="0.2">
      <c r="B85" s="28">
        <v>2021</v>
      </c>
      <c r="C85" s="27">
        <v>293099</v>
      </c>
      <c r="D85" s="22" t="s">
        <v>1</v>
      </c>
      <c r="E85" s="26">
        <v>6509742299569</v>
      </c>
      <c r="F85" s="25">
        <v>127002</v>
      </c>
      <c r="G85" s="22" t="s">
        <v>1</v>
      </c>
      <c r="H85" s="24">
        <v>3703946874757</v>
      </c>
      <c r="I85" s="23">
        <v>160838</v>
      </c>
      <c r="J85" s="22" t="s">
        <v>1</v>
      </c>
      <c r="K85" s="21">
        <v>2611263117812</v>
      </c>
      <c r="L85" s="1"/>
      <c r="M85" s="1"/>
      <c r="N85" s="1"/>
    </row>
    <row r="86" spans="2:14" ht="16.149999999999999" customHeight="1" thickBot="1" x14ac:dyDescent="0.25">
      <c r="B86" s="20">
        <v>2022</v>
      </c>
      <c r="C86" s="19">
        <v>451571</v>
      </c>
      <c r="D86" s="14" t="s">
        <v>1</v>
      </c>
      <c r="E86" s="18">
        <v>13955397118225</v>
      </c>
      <c r="F86" s="17">
        <v>269079</v>
      </c>
      <c r="G86" s="14" t="s">
        <v>1</v>
      </c>
      <c r="H86" s="16">
        <v>10752470191595</v>
      </c>
      <c r="I86" s="15">
        <v>165373</v>
      </c>
      <c r="J86" s="14" t="s">
        <v>1</v>
      </c>
      <c r="K86" s="13">
        <v>2947979357180</v>
      </c>
      <c r="L86" s="1"/>
      <c r="M86" s="1"/>
      <c r="N86" s="1"/>
    </row>
    <row r="87" spans="2:14" ht="7.15" customHeight="1" x14ac:dyDescent="0.2">
      <c r="B87" s="8"/>
      <c r="C87" s="7"/>
      <c r="D87" s="9"/>
      <c r="E87" s="12"/>
      <c r="F87" s="11"/>
      <c r="G87" s="9"/>
      <c r="H87" s="1"/>
      <c r="I87" s="10"/>
      <c r="J87" s="9"/>
      <c r="K87" s="1"/>
      <c r="L87" s="1"/>
      <c r="M87" s="1"/>
      <c r="N87" s="1"/>
    </row>
    <row r="88" spans="2:14" ht="17.45" customHeight="1" x14ac:dyDescent="0.2">
      <c r="B88" s="92" t="s">
        <v>33</v>
      </c>
      <c r="C88" s="92"/>
      <c r="D88" s="92"/>
      <c r="E88" s="92"/>
      <c r="F88" s="11"/>
      <c r="G88" s="9"/>
      <c r="H88" s="1"/>
      <c r="I88" s="10"/>
      <c r="J88" s="9"/>
      <c r="K88" s="1"/>
      <c r="L88" s="1"/>
      <c r="M88" s="1"/>
      <c r="N88" s="1"/>
    </row>
    <row r="89" spans="2:14" ht="7.15" customHeight="1" thickBot="1" x14ac:dyDescent="0.25">
      <c r="B89" s="8"/>
      <c r="C89" s="7"/>
      <c r="D89" s="6"/>
      <c r="E89" s="1"/>
      <c r="F89" s="7"/>
      <c r="G89" s="6"/>
      <c r="H89" s="1"/>
      <c r="I89" s="7"/>
      <c r="J89" s="6"/>
      <c r="K89" s="1"/>
      <c r="L89" s="1"/>
      <c r="M89" s="1"/>
      <c r="N89" s="1"/>
    </row>
    <row r="90" spans="2:14" ht="24.75" customHeight="1" thickBot="1" x14ac:dyDescent="0.25">
      <c r="B90" s="66" t="s">
        <v>0</v>
      </c>
      <c r="C90" s="67"/>
      <c r="D90" s="67"/>
      <c r="E90" s="67"/>
      <c r="F90" s="67"/>
      <c r="G90" s="67"/>
      <c r="H90" s="68"/>
      <c r="J90" s="5"/>
      <c r="K90" s="5"/>
      <c r="L90" s="1"/>
      <c r="N90" s="1"/>
    </row>
    <row r="91" spans="2:14" ht="12" customHeight="1" x14ac:dyDescent="0.2">
      <c r="B91" s="1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</row>
    <row r="92" spans="2:14" ht="15" customHeight="1" x14ac:dyDescent="0.2"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</row>
    <row r="93" spans="2:14" ht="12.75" x14ac:dyDescent="0.2">
      <c r="B93" s="1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</row>
    <row r="94" spans="2:14" ht="12.75" x14ac:dyDescent="0.2">
      <c r="B94" s="1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</row>
    <row r="95" spans="2:14" ht="12.75" x14ac:dyDescent="0.2">
      <c r="B95" s="1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</row>
    <row r="96" spans="2:14" ht="12.75" x14ac:dyDescent="0.2">
      <c r="B96" s="1"/>
      <c r="C96" s="1"/>
      <c r="D96" s="1"/>
      <c r="E96" s="1"/>
      <c r="F96" s="1"/>
      <c r="G96" s="1"/>
      <c r="H96" s="1"/>
      <c r="I96" s="1"/>
      <c r="J96" s="2"/>
      <c r="K96" s="4"/>
      <c r="L96" s="3"/>
      <c r="M96" s="1"/>
      <c r="N96" s="1"/>
    </row>
    <row r="97" spans="2:14" ht="12.75" x14ac:dyDescent="0.2">
      <c r="B97" s="1"/>
      <c r="C97" s="1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</row>
    <row r="98" spans="2:14" ht="12.75" x14ac:dyDescent="0.2">
      <c r="B98" s="1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</row>
    <row r="99" spans="2:14" ht="12.75" x14ac:dyDescent="0.2">
      <c r="B99" s="1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</row>
    <row r="100" spans="2:14" ht="12.75" x14ac:dyDescent="0.2">
      <c r="B100" s="1"/>
      <c r="C100" s="1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</row>
    <row r="101" spans="2:14" ht="12.75" x14ac:dyDescent="0.2">
      <c r="B101" s="1"/>
      <c r="C101" s="1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</row>
    <row r="102" spans="2:14" ht="12.75" x14ac:dyDescent="0.2">
      <c r="B102" s="1"/>
      <c r="C102" s="1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</row>
    <row r="103" spans="2:14" ht="12.75" x14ac:dyDescent="0.2">
      <c r="B103" s="1"/>
      <c r="C103" s="1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</row>
  </sheetData>
  <mergeCells count="19">
    <mergeCell ref="B14:K14"/>
    <mergeCell ref="K21:K24"/>
    <mergeCell ref="B88:E88"/>
    <mergeCell ref="B8:K8"/>
    <mergeCell ref="B9:K9"/>
    <mergeCell ref="B10:K10"/>
    <mergeCell ref="B12:K12"/>
    <mergeCell ref="B13:K13"/>
    <mergeCell ref="B90:H90"/>
    <mergeCell ref="B16:K16"/>
    <mergeCell ref="B18:B24"/>
    <mergeCell ref="C18:E20"/>
    <mergeCell ref="F18:H20"/>
    <mergeCell ref="I18:K20"/>
    <mergeCell ref="C21:C24"/>
    <mergeCell ref="E21:E24"/>
    <mergeCell ref="F21:F24"/>
    <mergeCell ref="H21:H24"/>
    <mergeCell ref="I21:I24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26:B32 C26:C32 F26:F32 I26:I32" numberStoredAsText="1"/>
    <ignoredError sqref="D42:D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 Vanegas</dc:creator>
  <cp:lastModifiedBy>sir</cp:lastModifiedBy>
  <cp:lastPrinted>2024-06-04T16:43:42Z</cp:lastPrinted>
  <dcterms:created xsi:type="dcterms:W3CDTF">2024-05-30T06:53:32Z</dcterms:created>
  <dcterms:modified xsi:type="dcterms:W3CDTF">2024-06-04T16:44:32Z</dcterms:modified>
</cp:coreProperties>
</file>