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tables/table5.xml" ContentType="application/vnd.openxmlformats-officedocument.spreadsheetml.table+xml"/>
  <Override PartName="/xl/drawings/drawing12.xml" ContentType="application/vnd.openxmlformats-officedocument.drawing+xml"/>
  <Override PartName="/xl/tables/table6.xml" ContentType="application/vnd.openxmlformats-officedocument.spreadsheetml.table+xml"/>
  <Override PartName="/xl/drawings/drawing13.xml" ContentType="application/vnd.openxmlformats-officedocument.drawing+xml"/>
  <Override PartName="/xl/tables/table7.xml" ContentType="application/vnd.openxmlformats-officedocument.spreadsheetml.table+xml"/>
  <Override PartName="/xl/drawings/drawing14.xml" ContentType="application/vnd.openxmlformats-officedocument.drawing+xml"/>
  <Override PartName="/xl/tables/table8.xml" ContentType="application/vnd.openxmlformats-officedocument.spreadsheetml.table+xml"/>
  <Override PartName="/xl/drawings/drawing15.xml" ContentType="application/vnd.openxmlformats-officedocument.drawing+xml"/>
  <Override PartName="/xl/tables/table9.xml" ContentType="application/vnd.openxmlformats-officedocument.spreadsheetml.table+xml"/>
  <Override PartName="/xl/drawings/drawing16.xml" ContentType="application/vnd.openxmlformats-officedocument.drawing+xml"/>
  <Override PartName="/xl/tables/table10.xml" ContentType="application/vnd.openxmlformats-officedocument.spreadsheetml.table+xml"/>
  <Override PartName="/xl/drawings/drawing17.xml" ContentType="application/vnd.openxmlformats-officedocument.drawing+xml"/>
  <Override PartName="/xl/tables/table11.xml" ContentType="application/vnd.openxmlformats-officedocument.spreadsheetml.table+xml"/>
  <Override PartName="/xl/drawings/drawing18.xml" ContentType="application/vnd.openxmlformats-officedocument.drawing+xml"/>
  <Override PartName="/xl/tables/table12.xml" ContentType="application/vnd.openxmlformats-officedocument.spreadsheetml.table+xml"/>
  <Override PartName="/xl/drawings/drawing19.xml" ContentType="application/vnd.openxmlformats-officedocument.drawing+xml"/>
  <Override PartName="/xl/tables/table13.xml" ContentType="application/vnd.openxmlformats-officedocument.spreadsheetml.table+xml"/>
  <Override PartName="/xl/drawings/drawing20.xml" ContentType="application/vnd.openxmlformats-officedocument.drawing+xml"/>
  <Override PartName="/xl/tables/table14.xml" ContentType="application/vnd.openxmlformats-officedocument.spreadsheetml.table+xml"/>
  <Override PartName="/xl/drawings/drawing21.xml" ContentType="application/vnd.openxmlformats-officedocument.drawing+xml"/>
  <Override PartName="/xl/tables/table15.xml" ContentType="application/vnd.openxmlformats-officedocument.spreadsheetml.table+xml"/>
  <Override PartName="/xl/drawings/drawing22.xml" ContentType="application/vnd.openxmlformats-officedocument.drawing+xml"/>
  <Override PartName="/xl/tables/table16.xml" ContentType="application/vnd.openxmlformats-officedocument.spreadsheetml.table+xml"/>
  <Override PartName="/xl/comments1.xml" ContentType="application/vnd.openxmlformats-officedocument.spreadsheetml.comments+xml"/>
  <Override PartName="/xl/drawings/drawing23.xml" ContentType="application/vnd.openxmlformats-officedocument.drawing+xml"/>
  <Override PartName="/xl/tables/table17.xml" ContentType="application/vnd.openxmlformats-officedocument.spreadsheetml.table+xml"/>
  <Override PartName="/xl/drawings/drawing24.xml" ContentType="application/vnd.openxmlformats-officedocument.drawing+xml"/>
  <Override PartName="/xl/tables/table18.xml" ContentType="application/vnd.openxmlformats-officedocument.spreadsheetml.table+xml"/>
  <Override PartName="/xl/drawings/drawing25.xml" ContentType="application/vnd.openxmlformats-officedocument.drawing+xml"/>
  <Override PartName="/xl/tables/table19.xml" ContentType="application/vnd.openxmlformats-officedocument.spreadsheetml.table+xml"/>
  <Override PartName="/xl/drawings/drawing26.xml" ContentType="application/vnd.openxmlformats-officedocument.drawing+xml"/>
  <Override PartName="/xl/tables/table2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
    </mc:Choice>
  </mc:AlternateContent>
  <bookViews>
    <workbookView xWindow="0" yWindow="0" windowWidth="28800" windowHeight="12135" firstSheet="8" activeTab="25"/>
  </bookViews>
  <sheets>
    <sheet name="Índice" sheetId="38" r:id="rId1"/>
    <sheet name="RESUMEN 2023" sheetId="14" r:id="rId2"/>
    <sheet name="REGIONES" sheetId="20" r:id="rId3"/>
    <sheet name="REGIÓN NORTE" sheetId="21" r:id="rId4"/>
    <sheet name="REGIÓN CENTRO" sheetId="23" r:id="rId5"/>
    <sheet name="REGIÓN OCCIDENTE" sheetId="25" r:id="rId6"/>
    <sheet name="REGIÓN SUR" sheetId="24" r:id="rId7"/>
    <sheet name="2005" sheetId="1" r:id="rId8"/>
    <sheet name="2006" sheetId="2" r:id="rId9"/>
    <sheet name="2007" sheetId="3" r:id="rId10"/>
    <sheet name="2008" sheetId="5" r:id="rId11"/>
    <sheet name="2009" sheetId="7" r:id="rId12"/>
    <sheet name="2010" sheetId="8" r:id="rId13"/>
    <sheet name="2011" sheetId="9" r:id="rId14"/>
    <sheet name="2012" sheetId="10" r:id="rId15"/>
    <sheet name="2013" sheetId="12" r:id="rId16"/>
    <sheet name="2014" sheetId="13" r:id="rId17"/>
    <sheet name="2015" sheetId="17" r:id="rId18"/>
    <sheet name="2016" sheetId="18" r:id="rId19"/>
    <sheet name="2017" sheetId="19" r:id="rId20"/>
    <sheet name="2018" sheetId="26" r:id="rId21"/>
    <sheet name="2019" sheetId="27" r:id="rId22"/>
    <sheet name="2020" sheetId="28" r:id="rId23"/>
    <sheet name="2021" sheetId="29" r:id="rId24"/>
    <sheet name="2022" sheetId="36" r:id="rId25"/>
    <sheet name="2023" sheetId="39" r:id="rId26"/>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 i="36" l="1"/>
  <c r="J10" i="39"/>
  <c r="BF10" i="39" l="1"/>
  <c r="BE10" i="39"/>
  <c r="BD10" i="39"/>
  <c r="BC10" i="39"/>
  <c r="BB10" i="39"/>
  <c r="BA10" i="39"/>
  <c r="AZ10" i="39"/>
  <c r="AY10" i="39"/>
  <c r="AX10" i="39"/>
  <c r="AW10" i="39"/>
  <c r="AV10" i="39"/>
  <c r="AU10" i="39"/>
  <c r="AT10" i="39"/>
  <c r="AS10" i="39"/>
  <c r="AR10" i="39"/>
  <c r="AQ10" i="39"/>
  <c r="AP10" i="39"/>
  <c r="AO10" i="39"/>
  <c r="AN10" i="39"/>
  <c r="AM10" i="39"/>
  <c r="AL10" i="39"/>
  <c r="AK10" i="39"/>
  <c r="AJ10" i="39"/>
  <c r="AI10" i="39"/>
  <c r="AH10" i="39"/>
  <c r="AG10" i="39"/>
  <c r="AF10" i="39"/>
  <c r="AE10" i="39"/>
  <c r="AD10" i="39"/>
  <c r="AC10" i="39"/>
  <c r="AB10" i="39"/>
  <c r="AA10" i="39"/>
  <c r="Z10" i="39"/>
  <c r="Y10" i="39"/>
  <c r="X10" i="39"/>
  <c r="W10" i="39"/>
  <c r="V10" i="39"/>
  <c r="U10" i="39"/>
  <c r="T10" i="39"/>
  <c r="S10" i="39"/>
  <c r="R10" i="39"/>
  <c r="Q10" i="39"/>
  <c r="P10" i="39"/>
  <c r="O10" i="39"/>
  <c r="N10" i="39"/>
  <c r="M10" i="39"/>
  <c r="L10" i="39"/>
  <c r="K10" i="39"/>
  <c r="I10" i="39"/>
  <c r="H10" i="39"/>
  <c r="G10" i="39"/>
  <c r="F10" i="39"/>
  <c r="E10" i="39"/>
  <c r="K10" i="27" l="1"/>
  <c r="AD10" i="19" l="1"/>
  <c r="AE10" i="19"/>
  <c r="AC10" i="19"/>
  <c r="P10" i="36" l="1"/>
  <c r="P10" i="29" l="1"/>
  <c r="N10" i="29"/>
  <c r="O10" i="29"/>
  <c r="M10" i="29"/>
  <c r="N10" i="36"/>
  <c r="O10" i="36"/>
  <c r="M10" i="36"/>
  <c r="P10" i="28"/>
  <c r="O10" i="28"/>
  <c r="N10" i="28" l="1"/>
  <c r="X10" i="28" l="1"/>
  <c r="Y10" i="28"/>
  <c r="Z10" i="28"/>
  <c r="AA10" i="28"/>
  <c r="W10" i="28"/>
  <c r="M10" i="28" l="1"/>
  <c r="W10" i="36" l="1"/>
  <c r="X10" i="36"/>
  <c r="Y10" i="36"/>
  <c r="Z10" i="36"/>
  <c r="AA10" i="36"/>
  <c r="X10" i="29"/>
  <c r="Y10" i="29"/>
  <c r="Z10" i="29"/>
  <c r="AA10" i="29"/>
  <c r="W10" i="29"/>
  <c r="BG10" i="29"/>
  <c r="R10" i="29"/>
  <c r="S10" i="29"/>
  <c r="T10" i="29"/>
  <c r="U10" i="29"/>
  <c r="V10" i="29"/>
  <c r="Q10" i="29"/>
  <c r="J10" i="27" l="1"/>
  <c r="L10" i="36"/>
  <c r="K10" i="36"/>
  <c r="L10" i="29" l="1"/>
  <c r="K10" i="29"/>
  <c r="J10" i="29"/>
  <c r="L10" i="28" l="1"/>
  <c r="J10" i="28"/>
  <c r="K10" i="28" l="1"/>
  <c r="AD10" i="36" l="1"/>
  <c r="AE10" i="36"/>
  <c r="AC10" i="36"/>
  <c r="AD10" i="29"/>
  <c r="AE10" i="29"/>
  <c r="AC10" i="29"/>
  <c r="AD10" i="28"/>
  <c r="AE10" i="28"/>
  <c r="AC10" i="28"/>
  <c r="AD10" i="27"/>
  <c r="AE10" i="27"/>
  <c r="AC10" i="27"/>
  <c r="AD10" i="26"/>
  <c r="AE10" i="26"/>
  <c r="AC10" i="26"/>
  <c r="T10" i="36" l="1"/>
  <c r="R10" i="36"/>
  <c r="S10" i="36"/>
  <c r="U10" i="36"/>
  <c r="V10" i="36"/>
  <c r="Q10" i="36"/>
  <c r="R10" i="28" l="1"/>
  <c r="S10" i="28"/>
  <c r="T10" i="28"/>
  <c r="U10" i="28"/>
  <c r="V10" i="28"/>
  <c r="Q10" i="28"/>
  <c r="BF10" i="36" l="1"/>
  <c r="BE10" i="36"/>
  <c r="BD10" i="36"/>
  <c r="BC10" i="36"/>
  <c r="BB10" i="36"/>
  <c r="BA10" i="36"/>
  <c r="AZ10" i="36"/>
  <c r="AY10" i="36"/>
  <c r="AX10" i="36"/>
  <c r="AW10" i="36"/>
  <c r="AV10" i="36"/>
  <c r="AU10" i="36"/>
  <c r="AT10" i="36"/>
  <c r="AS10" i="36"/>
  <c r="AR10" i="36"/>
  <c r="AQ10" i="36"/>
  <c r="AP10" i="36"/>
  <c r="AO10" i="36"/>
  <c r="AN10" i="36"/>
  <c r="AM10" i="36"/>
  <c r="AL10" i="36"/>
  <c r="AH10" i="36"/>
  <c r="AG10" i="36"/>
  <c r="AF10" i="36"/>
  <c r="AB10" i="36"/>
  <c r="I10" i="36"/>
  <c r="H10" i="36"/>
  <c r="G10" i="36"/>
  <c r="F10" i="36"/>
  <c r="E10" i="36"/>
  <c r="AK10" i="36" l="1"/>
  <c r="AI10" i="36"/>
  <c r="AJ10" i="36"/>
  <c r="G10" i="29" l="1"/>
  <c r="H10" i="27" l="1"/>
  <c r="Q10" i="27" l="1"/>
  <c r="AW10" i="28" l="1"/>
  <c r="AV10" i="28"/>
  <c r="AU10" i="28"/>
  <c r="AT10" i="28"/>
  <c r="AS10" i="28"/>
  <c r="AR10" i="28"/>
  <c r="AQ10" i="28"/>
  <c r="AZ10" i="29" l="1"/>
  <c r="BB10" i="29" l="1"/>
  <c r="BC10" i="29"/>
  <c r="BD10" i="29"/>
  <c r="BE10" i="29"/>
  <c r="BF10" i="29"/>
  <c r="BA10" i="29"/>
  <c r="AW10" i="29"/>
  <c r="AV10" i="29"/>
  <c r="AU10" i="29"/>
  <c r="AT10" i="29"/>
  <c r="AS10" i="29"/>
  <c r="AR10" i="29"/>
  <c r="AQ10" i="29"/>
  <c r="AZ10" i="28" l="1"/>
  <c r="BF10" i="28" l="1"/>
  <c r="BE10" i="28"/>
  <c r="BD10" i="28"/>
  <c r="BC10" i="28"/>
  <c r="BB10" i="28"/>
  <c r="BA10" i="28"/>
  <c r="BC10" i="27" l="1"/>
  <c r="BF10" i="27"/>
  <c r="BE10" i="27"/>
  <c r="BD10" i="27"/>
  <c r="BB10" i="27"/>
  <c r="BA10" i="27"/>
  <c r="AZ10" i="27" l="1"/>
  <c r="AW10" i="27"/>
  <c r="AV10" i="27"/>
  <c r="AU10" i="27"/>
  <c r="AT10" i="27"/>
  <c r="AS10" i="27"/>
  <c r="AR10" i="27"/>
  <c r="AQ10" i="27"/>
  <c r="AP10" i="27"/>
  <c r="AY10" i="29"/>
  <c r="AX10" i="29"/>
  <c r="AP10" i="29"/>
  <c r="AO10" i="29"/>
  <c r="AN10" i="29"/>
  <c r="AM10" i="29"/>
  <c r="AL10" i="29"/>
  <c r="AK10" i="29"/>
  <c r="AJ10" i="29"/>
  <c r="AI10" i="29"/>
  <c r="AH10" i="29"/>
  <c r="AG10" i="29"/>
  <c r="AF10" i="29"/>
  <c r="AB10" i="29"/>
  <c r="I10" i="29"/>
  <c r="H10" i="29"/>
  <c r="F10" i="29"/>
  <c r="E10" i="29"/>
  <c r="AP10" i="28"/>
  <c r="AY10" i="28" l="1"/>
  <c r="AX10" i="28"/>
  <c r="AO10" i="28"/>
  <c r="AN10" i="28"/>
  <c r="AM10" i="28"/>
  <c r="AL10" i="28"/>
  <c r="AK10" i="28"/>
  <c r="AJ10" i="28"/>
  <c r="AI10" i="28"/>
  <c r="AH10" i="28"/>
  <c r="AG10" i="28"/>
  <c r="AF10" i="28"/>
  <c r="AB10" i="28"/>
  <c r="I10" i="28"/>
  <c r="H10" i="28"/>
  <c r="G10" i="28"/>
  <c r="F10" i="28"/>
  <c r="E10" i="28"/>
  <c r="AY10" i="27" l="1"/>
  <c r="AX10" i="27"/>
  <c r="AO10" i="27"/>
  <c r="AN10" i="27"/>
  <c r="AM10" i="27"/>
  <c r="AL10" i="27"/>
  <c r="AK10" i="27"/>
  <c r="AJ10" i="27"/>
  <c r="AI10" i="27"/>
  <c r="AH10" i="27"/>
  <c r="AG10" i="27"/>
  <c r="AF10" i="27"/>
  <c r="AB10" i="27"/>
  <c r="AA10" i="27"/>
  <c r="Z10" i="27"/>
  <c r="Y10" i="27"/>
  <c r="X10" i="27"/>
  <c r="W10" i="27"/>
  <c r="V10" i="27"/>
  <c r="U10" i="27"/>
  <c r="T10" i="27"/>
  <c r="S10" i="27"/>
  <c r="R10" i="27"/>
  <c r="P10" i="27"/>
  <c r="O10" i="27"/>
  <c r="N10" i="27"/>
  <c r="M10" i="27"/>
  <c r="I10" i="27"/>
  <c r="G10" i="27"/>
  <c r="F10" i="27"/>
  <c r="E10" i="27"/>
  <c r="AF10" i="26" l="1"/>
  <c r="G10" i="9" l="1"/>
  <c r="BF10" i="26" l="1"/>
  <c r="BE10" i="26"/>
  <c r="BD10" i="26"/>
  <c r="BC10" i="26"/>
  <c r="BB10" i="26"/>
  <c r="BA10" i="26"/>
  <c r="AZ10" i="26"/>
  <c r="AY10" i="26"/>
  <c r="AX10" i="26"/>
  <c r="AW10" i="26"/>
  <c r="AV10" i="26"/>
  <c r="AU10" i="26"/>
  <c r="AT10" i="26"/>
  <c r="AS10" i="26"/>
  <c r="AR10" i="26"/>
  <c r="AQ10" i="26"/>
  <c r="AP10" i="26"/>
  <c r="AO10" i="26"/>
  <c r="AN10" i="26"/>
  <c r="AM10" i="26"/>
  <c r="AL10" i="26"/>
  <c r="AK10" i="26"/>
  <c r="AJ10" i="26"/>
  <c r="AI10" i="26"/>
  <c r="AH10" i="26"/>
  <c r="AG10" i="26"/>
  <c r="AB10" i="26"/>
  <c r="AA10" i="26"/>
  <c r="Z10" i="26"/>
  <c r="Y10" i="26"/>
  <c r="X10" i="26"/>
  <c r="W10" i="26"/>
  <c r="V10" i="26"/>
  <c r="U10" i="26"/>
  <c r="T10" i="26"/>
  <c r="S10" i="26"/>
  <c r="R10" i="26"/>
  <c r="Q10" i="26"/>
  <c r="P10" i="26"/>
  <c r="O10" i="26"/>
  <c r="N10" i="26"/>
  <c r="M10" i="26"/>
  <c r="I10" i="26"/>
  <c r="H10" i="26"/>
  <c r="G10" i="26"/>
  <c r="F10" i="26"/>
  <c r="E10" i="26"/>
  <c r="AG10" i="19" l="1"/>
  <c r="AH10" i="19"/>
  <c r="BF10" i="19" l="1"/>
  <c r="BE10" i="19"/>
  <c r="BD10" i="19"/>
  <c r="BC10" i="19"/>
  <c r="BB10" i="19"/>
  <c r="BA10" i="19"/>
  <c r="AZ10" i="19"/>
  <c r="AY10" i="19"/>
  <c r="AX10" i="19"/>
  <c r="AW10" i="19"/>
  <c r="AV10" i="19"/>
  <c r="AU10" i="19"/>
  <c r="AT10" i="19"/>
  <c r="AS10" i="19"/>
  <c r="AR10" i="19"/>
  <c r="AQ10" i="19"/>
  <c r="AP10" i="19"/>
  <c r="AO10" i="19"/>
  <c r="AN10" i="19"/>
  <c r="AM10" i="19"/>
  <c r="AL10" i="19"/>
  <c r="AK10" i="19"/>
  <c r="AJ10" i="19"/>
  <c r="AI10" i="19"/>
  <c r="AB10" i="19"/>
  <c r="AA10" i="19"/>
  <c r="Z10" i="19"/>
  <c r="Y10" i="19"/>
  <c r="X10" i="19"/>
  <c r="W10" i="19"/>
  <c r="V10" i="19"/>
  <c r="U10" i="19"/>
  <c r="T10" i="19"/>
  <c r="S10" i="19"/>
  <c r="R10" i="19"/>
  <c r="Q10" i="19"/>
  <c r="P10" i="19"/>
  <c r="O10" i="19"/>
  <c r="N10" i="19"/>
  <c r="M10" i="19"/>
  <c r="I10" i="19"/>
  <c r="H10" i="19"/>
  <c r="G10" i="19"/>
  <c r="F10" i="19"/>
  <c r="E10" i="19"/>
  <c r="AB10" i="13" l="1"/>
  <c r="AC10" i="13"/>
  <c r="AD10" i="13"/>
  <c r="AA10" i="13"/>
  <c r="AB10" i="12"/>
  <c r="AC10" i="12"/>
  <c r="AD10" i="12"/>
  <c r="AA10" i="12"/>
  <c r="AN10" i="10"/>
  <c r="AB10" i="10"/>
  <c r="AC10" i="10"/>
  <c r="AD10" i="10"/>
  <c r="AA10" i="10"/>
  <c r="K10" i="10"/>
  <c r="L10" i="10"/>
  <c r="J10" i="10"/>
  <c r="I10" i="8"/>
  <c r="H10" i="8"/>
  <c r="AI10" i="18" l="1"/>
  <c r="AJ10" i="18"/>
  <c r="AK10" i="18"/>
  <c r="AL10" i="18"/>
  <c r="AM10" i="18"/>
  <c r="AN10" i="18"/>
  <c r="AO10" i="18"/>
  <c r="AP10" i="18"/>
  <c r="AQ10" i="18"/>
  <c r="AR10" i="18"/>
  <c r="AS10" i="18"/>
  <c r="AT10" i="18"/>
  <c r="AU10" i="18"/>
  <c r="AV10" i="18"/>
  <c r="AW10" i="18"/>
  <c r="AX10" i="18"/>
  <c r="AY10" i="18"/>
  <c r="AZ10" i="18"/>
  <c r="BA10" i="18"/>
  <c r="BB10" i="18"/>
  <c r="BC10" i="18"/>
  <c r="BD10" i="18"/>
  <c r="BE10" i="18"/>
  <c r="BF10" i="18"/>
  <c r="BG10" i="18"/>
  <c r="BH10" i="18"/>
  <c r="AH10" i="18"/>
  <c r="N10" i="18"/>
  <c r="O10" i="18"/>
  <c r="P10" i="18"/>
  <c r="Q10" i="18"/>
  <c r="R10" i="18"/>
  <c r="S10" i="18"/>
  <c r="T10" i="18"/>
  <c r="U10" i="18"/>
  <c r="V10" i="18"/>
  <c r="W10" i="18"/>
  <c r="X10" i="18"/>
  <c r="Y10" i="18"/>
  <c r="Z10" i="18"/>
  <c r="AA10" i="18"/>
  <c r="AB10" i="18"/>
  <c r="M10" i="18"/>
  <c r="F10" i="18"/>
  <c r="G10" i="18"/>
  <c r="H10" i="18"/>
  <c r="I10" i="18"/>
  <c r="E10" i="18"/>
  <c r="AG10" i="17"/>
  <c r="AH10" i="17"/>
  <c r="AI10" i="17"/>
  <c r="AJ10" i="17"/>
  <c r="AK10" i="17"/>
  <c r="AL10" i="17"/>
  <c r="AM10" i="17"/>
  <c r="AN10" i="17"/>
  <c r="AO10" i="17"/>
  <c r="AP10" i="17"/>
  <c r="AQ10" i="17"/>
  <c r="AR10" i="17"/>
  <c r="AS10" i="17"/>
  <c r="AT10" i="17"/>
  <c r="AU10" i="17"/>
  <c r="AV10" i="17"/>
  <c r="AW10" i="17"/>
  <c r="AX10" i="17"/>
  <c r="AY10" i="17"/>
  <c r="AZ10" i="17"/>
  <c r="BA10" i="17"/>
  <c r="BB10" i="17"/>
  <c r="BC10" i="17"/>
  <c r="BD10" i="17"/>
  <c r="BE10" i="17"/>
  <c r="BF10" i="17"/>
  <c r="AF10" i="17"/>
  <c r="N10" i="17"/>
  <c r="O10" i="17"/>
  <c r="P10" i="17"/>
  <c r="Q10" i="17"/>
  <c r="R10" i="17"/>
  <c r="S10" i="17"/>
  <c r="T10" i="17"/>
  <c r="U10" i="17"/>
  <c r="V10" i="17"/>
  <c r="W10" i="17"/>
  <c r="X10" i="17"/>
  <c r="Y10" i="17"/>
  <c r="Z10" i="17"/>
  <c r="M10" i="17"/>
  <c r="F10" i="17"/>
  <c r="G10" i="17"/>
  <c r="H10" i="17"/>
  <c r="I10" i="17"/>
  <c r="E10" i="17"/>
  <c r="AG10" i="13"/>
  <c r="AH10" i="13"/>
  <c r="AI10" i="13"/>
  <c r="AJ10" i="13"/>
  <c r="AK10" i="13"/>
  <c r="AL10" i="13"/>
  <c r="AM10" i="13"/>
  <c r="AN10" i="13"/>
  <c r="AO10" i="13"/>
  <c r="AP10" i="13"/>
  <c r="AQ10" i="13"/>
  <c r="AR10" i="13"/>
  <c r="AS10" i="13"/>
  <c r="AT10" i="13"/>
  <c r="AU10" i="13"/>
  <c r="AV10" i="13"/>
  <c r="AW10" i="13"/>
  <c r="AX10" i="13"/>
  <c r="AY10" i="13"/>
  <c r="AZ10" i="13"/>
  <c r="BA10" i="13"/>
  <c r="BB10" i="13"/>
  <c r="BC10" i="13"/>
  <c r="BD10" i="13"/>
  <c r="BE10" i="13"/>
  <c r="BF10" i="13"/>
  <c r="AF10" i="13"/>
  <c r="N10" i="13"/>
  <c r="O10" i="13"/>
  <c r="P10" i="13"/>
  <c r="Q10" i="13"/>
  <c r="R10" i="13"/>
  <c r="S10" i="13"/>
  <c r="T10" i="13"/>
  <c r="U10" i="13"/>
  <c r="V10" i="13"/>
  <c r="W10" i="13"/>
  <c r="X10" i="13"/>
  <c r="Y10" i="13"/>
  <c r="Z10" i="13"/>
  <c r="M10" i="13"/>
  <c r="F10" i="13"/>
  <c r="G10" i="13"/>
  <c r="H10" i="13"/>
  <c r="I10" i="13"/>
  <c r="E10" i="13"/>
  <c r="AG10" i="12"/>
  <c r="AH10" i="12"/>
  <c r="AI10" i="12"/>
  <c r="AJ10" i="12"/>
  <c r="AK10" i="12"/>
  <c r="AL10" i="12"/>
  <c r="AM10" i="12"/>
  <c r="AN10" i="12"/>
  <c r="AO10" i="12"/>
  <c r="AP10" i="12"/>
  <c r="AQ10" i="12"/>
  <c r="AR10" i="12"/>
  <c r="AS10" i="12"/>
  <c r="AT10" i="12"/>
  <c r="AU10" i="12"/>
  <c r="AV10" i="12"/>
  <c r="AW10" i="12"/>
  <c r="AX10" i="12"/>
  <c r="AY10" i="12"/>
  <c r="AZ10" i="12"/>
  <c r="BA10" i="12"/>
  <c r="BB10" i="12"/>
  <c r="BC10" i="12"/>
  <c r="BD10" i="12"/>
  <c r="BE10" i="12"/>
  <c r="BF10" i="12"/>
  <c r="AF10" i="12"/>
  <c r="N10" i="12"/>
  <c r="O10" i="12"/>
  <c r="P10" i="12"/>
  <c r="Q10" i="12"/>
  <c r="R10" i="12"/>
  <c r="S10" i="12"/>
  <c r="T10" i="12"/>
  <c r="U10" i="12"/>
  <c r="V10" i="12"/>
  <c r="W10" i="12"/>
  <c r="X10" i="12"/>
  <c r="Y10" i="12"/>
  <c r="Z10" i="12"/>
  <c r="M10" i="12"/>
  <c r="F10" i="12"/>
  <c r="G10" i="12"/>
  <c r="H10" i="12"/>
  <c r="I10" i="12"/>
  <c r="E10" i="12"/>
  <c r="AM10" i="10"/>
  <c r="AO10" i="10"/>
  <c r="AP10" i="10"/>
  <c r="AQ10" i="10"/>
  <c r="AR10" i="10"/>
  <c r="AS10" i="10"/>
  <c r="AT10" i="10"/>
  <c r="AU10" i="10"/>
  <c r="AV10" i="10"/>
  <c r="AW10" i="10"/>
  <c r="AX10" i="10"/>
  <c r="AY10" i="10"/>
  <c r="AZ10" i="10"/>
  <c r="BA10" i="10"/>
  <c r="BB10" i="10"/>
  <c r="BC10" i="10"/>
  <c r="BD10" i="10"/>
  <c r="BE10" i="10"/>
  <c r="BF10" i="10"/>
  <c r="AH10" i="10"/>
  <c r="AI10" i="10"/>
  <c r="AJ10" i="10"/>
  <c r="AK10" i="10"/>
  <c r="AL10" i="10"/>
  <c r="AG10" i="10"/>
  <c r="AF10" i="10"/>
  <c r="N10" i="10"/>
  <c r="O10" i="10"/>
  <c r="P10" i="10"/>
  <c r="Q10" i="10"/>
  <c r="R10" i="10"/>
  <c r="S10" i="10"/>
  <c r="T10" i="10"/>
  <c r="U10" i="10"/>
  <c r="V10" i="10"/>
  <c r="W10" i="10"/>
  <c r="X10" i="10"/>
  <c r="Y10" i="10"/>
  <c r="Z10" i="10"/>
  <c r="M10" i="10"/>
  <c r="F10" i="10"/>
  <c r="G10" i="10"/>
  <c r="H10" i="10"/>
  <c r="I10" i="10"/>
  <c r="E10" i="10"/>
  <c r="AG10" i="9"/>
  <c r="AH10" i="9"/>
  <c r="AI10" i="9"/>
  <c r="AJ10" i="9"/>
  <c r="AK10" i="9"/>
  <c r="AL10" i="9"/>
  <c r="AM10" i="9"/>
  <c r="AN10" i="9"/>
  <c r="AO10" i="9"/>
  <c r="AP10" i="9"/>
  <c r="AQ10" i="9"/>
  <c r="AR10" i="9"/>
  <c r="AS10" i="9"/>
  <c r="AT10" i="9"/>
  <c r="AU10" i="9"/>
  <c r="AV10" i="9"/>
  <c r="AW10" i="9"/>
  <c r="AX10" i="9"/>
  <c r="AY10" i="9"/>
  <c r="AZ10" i="9"/>
  <c r="BA10" i="9"/>
  <c r="BB10" i="9"/>
  <c r="BC10" i="9"/>
  <c r="BD10" i="9"/>
  <c r="BE10" i="9"/>
  <c r="BF10" i="9"/>
  <c r="AF10" i="9"/>
  <c r="Z10" i="9"/>
  <c r="F10" i="9"/>
  <c r="H10" i="9"/>
  <c r="I10" i="9"/>
  <c r="M10" i="9"/>
  <c r="N10" i="9"/>
  <c r="O10" i="9"/>
  <c r="P10" i="9"/>
  <c r="Q10" i="9"/>
  <c r="R10" i="9"/>
  <c r="S10" i="9"/>
  <c r="T10" i="9"/>
  <c r="U10" i="9"/>
  <c r="V10" i="9"/>
  <c r="W10" i="9"/>
  <c r="X10" i="9"/>
  <c r="Y10" i="9"/>
  <c r="E10" i="9"/>
  <c r="AG10" i="8"/>
  <c r="AH10" i="8"/>
  <c r="AI10" i="8"/>
  <c r="AJ10" i="8"/>
  <c r="AK10" i="8"/>
  <c r="AL10" i="8"/>
  <c r="AM10" i="8"/>
  <c r="AN10" i="8"/>
  <c r="AO10" i="8"/>
  <c r="AP10" i="8"/>
  <c r="AQ10" i="8"/>
  <c r="AR10" i="8"/>
  <c r="AS10" i="8"/>
  <c r="AT10" i="8"/>
  <c r="AU10" i="8"/>
  <c r="AV10" i="8"/>
  <c r="AW10" i="8"/>
  <c r="AX10" i="8"/>
  <c r="AY10" i="8"/>
  <c r="AZ10" i="8"/>
  <c r="BA10" i="8"/>
  <c r="BB10" i="8"/>
  <c r="BC10" i="8"/>
  <c r="BD10" i="8"/>
  <c r="BE10" i="8"/>
  <c r="BF10" i="8"/>
  <c r="AF10" i="8"/>
  <c r="N10" i="8"/>
  <c r="O10" i="8"/>
  <c r="P10" i="8"/>
  <c r="Q10" i="8"/>
  <c r="R10" i="8"/>
  <c r="S10" i="8"/>
  <c r="T10" i="8"/>
  <c r="U10" i="8"/>
  <c r="V10" i="8"/>
  <c r="W10" i="8"/>
  <c r="X10" i="8"/>
  <c r="Y10" i="8"/>
  <c r="Z10" i="8"/>
  <c r="M10" i="8"/>
  <c r="F10" i="8"/>
  <c r="G10" i="8"/>
  <c r="E10" i="8"/>
  <c r="AG10" i="7"/>
  <c r="AH10" i="7"/>
  <c r="AI10" i="7"/>
  <c r="AJ10" i="7"/>
  <c r="AK10" i="7"/>
  <c r="AL10" i="7"/>
  <c r="AM10" i="7"/>
  <c r="AN10" i="7"/>
  <c r="AO10" i="7"/>
  <c r="AP10" i="7"/>
  <c r="AQ10" i="7"/>
  <c r="AR10" i="7"/>
  <c r="AS10" i="7"/>
  <c r="AT10" i="7"/>
  <c r="AU10" i="7"/>
  <c r="AV10" i="7"/>
  <c r="AW10" i="7"/>
  <c r="AX10" i="7"/>
  <c r="AY10" i="7"/>
  <c r="AZ10" i="7"/>
  <c r="BA10" i="7"/>
  <c r="BB10" i="7"/>
  <c r="BC10" i="7"/>
  <c r="BD10" i="7"/>
  <c r="BE10" i="7"/>
  <c r="BF10" i="7"/>
  <c r="AF10" i="7"/>
  <c r="Z10" i="7"/>
  <c r="N10" i="7"/>
  <c r="O10" i="7"/>
  <c r="P10" i="7"/>
  <c r="Q10" i="7"/>
  <c r="R10" i="7"/>
  <c r="S10" i="7"/>
  <c r="T10" i="7"/>
  <c r="U10" i="7"/>
  <c r="V10" i="7"/>
  <c r="W10" i="7"/>
  <c r="X10" i="7"/>
  <c r="Y10" i="7"/>
  <c r="M10" i="7"/>
  <c r="F10" i="7"/>
  <c r="G10" i="7"/>
  <c r="H10" i="7"/>
  <c r="I10" i="7"/>
  <c r="E10" i="7"/>
  <c r="BE10" i="5" l="1"/>
  <c r="BF10" i="5"/>
  <c r="BG10" i="5"/>
  <c r="BH10" i="5"/>
  <c r="BI10" i="5"/>
  <c r="BJ10" i="5"/>
  <c r="AR10" i="5"/>
  <c r="AS10" i="5"/>
  <c r="AT10" i="5"/>
  <c r="AU10" i="5"/>
  <c r="AV10" i="5"/>
  <c r="AW10" i="5"/>
  <c r="AX10" i="5"/>
  <c r="AY10" i="5"/>
  <c r="AZ10" i="5"/>
  <c r="BA10" i="5"/>
  <c r="BB10" i="5"/>
  <c r="BC10" i="5"/>
  <c r="BD10" i="5"/>
  <c r="AK10" i="5"/>
  <c r="AL10" i="5"/>
  <c r="AM10" i="5"/>
  <c r="AN10" i="5"/>
  <c r="AO10" i="5"/>
  <c r="AP10" i="5"/>
  <c r="AQ10" i="5"/>
  <c r="AJ10" i="5"/>
  <c r="AC10" i="5"/>
  <c r="AD10" i="5"/>
  <c r="P10" i="5"/>
  <c r="Q10" i="5"/>
  <c r="R10" i="5"/>
  <c r="S10" i="5"/>
  <c r="T10" i="5"/>
  <c r="U10" i="5"/>
  <c r="V10" i="5"/>
  <c r="W10" i="5"/>
  <c r="X10" i="5"/>
  <c r="AB10" i="5"/>
  <c r="O10" i="5"/>
  <c r="I10" i="5"/>
  <c r="F10" i="5"/>
  <c r="E10" i="5"/>
  <c r="N6" i="14" l="1"/>
  <c r="O6" i="14" l="1"/>
  <c r="H6" i="14" l="1"/>
  <c r="G6" i="14"/>
  <c r="F6" i="14"/>
  <c r="J10" i="12" l="1"/>
  <c r="AA37" i="5" l="1"/>
  <c r="Z37" i="5"/>
  <c r="Y37" i="5"/>
  <c r="AA33" i="5"/>
  <c r="Z33" i="5"/>
  <c r="Y33" i="5"/>
  <c r="AA30" i="5"/>
  <c r="Z30" i="5"/>
  <c r="Y30" i="5"/>
  <c r="AA26" i="5"/>
  <c r="AA20" i="5"/>
  <c r="Z20" i="5"/>
  <c r="Y20" i="5"/>
  <c r="AA12" i="5"/>
  <c r="Y12" i="5"/>
  <c r="AA41" i="5"/>
  <c r="Z41" i="5"/>
  <c r="AA23" i="5"/>
  <c r="Z23" i="5"/>
  <c r="Y23" i="5"/>
  <c r="AA22" i="5"/>
  <c r="Z22" i="5"/>
  <c r="AA16" i="5"/>
  <c r="Z16" i="5"/>
  <c r="Y16" i="5"/>
  <c r="Z13" i="5"/>
  <c r="AA44" i="5"/>
  <c r="Z44" i="5"/>
  <c r="Y44" i="5"/>
  <c r="AA31" i="5"/>
  <c r="Z31" i="5"/>
  <c r="Y31" i="5"/>
  <c r="AA29" i="5"/>
  <c r="Z29" i="5"/>
  <c r="AA27" i="5"/>
  <c r="Z27" i="5"/>
  <c r="Y27" i="5"/>
  <c r="AA28" i="5"/>
  <c r="Z28" i="5"/>
  <c r="AA47" i="5"/>
  <c r="Z47" i="5"/>
  <c r="AA46" i="5"/>
  <c r="Z46" i="5"/>
  <c r="Y46" i="5"/>
  <c r="AA43" i="5"/>
  <c r="Z43" i="5"/>
  <c r="Y43" i="5"/>
  <c r="AA42" i="5"/>
  <c r="Z42" i="5"/>
  <c r="Y42" i="5"/>
  <c r="AA39" i="5"/>
  <c r="Z39" i="5"/>
  <c r="Y39" i="5"/>
  <c r="AA32" i="5"/>
  <c r="Z32" i="5"/>
  <c r="AA25" i="5"/>
  <c r="Z25" i="5"/>
  <c r="Y25" i="5"/>
  <c r="AA24" i="5"/>
  <c r="Z24" i="5"/>
  <c r="Y24" i="5"/>
  <c r="AA19" i="5"/>
  <c r="Z19" i="5"/>
  <c r="Y19" i="5"/>
  <c r="AA18" i="5"/>
  <c r="Z18" i="5"/>
  <c r="AA17" i="5"/>
  <c r="Z17" i="5"/>
  <c r="AA15" i="5"/>
  <c r="Z15" i="5"/>
  <c r="AA14" i="5"/>
  <c r="Z14" i="5"/>
  <c r="Y14" i="5"/>
  <c r="Z10" i="5" l="1"/>
  <c r="AA10" i="5"/>
  <c r="Y10" i="5"/>
</calcChain>
</file>

<file path=xl/comments1.xml><?xml version="1.0" encoding="utf-8"?>
<comments xmlns="http://schemas.openxmlformats.org/spreadsheetml/2006/main">
  <authors>
    <author>sir</author>
  </authors>
  <commentList>
    <comment ref="H5" authorId="0" shapeId="0">
      <text>
        <r>
          <rPr>
            <b/>
            <sz val="9"/>
            <color indexed="81"/>
            <rFont val="Tahoma"/>
            <family val="2"/>
          </rPr>
          <t>sir:</t>
        </r>
        <r>
          <rPr>
            <sz val="9"/>
            <color indexed="81"/>
            <rFont val="Tahoma"/>
            <family val="2"/>
          </rPr>
          <t xml:space="preserve">
SE TOMA DEL INFORME DE POBLACION(NACIMIENTOS POR AREA Y SEXO SEGÚN MUNICIPIO DE RESIDENCIA DE LA MADRE EN EL DEPTO DEL HUILA.)
</t>
        </r>
      </text>
    </comment>
    <comment ref="I5" authorId="0" shapeId="0">
      <text>
        <r>
          <rPr>
            <b/>
            <sz val="9"/>
            <color indexed="81"/>
            <rFont val="Tahoma"/>
            <family val="2"/>
          </rPr>
          <t>sir:</t>
        </r>
        <r>
          <rPr>
            <sz val="9"/>
            <color indexed="81"/>
            <rFont val="Tahoma"/>
            <family val="2"/>
          </rPr>
          <t xml:space="preserve">
DEFUNCIONES NO FETALES POR SEXO Y MUNICIPIO DE RESIDENCIA EN EL DEPTO.
</t>
        </r>
      </text>
    </comment>
  </commentList>
</comments>
</file>

<file path=xl/sharedStrings.xml><?xml version="1.0" encoding="utf-8"?>
<sst xmlns="http://schemas.openxmlformats.org/spreadsheetml/2006/main" count="3783" uniqueCount="362">
  <si>
    <t>Código DANE</t>
  </si>
  <si>
    <t>MUNICIPIOS</t>
  </si>
  <si>
    <t>SALUD</t>
  </si>
  <si>
    <t>EDUCACIÓN</t>
  </si>
  <si>
    <t>SERVICIOS PÚBLICOS</t>
  </si>
  <si>
    <t>PRODUCCIÓN AGRICOLA</t>
  </si>
  <si>
    <t>INVENTARIO DE ESPECIES PECUARIAS</t>
  </si>
  <si>
    <t>PRODUCCIÓN PISCÍCOLA</t>
  </si>
  <si>
    <t>CATEGORIZACION DE MUNICIPIOS</t>
  </si>
  <si>
    <t>Regimen Subsidiado y Contributivo</t>
  </si>
  <si>
    <t>Población Vacunada</t>
  </si>
  <si>
    <t>Mortalidad</t>
  </si>
  <si>
    <t>Desnutrición</t>
  </si>
  <si>
    <t>MATRICULAS</t>
  </si>
  <si>
    <t>ENERGÍA</t>
  </si>
  <si>
    <t>ACUEDUCTO</t>
  </si>
  <si>
    <t>ALCANTARILLADO</t>
  </si>
  <si>
    <t>ASEO</t>
  </si>
  <si>
    <t>Cultivos Transitorios</t>
  </si>
  <si>
    <t>Cultivos Anuales</t>
  </si>
  <si>
    <t xml:space="preserve">Cultivos Permanentes y Semipermanentes </t>
  </si>
  <si>
    <t>Bovino</t>
  </si>
  <si>
    <t>Porcino</t>
  </si>
  <si>
    <t>Caballar</t>
  </si>
  <si>
    <t>Mular</t>
  </si>
  <si>
    <t>Asnal</t>
  </si>
  <si>
    <t>Bufalina</t>
  </si>
  <si>
    <t>Ovina</t>
  </si>
  <si>
    <t>Caprina</t>
  </si>
  <si>
    <t>Aves de Postura</t>
  </si>
  <si>
    <t>Aves de Engorde</t>
  </si>
  <si>
    <t>No.  de Colmenas</t>
  </si>
  <si>
    <t>Mojarra Roja y Plateada</t>
  </si>
  <si>
    <t>Cachama</t>
  </si>
  <si>
    <t>Trucha</t>
  </si>
  <si>
    <t>Población Pobres/SISBEN 1,2,3</t>
  </si>
  <si>
    <t>Afiliados Regimen Subsidiado</t>
  </si>
  <si>
    <t>Vinculados/SISBEN</t>
  </si>
  <si>
    <t xml:space="preserve">Afiliados Contributivo Fuente FISALUD </t>
  </si>
  <si>
    <t>Perinatal                                    (Tasa x 1000 NV)</t>
  </si>
  <si>
    <t>Materna                                 (Tasa x 100.000 NVR)</t>
  </si>
  <si>
    <t>Preescolar</t>
  </si>
  <si>
    <t>Básica Primaria</t>
  </si>
  <si>
    <t xml:space="preserve">Básica Secundaria </t>
  </si>
  <si>
    <t>Media</t>
  </si>
  <si>
    <t>Educación para Adultos</t>
  </si>
  <si>
    <t>Usuarios Energía</t>
  </si>
  <si>
    <t>Consumo                    K.W. - Hora</t>
  </si>
  <si>
    <t>Cobertura Urbana %</t>
  </si>
  <si>
    <t>No. Alevinos cosechados</t>
  </si>
  <si>
    <t>RANKING</t>
  </si>
  <si>
    <t>TOTAL DPTO.</t>
  </si>
  <si>
    <t>Neiva</t>
  </si>
  <si>
    <t>Aipe</t>
  </si>
  <si>
    <t>Algeciras</t>
  </si>
  <si>
    <t>Baraya</t>
  </si>
  <si>
    <t>Campoalegre</t>
  </si>
  <si>
    <t>Colombia</t>
  </si>
  <si>
    <t>Hobo</t>
  </si>
  <si>
    <t>Iquira</t>
  </si>
  <si>
    <t>Palermo</t>
  </si>
  <si>
    <t>Rivera</t>
  </si>
  <si>
    <t>Santa Maria</t>
  </si>
  <si>
    <t>Tello</t>
  </si>
  <si>
    <t>Teruel</t>
  </si>
  <si>
    <t>Villavieja</t>
  </si>
  <si>
    <t>Yaguará</t>
  </si>
  <si>
    <t>La Plata</t>
  </si>
  <si>
    <t>La Argentina</t>
  </si>
  <si>
    <t>Nátaga</t>
  </si>
  <si>
    <t>Paicol</t>
  </si>
  <si>
    <t>Tesalia</t>
  </si>
  <si>
    <t>Garzón</t>
  </si>
  <si>
    <t>Agrado</t>
  </si>
  <si>
    <t>Altamira</t>
  </si>
  <si>
    <t>Gigante</t>
  </si>
  <si>
    <t>Guadalupe</t>
  </si>
  <si>
    <t>Suaza</t>
  </si>
  <si>
    <t>Tarqui</t>
  </si>
  <si>
    <t>Pitalito</t>
  </si>
  <si>
    <t>Acevedo</t>
  </si>
  <si>
    <t>Elías</t>
  </si>
  <si>
    <t>Isnos</t>
  </si>
  <si>
    <t>Oporapa</t>
  </si>
  <si>
    <t>Palestina</t>
  </si>
  <si>
    <t>Saladoblanco</t>
  </si>
  <si>
    <t>San Agustin</t>
  </si>
  <si>
    <t>Timaná</t>
  </si>
  <si>
    <t>Consumo K.W - Hora</t>
  </si>
  <si>
    <t xml:space="preserve">Afiliados Contributivo Fuente FIDUFOSIGA </t>
  </si>
  <si>
    <t>Sector Oficial</t>
  </si>
  <si>
    <r>
      <t xml:space="preserve">Sector No Oficial </t>
    </r>
    <r>
      <rPr>
        <b/>
        <sz val="7"/>
        <rFont val="Arial"/>
        <family val="2"/>
      </rPr>
      <t>(Establecimientos Educativos)</t>
    </r>
  </si>
  <si>
    <t>Planta de Personal *</t>
  </si>
  <si>
    <t>Cunícola</t>
  </si>
  <si>
    <t>Cuyícola</t>
  </si>
  <si>
    <t>Instituciones Educativas</t>
  </si>
  <si>
    <t>Centros Educativos</t>
  </si>
  <si>
    <t>Sedes Educativas</t>
  </si>
  <si>
    <t>Docentes</t>
  </si>
  <si>
    <t>Rectores y Directores de Centro</t>
  </si>
  <si>
    <t>Coordinadores</t>
  </si>
  <si>
    <t xml:space="preserve">Directores de Núcleo </t>
  </si>
  <si>
    <t xml:space="preserve">Administrativos </t>
  </si>
  <si>
    <t>DATOS GENERALES</t>
  </si>
  <si>
    <t>POBLACIÓN</t>
  </si>
  <si>
    <t>INDICADORES</t>
  </si>
  <si>
    <t>Año de Fundación</t>
  </si>
  <si>
    <t>Número de Centros Poblados</t>
  </si>
  <si>
    <t xml:space="preserve">Número de Veredas </t>
  </si>
  <si>
    <t xml:space="preserve">Número de Barrios </t>
  </si>
  <si>
    <r>
      <t>Extensión km</t>
    </r>
    <r>
      <rPr>
        <b/>
        <vertAlign val="superscript"/>
        <sz val="9"/>
        <rFont val="Arial"/>
        <family val="2"/>
      </rPr>
      <t>2</t>
    </r>
  </si>
  <si>
    <r>
      <t xml:space="preserve">Temperatura media </t>
    </r>
    <r>
      <rPr>
        <b/>
        <vertAlign val="superscript"/>
        <sz val="9"/>
        <rFont val="Arial"/>
        <family val="2"/>
      </rPr>
      <t>0</t>
    </r>
    <r>
      <rPr>
        <b/>
        <sz val="9"/>
        <rFont val="Arial"/>
        <family val="2"/>
      </rPr>
      <t>C</t>
    </r>
  </si>
  <si>
    <t>Distancia a Neiva por carretera (Kms)</t>
  </si>
  <si>
    <t>Altura sobre el Nivel del Mar                 (mts)</t>
  </si>
  <si>
    <t>Población SISBEN</t>
  </si>
  <si>
    <t>Afiliados Régimen Subsidiado</t>
  </si>
  <si>
    <t xml:space="preserve">Afiliados Régimen Contributivo </t>
  </si>
  <si>
    <t>Nacimientos y Defunciones</t>
  </si>
  <si>
    <t>Nacimientos por municipio de residencia</t>
  </si>
  <si>
    <t>Rectores</t>
  </si>
  <si>
    <t>Directores</t>
  </si>
  <si>
    <t>MATRICULAS SECOTR OFICIAL</t>
  </si>
  <si>
    <t>Defunciones no fetales por municipio de residencia</t>
  </si>
  <si>
    <t>DATOS PRELIMINARES</t>
  </si>
  <si>
    <t>S.I</t>
  </si>
  <si>
    <t>S,I</t>
  </si>
  <si>
    <t>FUENTES</t>
  </si>
  <si>
    <t>FUENTES:</t>
  </si>
  <si>
    <t xml:space="preserve">              Secretaría de Salud Departamental - Aseguramiento - Vacunación - Nutrición</t>
  </si>
  <si>
    <r>
      <rPr>
        <b/>
        <sz val="8"/>
        <color theme="1"/>
        <rFont val="Arial"/>
        <family val="2"/>
      </rPr>
      <t>Educación:</t>
    </r>
    <r>
      <rPr>
        <sz val="8"/>
        <color theme="1"/>
        <rFont val="Arial"/>
        <family val="2"/>
      </rPr>
      <t xml:space="preserve"> Secretaría de Educación Departamental. </t>
    </r>
  </si>
  <si>
    <r>
      <rPr>
        <b/>
        <sz val="8"/>
        <color theme="1"/>
        <rFont val="Arial"/>
        <family val="2"/>
      </rPr>
      <t xml:space="preserve">Servicios Públicos: </t>
    </r>
    <r>
      <rPr>
        <sz val="8"/>
        <color theme="1"/>
        <rFont val="Arial"/>
        <family val="2"/>
      </rPr>
      <t xml:space="preserve"> Electrificadora del Huila.  Aguas de Huila.</t>
    </r>
  </si>
  <si>
    <r>
      <t xml:space="preserve">Producción Agrícola:  </t>
    </r>
    <r>
      <rPr>
        <sz val="8"/>
        <color theme="1"/>
        <rFont val="Arial"/>
        <family val="2"/>
      </rPr>
      <t>Anuario Estadístico Agropecuario 2006.  Secretaría de Agricultura y Minería</t>
    </r>
  </si>
  <si>
    <r>
      <t xml:space="preserve">Inventario de Especies Pecuarias:  </t>
    </r>
    <r>
      <rPr>
        <sz val="8"/>
        <color theme="1"/>
        <rFont val="Arial"/>
        <family val="2"/>
      </rPr>
      <t>Anuario Estadístico Agropecuario 2006.  Secretaría de Agricultura y Minería</t>
    </r>
  </si>
  <si>
    <r>
      <t xml:space="preserve">Producción Piscicola:  </t>
    </r>
    <r>
      <rPr>
        <sz val="8"/>
        <color theme="1"/>
        <rFont val="Arial"/>
        <family val="2"/>
      </rPr>
      <t>Anuario Estadístico Agropecuario 2006.  Secretaría de Agricultura y Minería</t>
    </r>
  </si>
  <si>
    <r>
      <t xml:space="preserve">Producción Agrícola:  </t>
    </r>
    <r>
      <rPr>
        <sz val="8"/>
        <color theme="1"/>
        <rFont val="Arial"/>
        <family val="2"/>
      </rPr>
      <t>Anuario Estadístico Agropecuario 2005.  Secretaría de Agricultura y Minería</t>
    </r>
  </si>
  <si>
    <r>
      <t xml:space="preserve">Inventario de Especies Pecuarias:  </t>
    </r>
    <r>
      <rPr>
        <sz val="8"/>
        <color theme="1"/>
        <rFont val="Arial"/>
        <family val="2"/>
      </rPr>
      <t>Anuario Estadístico Agropecuario 2005.  Secretaría de Agricultura y Minería</t>
    </r>
  </si>
  <si>
    <r>
      <t xml:space="preserve">Producción Piscicola:  </t>
    </r>
    <r>
      <rPr>
        <sz val="8"/>
        <color theme="1"/>
        <rFont val="Arial"/>
        <family val="2"/>
      </rPr>
      <t>Anuario Estadístico Agropecuario 2005.  Secretaría de Agricultura y Minería</t>
    </r>
  </si>
  <si>
    <r>
      <t xml:space="preserve">Producción Agrícola:  </t>
    </r>
    <r>
      <rPr>
        <sz val="8"/>
        <color theme="1"/>
        <rFont val="Arial"/>
        <family val="2"/>
      </rPr>
      <t>Anuario Estadístico Agropecuario 2007.  Secretaría de Agricultura y Minería</t>
    </r>
  </si>
  <si>
    <r>
      <t xml:space="preserve">Inventario de Especies Pecuarias:  </t>
    </r>
    <r>
      <rPr>
        <sz val="8"/>
        <color theme="1"/>
        <rFont val="Arial"/>
        <family val="2"/>
      </rPr>
      <t>Anuario Estadístico Agropecuario 2007.  Secretaría de Agricultura y Minería</t>
    </r>
  </si>
  <si>
    <r>
      <t xml:space="preserve">Producción Piscicola:  </t>
    </r>
    <r>
      <rPr>
        <sz val="8"/>
        <color theme="1"/>
        <rFont val="Arial"/>
        <family val="2"/>
      </rPr>
      <t>Anuario Estadístico Agropecuario 2007.  Secretaría de Agricultura y Minería</t>
    </r>
  </si>
  <si>
    <r>
      <t xml:space="preserve">Producción Agrícola:  </t>
    </r>
    <r>
      <rPr>
        <sz val="8"/>
        <color theme="1"/>
        <rFont val="Arial"/>
        <family val="2"/>
      </rPr>
      <t>Anuario Estadístico Agropecuario 2008.  Secretaría de Agricultura y Minería</t>
    </r>
  </si>
  <si>
    <r>
      <t xml:space="preserve">Inventario de Especies Pecuarias:  </t>
    </r>
    <r>
      <rPr>
        <sz val="8"/>
        <color theme="1"/>
        <rFont val="Arial"/>
        <family val="2"/>
      </rPr>
      <t>Anuario Estadístico Agropecuario 2008.  Secretaría de Agricultura y Minería</t>
    </r>
  </si>
  <si>
    <r>
      <t xml:space="preserve">Producción Piscicola:  </t>
    </r>
    <r>
      <rPr>
        <sz val="8"/>
        <color theme="1"/>
        <rFont val="Arial"/>
        <family val="2"/>
      </rPr>
      <t>Anuario Estadístico Agropecuario 2008.  Secretaría de Agricultura y Minería</t>
    </r>
  </si>
  <si>
    <t xml:space="preserve">Planta de Personal </t>
  </si>
  <si>
    <r>
      <rPr>
        <b/>
        <sz val="8"/>
        <color theme="1"/>
        <rFont val="Arial"/>
        <family val="2"/>
      </rPr>
      <t>Salud:</t>
    </r>
    <r>
      <rPr>
        <sz val="8"/>
        <color theme="1"/>
        <rFont val="Arial"/>
        <family val="2"/>
      </rPr>
      <t xml:space="preserve">  Base Certificada SISBEN a Diciembre /2009. DNP.</t>
    </r>
  </si>
  <si>
    <r>
      <rPr>
        <b/>
        <sz val="8"/>
        <color theme="1"/>
        <rFont val="Arial"/>
        <family val="2"/>
      </rPr>
      <t>Salud:</t>
    </r>
    <r>
      <rPr>
        <sz val="8"/>
        <color theme="1"/>
        <rFont val="Arial"/>
        <family val="2"/>
      </rPr>
      <t xml:space="preserve">  Base Certificada SISBEN a Diciembre /2008. DNP.</t>
    </r>
  </si>
  <si>
    <r>
      <rPr>
        <b/>
        <sz val="8"/>
        <color theme="1"/>
        <rFont val="Arial"/>
        <family val="2"/>
      </rPr>
      <t>Salud:</t>
    </r>
    <r>
      <rPr>
        <sz val="8"/>
        <color theme="1"/>
        <rFont val="Arial"/>
        <family val="2"/>
      </rPr>
      <t xml:space="preserve">  Base Certificada SISBEN a Diciembre /2007. DNP.</t>
    </r>
  </si>
  <si>
    <r>
      <rPr>
        <b/>
        <sz val="8"/>
        <color theme="1"/>
        <rFont val="Arial"/>
        <family val="2"/>
      </rPr>
      <t>Salud:</t>
    </r>
    <r>
      <rPr>
        <sz val="8"/>
        <color theme="1"/>
        <rFont val="Arial"/>
        <family val="2"/>
      </rPr>
      <t xml:space="preserve">  Base Certificada SISBEN a Diciembre /2006. DNP.</t>
    </r>
  </si>
  <si>
    <r>
      <rPr>
        <b/>
        <sz val="8"/>
        <color theme="1"/>
        <rFont val="Arial"/>
        <family val="2"/>
      </rPr>
      <t>Salud:</t>
    </r>
    <r>
      <rPr>
        <sz val="8"/>
        <color theme="1"/>
        <rFont val="Arial"/>
        <family val="2"/>
      </rPr>
      <t xml:space="preserve">  Base Certificada SISBEN a Diciembre /2005. DNP.</t>
    </r>
  </si>
  <si>
    <t xml:space="preserve">              Ministerio de Salud y Protección Social.  Secretaría de Salud Departamental - Aseguramiento. </t>
  </si>
  <si>
    <t xml:space="preserve">              DANE - Proyecciones de Población Censo 2005.</t>
  </si>
  <si>
    <r>
      <rPr>
        <b/>
        <sz val="8"/>
        <color theme="1"/>
        <rFont val="Arial"/>
        <family val="2"/>
      </rPr>
      <t>Educación:</t>
    </r>
    <r>
      <rPr>
        <sz val="8"/>
        <color theme="1"/>
        <rFont val="Arial"/>
        <family val="2"/>
      </rPr>
      <t xml:space="preserve"> Secretaría de Educación Departamental.  Secretarías de Educación de Neiva y Pitalito.</t>
    </r>
  </si>
  <si>
    <t>Categorización Municipio</t>
  </si>
  <si>
    <r>
      <rPr>
        <b/>
        <sz val="8"/>
        <color theme="1"/>
        <rFont val="Arial"/>
        <family val="2"/>
      </rPr>
      <t>Datos Generales:</t>
    </r>
    <r>
      <rPr>
        <sz val="8"/>
        <color theme="1"/>
        <rFont val="Arial"/>
        <family val="2"/>
      </rPr>
      <t xml:space="preserve"> Alcaldías Municipales de Departamento del Huila.  DNP.</t>
    </r>
  </si>
  <si>
    <r>
      <t xml:space="preserve">Producción Agrícola:  </t>
    </r>
    <r>
      <rPr>
        <sz val="8"/>
        <color theme="1"/>
        <rFont val="Arial"/>
        <family val="2"/>
      </rPr>
      <t>Anuario Estadístico Agropecuario 2009.  Secretaría de Agricultura y Minería</t>
    </r>
  </si>
  <si>
    <r>
      <t xml:space="preserve">Inventario de Especies Pecuarias:  </t>
    </r>
    <r>
      <rPr>
        <sz val="8"/>
        <color theme="1"/>
        <rFont val="Arial"/>
        <family val="2"/>
      </rPr>
      <t>Anuario Estadístico Agropecuario 2009.  Secretaría de Agricultura y Minería</t>
    </r>
  </si>
  <si>
    <r>
      <t xml:space="preserve">Producción Piscicola:  </t>
    </r>
    <r>
      <rPr>
        <sz val="8"/>
        <color theme="1"/>
        <rFont val="Arial"/>
        <family val="2"/>
      </rPr>
      <t>Anuario Estadístico Agropecuario 2009.  Secretaría de Agricultura y Minería</t>
    </r>
  </si>
  <si>
    <r>
      <rPr>
        <b/>
        <sz val="8"/>
        <color theme="1"/>
        <rFont val="Arial"/>
        <family val="2"/>
      </rPr>
      <t>Salud:</t>
    </r>
    <r>
      <rPr>
        <sz val="8"/>
        <color theme="1"/>
        <rFont val="Arial"/>
        <family val="2"/>
      </rPr>
      <t xml:space="preserve">  Base Certificada SISBEN a Diciembre /2010. DNP.</t>
    </r>
  </si>
  <si>
    <r>
      <t xml:space="preserve">Producción Agrícola:  </t>
    </r>
    <r>
      <rPr>
        <sz val="8"/>
        <color theme="1"/>
        <rFont val="Arial"/>
        <family val="2"/>
      </rPr>
      <t>Anuario Estadístico Agropecuario 2010.  Secretaría de Agricultura y Minería</t>
    </r>
  </si>
  <si>
    <r>
      <t xml:space="preserve">Inventario de Especies Pecuarias:  </t>
    </r>
    <r>
      <rPr>
        <sz val="8"/>
        <color theme="1"/>
        <rFont val="Arial"/>
        <family val="2"/>
      </rPr>
      <t>Anuario Estadístico Agropecuario 2010.  Secretaría de Agricultura y Minería</t>
    </r>
  </si>
  <si>
    <r>
      <t xml:space="preserve">Producción Piscicola:  </t>
    </r>
    <r>
      <rPr>
        <sz val="8"/>
        <color theme="1"/>
        <rFont val="Arial"/>
        <family val="2"/>
      </rPr>
      <t>Anuario Estadístico Agropecuario 2010.  Secretaría de Agricultura y Minería</t>
    </r>
  </si>
  <si>
    <t>S.I. Sin Información</t>
  </si>
  <si>
    <r>
      <rPr>
        <b/>
        <sz val="8"/>
        <color theme="1"/>
        <rFont val="Arial"/>
        <family val="2"/>
      </rPr>
      <t>Salud:</t>
    </r>
    <r>
      <rPr>
        <sz val="8"/>
        <color theme="1"/>
        <rFont val="Arial"/>
        <family val="2"/>
      </rPr>
      <t xml:space="preserve">  Base Certificada SISBEN a Diciembre /2011. DNP.</t>
    </r>
  </si>
  <si>
    <r>
      <t xml:space="preserve">Producción Agrícola:  </t>
    </r>
    <r>
      <rPr>
        <sz val="8"/>
        <color theme="1"/>
        <rFont val="Arial"/>
        <family val="2"/>
      </rPr>
      <t>Anuario Estadístico Agropecuario 2011.  Secretaría de Agricultura y Minería</t>
    </r>
  </si>
  <si>
    <r>
      <t xml:space="preserve">Inventario de Especies Pecuarias:  </t>
    </r>
    <r>
      <rPr>
        <sz val="8"/>
        <color theme="1"/>
        <rFont val="Arial"/>
        <family val="2"/>
      </rPr>
      <t>Anuario Estadístico Agropecuario 2011.  Secretaría de Agricultura y Minería</t>
    </r>
  </si>
  <si>
    <r>
      <t xml:space="preserve">Producción Piscicola:  </t>
    </r>
    <r>
      <rPr>
        <sz val="8"/>
        <color theme="1"/>
        <rFont val="Arial"/>
        <family val="2"/>
      </rPr>
      <t>Anuario Estadístico Agropecuario 2011.  Secretaría de Agricultura y Minería</t>
    </r>
  </si>
  <si>
    <r>
      <rPr>
        <b/>
        <sz val="8"/>
        <color theme="1"/>
        <rFont val="Arial"/>
        <family val="2"/>
      </rPr>
      <t>Salud:</t>
    </r>
    <r>
      <rPr>
        <sz val="8"/>
        <color theme="1"/>
        <rFont val="Arial"/>
        <family val="2"/>
      </rPr>
      <t xml:space="preserve">  Base Certificada SISBEN a Diciembre /2012. DNP.</t>
    </r>
  </si>
  <si>
    <r>
      <t xml:space="preserve">Producción Agrícola:  </t>
    </r>
    <r>
      <rPr>
        <sz val="8"/>
        <color theme="1"/>
        <rFont val="Arial"/>
        <family val="2"/>
      </rPr>
      <t>Anuario Estadístico Agropecuario 2012.  Secretaría de Agricultura y Minería</t>
    </r>
  </si>
  <si>
    <r>
      <t xml:space="preserve">Inventario de Especies Pecuarias:  </t>
    </r>
    <r>
      <rPr>
        <sz val="8"/>
        <color theme="1"/>
        <rFont val="Arial"/>
        <family val="2"/>
      </rPr>
      <t>Anuario Estadístico Agropecuario 2012.  Secretaría de Agricultura y Minería</t>
    </r>
  </si>
  <si>
    <r>
      <t xml:space="preserve">Producción Piscicola:  </t>
    </r>
    <r>
      <rPr>
        <sz val="8"/>
        <color theme="1"/>
        <rFont val="Arial"/>
        <family val="2"/>
      </rPr>
      <t>Anuario Estadístico Agropecuario 2012.  Secretaría de Agricultura y Minería</t>
    </r>
  </si>
  <si>
    <r>
      <rPr>
        <b/>
        <sz val="8"/>
        <color theme="1"/>
        <rFont val="Arial"/>
        <family val="2"/>
      </rPr>
      <t>Salud:</t>
    </r>
    <r>
      <rPr>
        <sz val="8"/>
        <color theme="1"/>
        <rFont val="Arial"/>
        <family val="2"/>
      </rPr>
      <t xml:space="preserve">  Base Certificada SISBEN a Diciembre /2013. DNP.</t>
    </r>
  </si>
  <si>
    <r>
      <t xml:space="preserve">Producción Agrícola:  </t>
    </r>
    <r>
      <rPr>
        <sz val="8"/>
        <color theme="1"/>
        <rFont val="Arial"/>
        <family val="2"/>
      </rPr>
      <t>Evaluación Agropecuaria 2013.  Secretaría de Agricultura y Minería</t>
    </r>
  </si>
  <si>
    <r>
      <t xml:space="preserve">Inventario de Especies Pecuarias:  </t>
    </r>
    <r>
      <rPr>
        <sz val="8"/>
        <color theme="1"/>
        <rFont val="Arial"/>
        <family val="2"/>
      </rPr>
      <t>Evaluación Agropecuaria 2013.  Secretaría de Agricultura y Minería</t>
    </r>
  </si>
  <si>
    <r>
      <t xml:space="preserve">Producción Piscicola:  </t>
    </r>
    <r>
      <rPr>
        <sz val="8"/>
        <color theme="1"/>
        <rFont val="Arial"/>
        <family val="2"/>
      </rPr>
      <t>Evaluación Agropecuaria 2013.  Secretaría de Agricultura y Minería</t>
    </r>
  </si>
  <si>
    <r>
      <rPr>
        <b/>
        <sz val="8"/>
        <color theme="1"/>
        <rFont val="Arial"/>
        <family val="2"/>
      </rPr>
      <t>Salud:</t>
    </r>
    <r>
      <rPr>
        <sz val="8"/>
        <color theme="1"/>
        <rFont val="Arial"/>
        <family val="2"/>
      </rPr>
      <t xml:space="preserve">  Base Certificada SISBEN a Diciembre /2014. DNP.</t>
    </r>
  </si>
  <si>
    <r>
      <t xml:space="preserve">Producción Agrícola:  </t>
    </r>
    <r>
      <rPr>
        <sz val="8"/>
        <color theme="1"/>
        <rFont val="Arial"/>
        <family val="2"/>
      </rPr>
      <t>Evaluación Agropecuaria 2014.  Secretaría de Agricultura y Minería</t>
    </r>
  </si>
  <si>
    <r>
      <t xml:space="preserve">Inventario de Especies Pecuarias:  </t>
    </r>
    <r>
      <rPr>
        <sz val="8"/>
        <color theme="1"/>
        <rFont val="Arial"/>
        <family val="2"/>
      </rPr>
      <t>Evaluación Agropecuaria 2014.  Secretaría de Agricultura y Minería</t>
    </r>
  </si>
  <si>
    <r>
      <t xml:space="preserve">Producción Piscicola:  </t>
    </r>
    <r>
      <rPr>
        <sz val="8"/>
        <color theme="1"/>
        <rFont val="Arial"/>
        <family val="2"/>
      </rPr>
      <t>Evaluación Agropecuaria 2014.  Secretaría de Agricultura y Minería</t>
    </r>
  </si>
  <si>
    <t xml:space="preserve">              Datos de Nacimientos  y Defunciones con corte a 30 de septiembre de 2016</t>
  </si>
  <si>
    <r>
      <rPr>
        <b/>
        <sz val="8"/>
        <color theme="1"/>
        <rFont val="Arial"/>
        <family val="2"/>
      </rPr>
      <t>Salud:</t>
    </r>
    <r>
      <rPr>
        <sz val="8"/>
        <color theme="1"/>
        <rFont val="Arial"/>
        <family val="2"/>
      </rPr>
      <t xml:space="preserve">  Base Certificada SISBEN a Diciembre /2015. DNP.</t>
    </r>
  </si>
  <si>
    <r>
      <t xml:space="preserve">Producción Agrícola:  </t>
    </r>
    <r>
      <rPr>
        <sz val="8"/>
        <color theme="1"/>
        <rFont val="Arial"/>
        <family val="2"/>
      </rPr>
      <t>Evaluación Agropecuaria 2015.  Secretaría de Agricultura y Minería</t>
    </r>
  </si>
  <si>
    <r>
      <t xml:space="preserve">Inventario de Especies Pecuarias:  </t>
    </r>
    <r>
      <rPr>
        <sz val="8"/>
        <color theme="1"/>
        <rFont val="Arial"/>
        <family val="2"/>
      </rPr>
      <t>Evaluación Agropecuaria 2015.  Secretaría de Agricultura y Minería</t>
    </r>
  </si>
  <si>
    <r>
      <t xml:space="preserve">Producción Piscicola:  </t>
    </r>
    <r>
      <rPr>
        <sz val="8"/>
        <color theme="1"/>
        <rFont val="Arial"/>
        <family val="2"/>
      </rPr>
      <t>Evaluación Agropecuaria 2015.  Secretaría de Agricultura y Minería</t>
    </r>
  </si>
  <si>
    <r>
      <rPr>
        <b/>
        <sz val="8"/>
        <color theme="1"/>
        <rFont val="Arial"/>
        <family val="2"/>
      </rPr>
      <t>Salud:</t>
    </r>
    <r>
      <rPr>
        <sz val="8"/>
        <color theme="1"/>
        <rFont val="Arial"/>
        <family val="2"/>
      </rPr>
      <t xml:space="preserve">  Base Certificada SISBEN a Diciembre /2016. DNP.</t>
    </r>
  </si>
  <si>
    <r>
      <t xml:space="preserve">Producción Agrícola:  </t>
    </r>
    <r>
      <rPr>
        <sz val="8"/>
        <color theme="1"/>
        <rFont val="Arial"/>
        <family val="2"/>
      </rPr>
      <t>Evaluación Agropecuaria 2016.  Secretaría de Agricultura y Minería</t>
    </r>
  </si>
  <si>
    <r>
      <t xml:space="preserve">Inventario de Especies Pecuarias:  </t>
    </r>
    <r>
      <rPr>
        <sz val="8"/>
        <color theme="1"/>
        <rFont val="Arial"/>
        <family val="2"/>
      </rPr>
      <t>Evaluación Agropecuaria 2016.  Secretaría de Agricultura y Minería</t>
    </r>
  </si>
  <si>
    <r>
      <t xml:space="preserve">Producción Piscicola:  </t>
    </r>
    <r>
      <rPr>
        <sz val="8"/>
        <color theme="1"/>
        <rFont val="Arial"/>
        <family val="2"/>
      </rPr>
      <t>Evaluación Agropecuaria 2016.  Secretaría de Agricultura y Minería</t>
    </r>
  </si>
  <si>
    <t>Nacimientos por municipio de ocurrencia</t>
  </si>
  <si>
    <t>Director Rural</t>
  </si>
  <si>
    <t>Director Núcleo</t>
  </si>
  <si>
    <t>Orientador</t>
  </si>
  <si>
    <t>S.I.</t>
  </si>
  <si>
    <r>
      <rPr>
        <b/>
        <sz val="8"/>
        <color theme="1"/>
        <rFont val="Arial"/>
        <family val="2"/>
      </rPr>
      <t>Salud:</t>
    </r>
    <r>
      <rPr>
        <sz val="8"/>
        <color theme="1"/>
        <rFont val="Arial"/>
        <family val="2"/>
      </rPr>
      <t xml:space="preserve">  Base Certificada SISBEN a Diciembre /2017. DNP.</t>
    </r>
  </si>
  <si>
    <t xml:space="preserve">              Ministerio de Salud y Protección Social "Cifras del Aseguramiento en Salud".  </t>
  </si>
  <si>
    <r>
      <t xml:space="preserve">Producción Agrícola:  </t>
    </r>
    <r>
      <rPr>
        <sz val="8"/>
        <color theme="1"/>
        <rFont val="Arial"/>
        <family val="2"/>
      </rPr>
      <t>Evaluación Agropecuaria 2017.  Secretaría de Agricultura y Minería</t>
    </r>
  </si>
  <si>
    <r>
      <t xml:space="preserve">Inventario de Especies Pecuarias:  </t>
    </r>
    <r>
      <rPr>
        <sz val="8"/>
        <color theme="1"/>
        <rFont val="Arial"/>
        <family val="2"/>
      </rPr>
      <t>Evaluación Agropecuaria 2017.  Secretaría de Agricultura y Minería</t>
    </r>
  </si>
  <si>
    <r>
      <t xml:space="preserve">Producción Piscicola:  </t>
    </r>
    <r>
      <rPr>
        <sz val="8"/>
        <color theme="1"/>
        <rFont val="Arial"/>
        <family val="2"/>
      </rPr>
      <t>Evaluación Agropecuaria 2017.  Secretaría de Agricultura y Minería</t>
    </r>
  </si>
  <si>
    <t xml:space="preserve">              Secretaría de Salud Departamental</t>
  </si>
  <si>
    <t>MATRICULAS SECTOR OFICIAL</t>
  </si>
  <si>
    <t xml:space="preserve">INDICE DE DESEMPEÑO MUNICIPAL                                       </t>
  </si>
  <si>
    <r>
      <t xml:space="preserve">Indice Desempeño Municipal:  </t>
    </r>
    <r>
      <rPr>
        <sz val="8"/>
        <color theme="1"/>
        <rFont val="Arial"/>
        <family val="2"/>
      </rPr>
      <t>DNP - Departamento Nacional de Planeación</t>
    </r>
  </si>
  <si>
    <r>
      <rPr>
        <b/>
        <sz val="8"/>
        <color theme="1"/>
        <rFont val="Arial"/>
        <family val="2"/>
      </rPr>
      <t xml:space="preserve">Indice Desempeño Municipal:  </t>
    </r>
    <r>
      <rPr>
        <sz val="8"/>
        <color theme="1"/>
        <rFont val="Arial"/>
        <family val="2"/>
      </rPr>
      <t>DNP - Departamento Nacional de Planeación</t>
    </r>
  </si>
  <si>
    <t>Pital</t>
  </si>
  <si>
    <r>
      <rPr>
        <b/>
        <sz val="8"/>
        <color theme="1"/>
        <rFont val="Arial"/>
        <family val="2"/>
      </rPr>
      <t>Salud:</t>
    </r>
    <r>
      <rPr>
        <sz val="8"/>
        <color theme="1"/>
        <rFont val="Arial"/>
        <family val="2"/>
      </rPr>
      <t xml:space="preserve">  Base Certificada SISBEN a Diciembre /2018. DNP.</t>
    </r>
  </si>
  <si>
    <t>Déficit cuantitativo</t>
  </si>
  <si>
    <t>Déficit cualitativo</t>
  </si>
  <si>
    <t>Déficit habitacional</t>
  </si>
  <si>
    <t>Distribución Porcentual (%)</t>
  </si>
  <si>
    <r>
      <rPr>
        <b/>
        <sz val="8"/>
        <color theme="1"/>
        <rFont val="Arial"/>
        <family val="2"/>
      </rPr>
      <t>Población e Indicadores:</t>
    </r>
    <r>
      <rPr>
        <sz val="8"/>
        <color theme="1"/>
        <rFont val="Arial"/>
        <family val="2"/>
      </rPr>
      <t xml:space="preserve"> DANE. Proyecciones de Población.  Censo 2018</t>
    </r>
  </si>
  <si>
    <r>
      <t>Déficit Habitacional Censo 2018
(</t>
    </r>
    <r>
      <rPr>
        <b/>
        <sz val="8"/>
        <rFont val="Arial"/>
        <family val="2"/>
      </rPr>
      <t>Proporción de hogares censales con carencias habitacionales)</t>
    </r>
  </si>
  <si>
    <t>Proporción Personas en NBI                                   (%) Total</t>
  </si>
  <si>
    <t>Población Proyectada
(Censo 2018)</t>
  </si>
  <si>
    <t xml:space="preserve">              DANE - Proyecciones de Población Censo 2018.</t>
  </si>
  <si>
    <r>
      <t xml:space="preserve">Producción Agrícola:  </t>
    </r>
    <r>
      <rPr>
        <sz val="8"/>
        <color theme="1"/>
        <rFont val="Arial"/>
        <family val="2"/>
      </rPr>
      <t>Evaluación Agropecuaria 2018.  Secretaría de Agricultura y Minería</t>
    </r>
  </si>
  <si>
    <r>
      <t xml:space="preserve">Inventario de Especies Pecuarias:  </t>
    </r>
    <r>
      <rPr>
        <sz val="8"/>
        <color theme="1"/>
        <rFont val="Arial"/>
        <family val="2"/>
      </rPr>
      <t>Evaluación Agropecuaria 2018.  Secretaría de Agricultura y Minería</t>
    </r>
  </si>
  <si>
    <r>
      <t xml:space="preserve">Producción Piscicola:  </t>
    </r>
    <r>
      <rPr>
        <sz val="8"/>
        <color theme="1"/>
        <rFont val="Arial"/>
        <family val="2"/>
      </rPr>
      <t>Evaluación Agropecuaria 2018.  Secretaría de Agricultura y Minería</t>
    </r>
  </si>
  <si>
    <r>
      <t xml:space="preserve">Categorización:  </t>
    </r>
    <r>
      <rPr>
        <sz val="8"/>
        <color theme="1"/>
        <rFont val="Arial"/>
        <family val="2"/>
      </rPr>
      <t>Contaduría General de la Nación</t>
    </r>
  </si>
  <si>
    <r>
      <rPr>
        <b/>
        <sz val="8"/>
        <color theme="1"/>
        <rFont val="Arial"/>
        <family val="2"/>
      </rPr>
      <t>Salud:</t>
    </r>
    <r>
      <rPr>
        <sz val="8"/>
        <color theme="1"/>
        <rFont val="Arial"/>
        <family val="2"/>
      </rPr>
      <t xml:space="preserve">  Base Certificada SISBEN a Diciembre /2019. DNP.</t>
    </r>
  </si>
  <si>
    <r>
      <t xml:space="preserve">Producción Agrícola:  </t>
    </r>
    <r>
      <rPr>
        <sz val="8"/>
        <color theme="1"/>
        <rFont val="Arial"/>
        <family val="2"/>
      </rPr>
      <t>Evaluación Agropecuaria 2019.  Secretaría de Agricultura y Minería</t>
    </r>
  </si>
  <si>
    <t xml:space="preserve">Nacimientos por municipio </t>
  </si>
  <si>
    <r>
      <rPr>
        <b/>
        <sz val="8"/>
        <color theme="1"/>
        <rFont val="Arial"/>
        <family val="2"/>
      </rPr>
      <t>Educación:</t>
    </r>
    <r>
      <rPr>
        <sz val="8"/>
        <color theme="1"/>
        <rFont val="Arial"/>
        <family val="2"/>
      </rPr>
      <t xml:space="preserve"> Secretaría de Educación Departamental.  Secretaría de Educación de Neiva.</t>
    </r>
  </si>
  <si>
    <t>INFORMACIÓN EN PROCESO DE VERIFICACIÓN</t>
  </si>
  <si>
    <r>
      <t xml:space="preserve">Inventario de Especies Pecuarias:  </t>
    </r>
    <r>
      <rPr>
        <sz val="8"/>
        <color theme="1"/>
        <rFont val="Arial"/>
        <family val="2"/>
      </rPr>
      <t>Evaluación Agropecuaria 2019.  Secretaría de Agricultura y Minería (Esta información se encuentra en proceso de verificación)</t>
    </r>
  </si>
  <si>
    <t xml:space="preserve">              Boletín del Comportamiento de los Indicadoresde la Dimensión de Seguridad Alimentaria y Nutricional – Departamento del Huila 2019</t>
  </si>
  <si>
    <r>
      <t xml:space="preserve">Producción Piscicola:  </t>
    </r>
    <r>
      <rPr>
        <sz val="8"/>
        <color theme="1"/>
        <rFont val="Arial"/>
        <family val="2"/>
      </rPr>
      <t>Evaluación Agropecuaria 2019.  Secretaría de Agricultura y Minería (Esta información se encuentra en proceso de verificación)</t>
    </r>
  </si>
  <si>
    <r>
      <rPr>
        <b/>
        <sz val="8"/>
        <color theme="1"/>
        <rFont val="Arial"/>
        <family val="2"/>
      </rPr>
      <t>Salud:</t>
    </r>
    <r>
      <rPr>
        <sz val="8"/>
        <color theme="1"/>
        <rFont val="Arial"/>
        <family val="2"/>
      </rPr>
      <t xml:space="preserve">  Base Certificada SISBEN a Diciembre /2020. DNP.</t>
    </r>
  </si>
  <si>
    <t>Nacimientos por área y sexo, según municipio de ocurrencia</t>
  </si>
  <si>
    <t xml:space="preserve">              DANE - Proyecciones de Población Censo 2018. Nacimientos y Defunciones.</t>
  </si>
  <si>
    <t xml:space="preserve">              Evaluación de Indicadores de Gestión para la Vigilancia de Eventos de Interés en Salud Pública</t>
  </si>
  <si>
    <r>
      <t xml:space="preserve">Producción Agrícola:  </t>
    </r>
    <r>
      <rPr>
        <sz val="8"/>
        <color theme="1"/>
        <rFont val="Arial"/>
        <family val="2"/>
      </rPr>
      <t>Evaluación Agropecuaria 2020.  Secretaría de Agricultura y Minería</t>
    </r>
  </si>
  <si>
    <r>
      <t xml:space="preserve">Producción Piscicola:  </t>
    </r>
    <r>
      <rPr>
        <sz val="8"/>
        <color theme="1"/>
        <rFont val="Arial"/>
        <family val="2"/>
      </rPr>
      <t>Evaluación Agropecuaria 2020.  Secretaría de Agricultura y Minería (Esta información se encuentra en proceso de verificación)</t>
    </r>
  </si>
  <si>
    <r>
      <rPr>
        <b/>
        <sz val="8"/>
        <color theme="1"/>
        <rFont val="Arial"/>
        <family val="2"/>
      </rPr>
      <t>Educación:</t>
    </r>
    <r>
      <rPr>
        <sz val="8"/>
        <color theme="1"/>
        <rFont val="Arial"/>
        <family val="2"/>
      </rPr>
      <t xml:space="preserve"> (Esta información se encuentra en proceso de verificación)</t>
    </r>
  </si>
  <si>
    <r>
      <rPr>
        <b/>
        <sz val="8"/>
        <color theme="1"/>
        <rFont val="Arial"/>
        <family val="2"/>
      </rPr>
      <t xml:space="preserve">Servicios Públicos: </t>
    </r>
    <r>
      <rPr>
        <sz val="8"/>
        <color theme="1"/>
        <rFont val="Arial"/>
        <family val="2"/>
      </rPr>
      <t xml:space="preserve"> Electrificadora del Huila.  Aguas del Huila.</t>
    </r>
  </si>
  <si>
    <r>
      <t xml:space="preserve">Inventario de Especies Pecuarias:  </t>
    </r>
    <r>
      <rPr>
        <sz val="8"/>
        <color theme="1"/>
        <rFont val="Arial"/>
        <family val="2"/>
      </rPr>
      <t>Evaluación Agropecuaria 2021.  Secretaría de Agricultura y Minería (Esta información se encuentra en proceso de verificación)</t>
    </r>
  </si>
  <si>
    <r>
      <t xml:space="preserve">Producción Piscicola:  </t>
    </r>
    <r>
      <rPr>
        <sz val="8"/>
        <color theme="1"/>
        <rFont val="Arial"/>
        <family val="2"/>
      </rPr>
      <t>Evaluación Agropecuaria 2021.  Secretaría de Agricultura y Minería (Esta información se encuentra en proceso de verificación)</t>
    </r>
  </si>
  <si>
    <r>
      <rPr>
        <b/>
        <sz val="8"/>
        <color theme="1"/>
        <rFont val="Arial"/>
        <family val="2"/>
      </rPr>
      <t>Salud:</t>
    </r>
    <r>
      <rPr>
        <sz val="8"/>
        <color theme="1"/>
        <rFont val="Arial"/>
        <family val="2"/>
      </rPr>
      <t xml:space="preserve">  Base Certificada SISBEN a Diciembre /2021. DNP.</t>
    </r>
  </si>
  <si>
    <r>
      <t xml:space="preserve">Producción Piscicola:  </t>
    </r>
    <r>
      <rPr>
        <sz val="8"/>
        <color theme="1"/>
        <rFont val="Arial"/>
        <family val="2"/>
      </rPr>
      <t>Evaluación Agropecuaria 2022.  Secretaría de Agricultura y Minería (Esta información se encuentra en proceso de verificación)</t>
    </r>
  </si>
  <si>
    <r>
      <rPr>
        <b/>
        <sz val="8"/>
        <color theme="1"/>
        <rFont val="Arial"/>
        <family val="2"/>
      </rPr>
      <t>Salud:</t>
    </r>
    <r>
      <rPr>
        <sz val="8"/>
        <color theme="1"/>
        <rFont val="Arial"/>
        <family val="2"/>
      </rPr>
      <t xml:space="preserve">  Base Certificada SISBEN a Diciembre /2022. DNP.</t>
    </r>
  </si>
  <si>
    <t xml:space="preserve"> </t>
  </si>
  <si>
    <t>Porcentaje</t>
  </si>
  <si>
    <t>Usuarios</t>
  </si>
  <si>
    <t>Toneladas</t>
  </si>
  <si>
    <t>Hectarias</t>
  </si>
  <si>
    <t>Kilogramos</t>
  </si>
  <si>
    <t>Porrcentaje</t>
  </si>
  <si>
    <t>Tasa</t>
  </si>
  <si>
    <t>Porentaje</t>
  </si>
  <si>
    <t>Consumo</t>
  </si>
  <si>
    <t>HUILA EN CIFRAS Y DATOS 2022</t>
  </si>
  <si>
    <t>HUILA EN CIFRAS Y DATOS 2021</t>
  </si>
  <si>
    <t>HUILA EN CIFRAS Y DATOS 2020</t>
  </si>
  <si>
    <t>MENU</t>
  </si>
  <si>
    <t xml:space="preserve">HUILA EN CIFRAS Y DATOS </t>
  </si>
  <si>
    <t>Resumen 2020</t>
  </si>
  <si>
    <t>Regiones</t>
  </si>
  <si>
    <t>Cifras y Datos 2005</t>
  </si>
  <si>
    <t>Cifras y Datos 2006</t>
  </si>
  <si>
    <t>Cifras y Datos 2007</t>
  </si>
  <si>
    <t>Cifras y Datos 2008</t>
  </si>
  <si>
    <t>Cifras y Datos 2009</t>
  </si>
  <si>
    <t>Cifras y Datos 2010</t>
  </si>
  <si>
    <t>Cifras y Datos 2011</t>
  </si>
  <si>
    <t>Cifras y Datos 2012</t>
  </si>
  <si>
    <t>Cifras y Datos 2013</t>
  </si>
  <si>
    <t>Cifras y Datos 2014</t>
  </si>
  <si>
    <t>Cifras y Datos 2015</t>
  </si>
  <si>
    <t>Cifras y Datos 2016</t>
  </si>
  <si>
    <t>Cifras y Datos 2017</t>
  </si>
  <si>
    <t>Cifras y Datos 2018</t>
  </si>
  <si>
    <t>Cifras y Datos 2019</t>
  </si>
  <si>
    <t>Cifras y Datos 2020</t>
  </si>
  <si>
    <t>Cifras y Datos 2021</t>
  </si>
  <si>
    <t>Fuente de imagen www.huila.gov.co</t>
  </si>
  <si>
    <t>Lo invitamos a visitar el Sistema de Información SIR SIGDEHU en www.sirhuila.gov.co</t>
  </si>
  <si>
    <t>Región Sur</t>
  </si>
  <si>
    <t>Región Norte</t>
  </si>
  <si>
    <t>Región Centro</t>
  </si>
  <si>
    <t>Región Occidente</t>
  </si>
  <si>
    <t>Cifras y Datos 2022</t>
  </si>
  <si>
    <t>Número</t>
  </si>
  <si>
    <t>Hectáreas</t>
  </si>
  <si>
    <t>HUILA EN CIFRAS Y DATOS 2011</t>
  </si>
  <si>
    <t>HUILA EN CIFRAS Y DATOS 2005</t>
  </si>
  <si>
    <t>HUILA EN CIFRAS Y DATOS 2006</t>
  </si>
  <si>
    <t>HUILA EN CIFRAS Y DATOS 2007</t>
  </si>
  <si>
    <t>HUILA EN CIFRAS Y DATOS 2008</t>
  </si>
  <si>
    <t>HUILA EN CIFRAS Y DATOS 2009</t>
  </si>
  <si>
    <t>HUILA EN CIFRAS Y DATOS 2010</t>
  </si>
  <si>
    <t>HUILA EN CIFRAS Y DATOS 2012</t>
  </si>
  <si>
    <t>HUILA EN CIFRAS Y DATOS 2013</t>
  </si>
  <si>
    <t>HUILA EN CIFRAS Y DATOS 2014</t>
  </si>
  <si>
    <t>HUILA EN CIFRAS Y DATOS 2015</t>
  </si>
  <si>
    <t>HUILA EN CIFRAS Y DATOS 2016</t>
  </si>
  <si>
    <t>HUILA EN CIFRAS Y DATOS 2017</t>
  </si>
  <si>
    <t>HUILA EN CIFRAS Y DATOS 2018</t>
  </si>
  <si>
    <t>HUILA EN CIFRAS Y DATOS 2019</t>
  </si>
  <si>
    <r>
      <t xml:space="preserve">Producción Agrícola:  </t>
    </r>
    <r>
      <rPr>
        <sz val="8"/>
        <color theme="1"/>
        <rFont val="Arial"/>
        <family val="2"/>
      </rPr>
      <t>Evaluación Agropecuaria 2021.  Secretaría de Agricultura y Minería.(Fuente: Observatorio de territorios rurales -Estadística).</t>
    </r>
  </si>
  <si>
    <r>
      <t xml:space="preserve">Fuente: </t>
    </r>
    <r>
      <rPr>
        <sz val="8"/>
        <color theme="1"/>
        <rFont val="Arial"/>
        <family val="2"/>
      </rPr>
      <t>Observatorio de territorios rurales -Estadística.</t>
    </r>
  </si>
  <si>
    <r>
      <t xml:space="preserve">Inventario de Especies Pecuarias:  </t>
    </r>
    <r>
      <rPr>
        <sz val="8"/>
        <color theme="1"/>
        <rFont val="Arial"/>
        <family val="2"/>
      </rPr>
      <t xml:space="preserve">Evaluación Agropecuaria 2020.  Secretaría de Agricultura y Minería (Esta información se encuentra en proceso de verificación - </t>
    </r>
    <r>
      <rPr>
        <b/>
        <sz val="8"/>
        <color theme="1"/>
        <rFont val="Arial"/>
        <family val="2"/>
      </rPr>
      <t>Fuente:</t>
    </r>
    <r>
      <rPr>
        <sz val="8"/>
        <color theme="1"/>
        <rFont val="Arial"/>
        <family val="2"/>
      </rPr>
      <t xml:space="preserve"> Observatorio de territorios rurales -Estadística).</t>
    </r>
  </si>
  <si>
    <r>
      <t xml:space="preserve">Inventario de Especies Pecuarias:  </t>
    </r>
    <r>
      <rPr>
        <sz val="8"/>
        <color theme="1"/>
        <rFont val="Arial"/>
        <family val="2"/>
      </rPr>
      <t xml:space="preserve">Evaluación Agropecuaria 2022.  Secretaría de Agricultura y Minería (Esta información se encuentra en proceso de verificación - </t>
    </r>
    <r>
      <rPr>
        <b/>
        <sz val="8"/>
        <color theme="1"/>
        <rFont val="Arial"/>
        <family val="2"/>
      </rPr>
      <t>Fuente</t>
    </r>
    <r>
      <rPr>
        <sz val="8"/>
        <color theme="1"/>
        <rFont val="Arial"/>
        <family val="2"/>
      </rPr>
      <t>: Observatorio de territorios rurales -Estadística.</t>
    </r>
  </si>
  <si>
    <r>
      <t xml:space="preserve">Producción Agrícola:  </t>
    </r>
    <r>
      <rPr>
        <sz val="8"/>
        <color theme="1"/>
        <rFont val="Arial"/>
        <family val="2"/>
      </rPr>
      <t>Evaluación Agropecuaria 2022.  Secretaría de Agricultura y Minería (Esta información se encuentra en proceso de verificación).</t>
    </r>
  </si>
  <si>
    <t xml:space="preserve">GLOSARIO: </t>
  </si>
  <si>
    <t>S.I: Sin información.</t>
  </si>
  <si>
    <t xml:space="preserve"> y un supervisor del municipio de Neiva.</t>
  </si>
  <si>
    <r>
      <rPr>
        <b/>
        <sz val="8"/>
        <color theme="1"/>
        <rFont val="Arial"/>
        <family val="2"/>
      </rPr>
      <t>Nota: *</t>
    </r>
    <r>
      <rPr>
        <sz val="8"/>
        <color theme="1"/>
        <rFont val="Arial"/>
        <family val="2"/>
      </rPr>
      <t xml:space="preserve"> El total no incluye 14 supervisores, 12 directores de núcleo y 27 Administrativos de la Secretaría de Educación Departamental </t>
    </r>
  </si>
  <si>
    <r>
      <rPr>
        <b/>
        <sz val="8"/>
        <color theme="1"/>
        <rFont val="Arial"/>
        <family val="2"/>
      </rPr>
      <t>Nota:</t>
    </r>
    <r>
      <rPr>
        <sz val="8"/>
        <color theme="1"/>
        <rFont val="Arial"/>
        <family val="2"/>
      </rPr>
      <t xml:space="preserve"> El municipio de Neiva no reportó información de coordinadores, ni docentes en el sector Educación.</t>
    </r>
  </si>
  <si>
    <r>
      <rPr>
        <b/>
        <sz val="8"/>
        <color theme="1"/>
        <rFont val="Arial"/>
        <family val="2"/>
      </rPr>
      <t>S.I:</t>
    </r>
    <r>
      <rPr>
        <sz val="8"/>
        <color theme="1"/>
        <rFont val="Arial"/>
        <family val="2"/>
      </rPr>
      <t xml:space="preserve"> Sin información.</t>
    </r>
  </si>
  <si>
    <r>
      <rPr>
        <b/>
        <sz val="8"/>
        <color theme="1"/>
        <rFont val="Arial"/>
        <family val="2"/>
      </rPr>
      <t>Nota:</t>
    </r>
    <r>
      <rPr>
        <sz val="8"/>
        <color theme="1"/>
        <rFont val="Arial"/>
        <family val="2"/>
      </rPr>
      <t xml:space="preserve"> El municipio de Neiva no reportó información de coordinadores, ni docentes en el sector educación.</t>
    </r>
  </si>
  <si>
    <r>
      <t xml:space="preserve">Nota: </t>
    </r>
    <r>
      <rPr>
        <sz val="8"/>
        <color theme="1"/>
        <rFont val="Arial"/>
        <family val="2"/>
      </rPr>
      <t>Los Municipios de Meiva y Pitalito no reportaron información de planta de personal en el sector Educación</t>
    </r>
  </si>
  <si>
    <r>
      <rPr>
        <b/>
        <sz val="8"/>
        <color theme="1"/>
        <rFont val="Arial"/>
        <family val="2"/>
      </rPr>
      <t>Nota:</t>
    </r>
    <r>
      <rPr>
        <sz val="8"/>
        <color theme="1"/>
        <rFont val="Arial"/>
        <family val="2"/>
      </rPr>
      <t xml:space="preserve"> Los municipios de Neiva y Pitalito no reportaron información de planta de personal en el sector Educación.</t>
    </r>
  </si>
  <si>
    <r>
      <t xml:space="preserve">OBSERVACIÓN: </t>
    </r>
    <r>
      <rPr>
        <sz val="8"/>
        <color theme="1"/>
        <rFont val="Arial"/>
        <family val="2"/>
      </rPr>
      <t>La columna de ranking se elimina debido a la nueva medición del desempeño municipal (MDM), a partir de la vigencia 2016 de acuerdo con lo establecido en la resolución 1135 del 23 de abril de 2015, emitida por el Departamento Nacional de Planeación (DNP), la cual informa y comunica a los municipios, distritos y departamentos, los nuevos lineamientos, orientaciones, técnicas y metodologías aplicadas a la evaluación de la gestión y resultados de las entidades territoriales</t>
    </r>
  </si>
  <si>
    <r>
      <rPr>
        <b/>
        <sz val="8"/>
        <color theme="1"/>
        <rFont val="Arial"/>
        <family val="2"/>
      </rPr>
      <t>OBSERVACIÓN:</t>
    </r>
    <r>
      <rPr>
        <sz val="8"/>
        <color theme="1"/>
        <rFont val="Arial"/>
        <family val="2"/>
      </rPr>
      <t xml:space="preserve"> La columna de ranking se elimina debido a la nueva medición del desempeño municipal (MDM), a partir de la vigencia 2016 de acuerdo con lo establecido en la resolución 1135 del 23 de abril de 2015, emitida por el Departamento Nacional de Planeación (DNP), la cual informa y comunica a los municipios, distritos y departamentos, los nuevos lineamientos, orientaciones, técnicas y metodologías aplicadas a la evaluación de la gestión y resultados de las entidades territoriales</t>
    </r>
  </si>
  <si>
    <r>
      <rPr>
        <b/>
        <sz val="8"/>
        <color theme="1"/>
        <rFont val="Arial"/>
        <family val="2"/>
      </rPr>
      <t xml:space="preserve">OBSERVACIÓN: </t>
    </r>
    <r>
      <rPr>
        <sz val="8"/>
        <color theme="1"/>
        <rFont val="Arial"/>
        <family val="2"/>
      </rPr>
      <t>La columna de ranking se elimina debido a la nueva medición del desempeño municipal (MDM), a partir de la vigencia 2016 de acuerdo con lo establecido en la resolución 1135 del 23 de abril de 2015, emitida por el Departamento Nacional de Planeación (DNP), la cual informa y comunica a los municipios, distritos y departamentos, los nuevos lineamientos, orientaciones, técnicas y metodologías aplicadas a la evaluación de la gestión y resultados de las entidades territoriales.</t>
    </r>
  </si>
  <si>
    <r>
      <t>OBSERVACIÓN:</t>
    </r>
    <r>
      <rPr>
        <sz val="8"/>
        <color theme="1"/>
        <rFont val="Arial"/>
        <family val="2"/>
      </rPr>
      <t xml:space="preserve"> La columna de ranking se elimina debido a la nueva medición del desempeño municipal (MDM), a partir de la vigencia 2016 de acuerdo con lo establecido en la resolución 1135 del 23 de abril de 2015, emitida por el Departamento Nacional de Planeación (DNP), la cual informa y comunica a los municipios, distritos y departamentos, los nuevos lineamientos, orientaciones, técnicas y metodologías aplicadas a la evaluación de la gestión y resultados de las entidades territoriales.</t>
    </r>
  </si>
  <si>
    <r>
      <rPr>
        <b/>
        <sz val="8"/>
        <color theme="1"/>
        <rFont val="Arial"/>
        <family val="2"/>
      </rPr>
      <t>OBSERVACIÓN:</t>
    </r>
    <r>
      <rPr>
        <sz val="8"/>
        <color theme="1"/>
        <rFont val="Arial"/>
        <family val="2"/>
      </rPr>
      <t xml:space="preserve"> La columna de ranking se elimina debido a la nueva medición del desempeño municipal (MDM), a partir de la vigencia 2016 de acuerdo con lo establecido en la resolución 1135 del 23 de abril de 2015, emitida por el Departamento Nacional de Planeación (DNP), la cual informa y comunica a los municipios, distritos y departamentos, los nuevos lineamientos, orientaciones, técnicas y metodologías aplicadas a la evaluación de la gestión y resultados de las entidades territoriales.</t>
    </r>
  </si>
  <si>
    <r>
      <t xml:space="preserve">OBSERVACIÓN: </t>
    </r>
    <r>
      <rPr>
        <sz val="8"/>
        <color theme="1"/>
        <rFont val="Arial"/>
        <family val="2"/>
      </rPr>
      <t>La columna de ranking se elimina debido a la nueva medición del desempeño municipal (MDM), a partir de la vigencia 2016 de acuerdo con lo establecido en la resolución 1135 del 23 de abril de 2015, emitida por el Departamento Nacional de Planeación (DNP), la cual informa y comunica a los municipios, distritos y departamentos, los nuevos lineamientos, orientaciones, técnicas y metodologías aplicadas a la evaluación de la gestión y resultados de las entidades territoriales.</t>
    </r>
  </si>
  <si>
    <t xml:space="preserve">Cobertura SISBEN              </t>
  </si>
  <si>
    <t xml:space="preserve">Aguda </t>
  </si>
  <si>
    <t xml:space="preserve">Crónica </t>
  </si>
  <si>
    <t xml:space="preserve">Global </t>
  </si>
  <si>
    <t xml:space="preserve">Cobertura Urbana </t>
  </si>
  <si>
    <t xml:space="preserve">Cobertura Rural </t>
  </si>
  <si>
    <t xml:space="preserve">Area Cosechada      </t>
  </si>
  <si>
    <t>Producción</t>
  </si>
  <si>
    <t xml:space="preserve">Producción </t>
  </si>
  <si>
    <t xml:space="preserve">Café                             Area Cosechada      </t>
  </si>
  <si>
    <t xml:space="preserve">Café                Producción </t>
  </si>
  <si>
    <t xml:space="preserve">Peso Cosecha        </t>
  </si>
  <si>
    <t xml:space="preserve">Peso Cosecha     </t>
  </si>
  <si>
    <t>Alevinos cosechados</t>
  </si>
  <si>
    <t>Colmenas</t>
  </si>
  <si>
    <t xml:space="preserve">Cobertura SISBEN                         </t>
  </si>
  <si>
    <t xml:space="preserve">Area Cosechada    </t>
  </si>
  <si>
    <t xml:space="preserve"> Alevinos cosechados</t>
  </si>
  <si>
    <t xml:space="preserve">Peso Cosecha         </t>
  </si>
  <si>
    <t xml:space="preserve">Cobertura SISBEN                 </t>
  </si>
  <si>
    <t>Café                Producción</t>
  </si>
  <si>
    <t xml:space="preserve">Peso Cosecha              </t>
  </si>
  <si>
    <t xml:space="preserve">Peso Cosecha                   </t>
  </si>
  <si>
    <t xml:space="preserve">Café                                          Area Cosechada      </t>
  </si>
  <si>
    <t xml:space="preserve">Café                                 Producción </t>
  </si>
  <si>
    <t xml:space="preserve">Peso Cosecha                  </t>
  </si>
  <si>
    <t xml:space="preserve">Peso Cosecha                </t>
  </si>
  <si>
    <t xml:space="preserve">Area Cosechada     </t>
  </si>
  <si>
    <t xml:space="preserve">Café                                          Area Cosechada  </t>
  </si>
  <si>
    <t xml:space="preserve"> Colmenas</t>
  </si>
  <si>
    <t xml:space="preserve">Café                                          Area Cosechada </t>
  </si>
  <si>
    <t xml:space="preserve">Peso Cosecha               </t>
  </si>
  <si>
    <t xml:space="preserve">Cobertura  </t>
  </si>
  <si>
    <t>Peso Cosecha</t>
  </si>
  <si>
    <t>Cobertura  
(Urbano)</t>
  </si>
  <si>
    <t>NAlevinos cosechados</t>
  </si>
  <si>
    <t xml:space="preserve">Café   Area Cosechada  </t>
  </si>
  <si>
    <t xml:space="preserve">Café        Producción </t>
  </si>
  <si>
    <t>Cobertura 
(Urbano)</t>
  </si>
  <si>
    <t>Índice</t>
  </si>
  <si>
    <t>HUILA EN CIFRAS Y DATOS 2023</t>
  </si>
  <si>
    <r>
      <rPr>
        <b/>
        <sz val="8"/>
        <color theme="1"/>
        <rFont val="Arial"/>
        <family val="2"/>
      </rPr>
      <t>Salud:</t>
    </r>
    <r>
      <rPr>
        <sz val="8"/>
        <color theme="1"/>
        <rFont val="Arial"/>
        <family val="2"/>
      </rPr>
      <t xml:space="preserve">  Base Certificada SISBEN a Diciembre /2023. DNP.</t>
    </r>
  </si>
  <si>
    <r>
      <t xml:space="preserve">Producción Agrícola:  </t>
    </r>
    <r>
      <rPr>
        <sz val="8"/>
        <color theme="1"/>
        <rFont val="Arial"/>
        <family val="2"/>
      </rPr>
      <t>Evaluación Agropecuaria 2023.  Secretaría de Agricultura y Minería (Esta información se encuentra en proceso de verificación).</t>
    </r>
  </si>
  <si>
    <r>
      <t xml:space="preserve">Inventario de Especies Pecuarias:  </t>
    </r>
    <r>
      <rPr>
        <sz val="8"/>
        <color theme="1"/>
        <rFont val="Arial"/>
        <family val="2"/>
      </rPr>
      <t xml:space="preserve">Evaluación Agropecuaria 2023.  Secretaría de Agricultura y Minería (Esta información se encuentra en proceso de verificación - </t>
    </r>
    <r>
      <rPr>
        <b/>
        <sz val="8"/>
        <color theme="1"/>
        <rFont val="Arial"/>
        <family val="2"/>
      </rPr>
      <t>Fuente</t>
    </r>
    <r>
      <rPr>
        <sz val="8"/>
        <color theme="1"/>
        <rFont val="Arial"/>
        <family val="2"/>
      </rPr>
      <t>: Observatorio de territorios rurales -Estadística.</t>
    </r>
  </si>
  <si>
    <r>
      <t xml:space="preserve">Producción Piscicola:  </t>
    </r>
    <r>
      <rPr>
        <sz val="8"/>
        <color theme="1"/>
        <rFont val="Arial"/>
        <family val="2"/>
      </rPr>
      <t>Evaluación Agropecuaria 2023.  Secretaría de Agricultura y Minería (Esta información se encuentra en proceso de verificación)</t>
    </r>
  </si>
  <si>
    <t>SI</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</si>
</sst>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_(* \(#,##0.00\);_(* &quot;-&quot;??_);_(@_)"/>
    <numFmt numFmtId="164" formatCode="_(* #,##0_);_(* \(#,##0\);_(* &quot;-&quot;??_);_(@_)"/>
    <numFmt numFmtId="165" formatCode="_(* #,##0.0_);_(* \(#,##0.0\);_(* &quot;-&quot;??_);_(@_)"/>
    <numFmt numFmtId="166" formatCode="#,##0.0_);\(#,##0.0\)"/>
    <numFmt numFmtId="167" formatCode="0_);\(0\)"/>
    <numFmt numFmtId="168" formatCode="_ * #,##0_ ;_ * \-#,##0_ ;_ * &quot;-&quot;??_ ;_ @_ "/>
    <numFmt numFmtId="169" formatCode="0.0"/>
    <numFmt numFmtId="170" formatCode="#,##0.0"/>
    <numFmt numFmtId="171" formatCode="_ * #,##0_ ;_ * \-#,##0_ ;_ * &quot;-&quot;_ ;_ @_ "/>
    <numFmt numFmtId="172" formatCode="_-* #,##0_-;\-* #,##0_-;_-* &quot;-&quot;??_-;_-@_-"/>
  </numFmts>
  <fonts count="48" x14ac:knownFonts="1">
    <font>
      <sz val="11"/>
      <color theme="1"/>
      <name val="Calibri"/>
      <family val="2"/>
      <scheme val="minor"/>
    </font>
    <font>
      <sz val="11"/>
      <color theme="1"/>
      <name val="Calibri"/>
      <family val="2"/>
      <scheme val="minor"/>
    </font>
    <font>
      <sz val="10"/>
      <name val="Arial"/>
      <family val="2"/>
    </font>
    <font>
      <b/>
      <sz val="8"/>
      <name val="Arial"/>
      <family val="2"/>
    </font>
    <font>
      <b/>
      <sz val="10"/>
      <name val="Arial"/>
      <family val="2"/>
    </font>
    <font>
      <b/>
      <sz val="9"/>
      <name val="Arial"/>
      <family val="2"/>
    </font>
    <font>
      <sz val="9"/>
      <name val="Arial"/>
      <family val="2"/>
    </font>
    <font>
      <sz val="8"/>
      <name val="Arial"/>
      <family val="2"/>
    </font>
    <font>
      <sz val="8"/>
      <name val="Arial"/>
      <family val="2"/>
    </font>
    <font>
      <sz val="8"/>
      <color indexed="12"/>
      <name val="Arial"/>
      <family val="2"/>
    </font>
    <font>
      <sz val="10"/>
      <name val="Arial"/>
      <family val="2"/>
    </font>
    <font>
      <sz val="10"/>
      <color indexed="10"/>
      <name val="Arial"/>
      <family val="2"/>
    </font>
    <font>
      <b/>
      <sz val="7"/>
      <name val="Arial"/>
      <family val="2"/>
    </font>
    <font>
      <b/>
      <sz val="11"/>
      <name val="Arial"/>
      <family val="2"/>
    </font>
    <font>
      <b/>
      <vertAlign val="superscript"/>
      <sz val="9"/>
      <name val="Arial"/>
      <family val="2"/>
    </font>
    <font>
      <b/>
      <sz val="24"/>
      <name val="Arial"/>
      <family val="2"/>
    </font>
    <font>
      <b/>
      <sz val="8"/>
      <color theme="1"/>
      <name val="Arial"/>
      <family val="2"/>
    </font>
    <font>
      <sz val="8"/>
      <color theme="1"/>
      <name val="Arial"/>
      <family val="2"/>
    </font>
    <font>
      <sz val="8"/>
      <color indexed="8"/>
      <name val="Arial"/>
      <family val="2"/>
    </font>
    <font>
      <sz val="6"/>
      <name val="Arial"/>
      <family val="2"/>
    </font>
    <font>
      <b/>
      <sz val="16"/>
      <name val="Arial"/>
      <family val="2"/>
    </font>
    <font>
      <b/>
      <sz val="8"/>
      <color theme="7" tint="-0.249977111117893"/>
      <name val="Arial"/>
      <family val="2"/>
    </font>
    <font>
      <sz val="11"/>
      <color theme="7" tint="-0.249977111117893"/>
      <name val="Calibri"/>
      <family val="2"/>
      <scheme val="minor"/>
    </font>
    <font>
      <sz val="8"/>
      <color rgb="FF000000"/>
      <name val="Tahoma"/>
      <family val="2"/>
    </font>
    <font>
      <u/>
      <sz val="11"/>
      <color theme="1"/>
      <name val="Calibri"/>
      <family val="2"/>
      <scheme val="minor"/>
    </font>
    <font>
      <u/>
      <sz val="8"/>
      <name val="Arial"/>
      <family val="2"/>
    </font>
    <font>
      <b/>
      <u/>
      <sz val="8"/>
      <name val="Arial"/>
      <family val="2"/>
    </font>
    <font>
      <b/>
      <u/>
      <sz val="8"/>
      <color theme="1"/>
      <name val="Arial"/>
      <family val="2"/>
    </font>
    <font>
      <b/>
      <u/>
      <sz val="10"/>
      <name val="Arial"/>
      <family val="2"/>
    </font>
    <font>
      <u/>
      <sz val="10"/>
      <name val="Arial"/>
      <family val="2"/>
    </font>
    <font>
      <b/>
      <sz val="11"/>
      <name val="Calibri"/>
      <family val="2"/>
      <scheme val="minor"/>
    </font>
    <font>
      <sz val="8"/>
      <color theme="1"/>
      <name val="Calibri"/>
      <family val="2"/>
      <scheme val="minor"/>
    </font>
    <font>
      <b/>
      <sz val="11"/>
      <color theme="1"/>
      <name val="Calibri"/>
      <family val="2"/>
      <scheme val="minor"/>
    </font>
    <font>
      <sz val="11"/>
      <color theme="1"/>
      <name val="Arial"/>
      <family val="2"/>
    </font>
    <font>
      <sz val="10"/>
      <name val="Arial"/>
      <family val="2"/>
    </font>
    <font>
      <sz val="9"/>
      <color indexed="81"/>
      <name val="Tahoma"/>
      <family val="2"/>
    </font>
    <font>
      <b/>
      <sz val="9"/>
      <color indexed="81"/>
      <name val="Tahoma"/>
      <family val="2"/>
    </font>
    <font>
      <sz val="10"/>
      <color theme="1"/>
      <name val="Century Gothic"/>
      <family val="2"/>
    </font>
    <font>
      <sz val="10"/>
      <name val="Arial"/>
      <family val="2"/>
    </font>
    <font>
      <sz val="8"/>
      <color rgb="FF000000"/>
      <name val="Arial"/>
      <family val="2"/>
    </font>
    <font>
      <sz val="9"/>
      <color theme="1"/>
      <name val="Arial"/>
      <family val="2"/>
    </font>
    <font>
      <sz val="8"/>
      <name val="Calibri"/>
      <family val="2"/>
      <scheme val="minor"/>
    </font>
    <font>
      <b/>
      <i/>
      <sz val="11"/>
      <color theme="1"/>
      <name val="Calibri"/>
      <family val="2"/>
      <scheme val="minor"/>
    </font>
    <font>
      <u/>
      <sz val="11"/>
      <color theme="10"/>
      <name val="Calibri"/>
      <family val="2"/>
      <scheme val="minor"/>
    </font>
    <font>
      <i/>
      <u/>
      <sz val="9"/>
      <color theme="1"/>
      <name val="Calibri"/>
      <family val="2"/>
      <scheme val="minor"/>
    </font>
    <font>
      <sz val="12"/>
      <name val="Courier"/>
    </font>
    <font>
      <b/>
      <sz val="16"/>
      <color theme="1"/>
      <name val="Calibri"/>
      <family val="2"/>
      <scheme val="minor"/>
    </font>
    <font>
      <b/>
      <sz val="11"/>
      <color rgb="FFFF0000"/>
      <name val="Calibri"/>
      <family val="2"/>
      <scheme val="minor"/>
    </font>
  </fonts>
  <fills count="27">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theme="7" tint="-0.249977111117893"/>
        <bgColor indexed="64"/>
      </patternFill>
    </fill>
    <fill>
      <patternFill patternType="solid">
        <fgColor theme="7" tint="-0.24994659260841701"/>
        <bgColor indexed="64"/>
      </patternFill>
    </fill>
    <fill>
      <patternFill patternType="solid">
        <fgColor rgb="FF92D050"/>
        <bgColor indexed="64"/>
      </patternFill>
    </fill>
    <fill>
      <patternFill patternType="solid">
        <fgColor rgb="FFFFFF99"/>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rgb="FFB7FFB7"/>
        <bgColor indexed="64"/>
      </patternFill>
    </fill>
    <fill>
      <patternFill patternType="solid">
        <fgColor theme="0"/>
        <bgColor indexed="64"/>
      </patternFill>
    </fill>
    <fill>
      <patternFill patternType="solid">
        <fgColor rgb="FFFFC000"/>
        <bgColor indexed="64"/>
      </patternFill>
    </fill>
    <fill>
      <patternFill patternType="solid">
        <fgColor rgb="FFABFFAB"/>
        <bgColor indexed="64"/>
      </patternFill>
    </fill>
    <fill>
      <patternFill patternType="solid">
        <fgColor rgb="FFC1FFC1"/>
        <bgColor indexed="64"/>
      </patternFill>
    </fill>
    <fill>
      <patternFill patternType="solid">
        <fgColor theme="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B7FFB7"/>
        <bgColor rgb="FF000000"/>
      </patternFill>
    </fill>
    <fill>
      <patternFill patternType="solid">
        <fgColor rgb="FFF2F2F2"/>
        <bgColor rgb="FF000000"/>
      </patternFill>
    </fill>
    <fill>
      <patternFill patternType="solid">
        <fgColor theme="4" tint="0.59999389629810485"/>
        <bgColor indexed="64"/>
      </patternFill>
    </fill>
    <fill>
      <patternFill patternType="solid">
        <fgColor rgb="FF00B0F0"/>
        <bgColor indexed="64"/>
      </patternFill>
    </fill>
    <fill>
      <patternFill patternType="solid">
        <fgColor rgb="FFCFF6FB"/>
        <bgColor indexed="64"/>
      </patternFill>
    </fill>
    <fill>
      <patternFill patternType="solid">
        <fgColor rgb="FFB7FFB7"/>
        <bgColor theme="4" tint="0.79998168889431442"/>
      </patternFill>
    </fill>
    <fill>
      <patternFill patternType="solid">
        <fgColor rgb="FFFFFF00"/>
        <bgColor indexed="64"/>
      </patternFill>
    </fill>
    <fill>
      <patternFill patternType="solid">
        <fgColor rgb="FFCFCDFD"/>
        <bgColor indexed="64"/>
      </patternFill>
    </fill>
    <fill>
      <patternFill patternType="solid">
        <fgColor rgb="FFC1FFC1"/>
        <bgColor rgb="FF000000"/>
      </patternFill>
    </fill>
  </fills>
  <borders count="9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0"/>
      </left>
      <right/>
      <top/>
      <bottom/>
      <diagonal/>
    </border>
    <border>
      <left/>
      <right style="thin">
        <color theme="0"/>
      </right>
      <top/>
      <bottom/>
      <diagonal/>
    </border>
    <border>
      <left style="medium">
        <color indexed="64"/>
      </left>
      <right style="thin">
        <color rgb="FFABFFAB"/>
      </right>
      <top/>
      <bottom style="medium">
        <color indexed="64"/>
      </bottom>
      <diagonal/>
    </border>
    <border>
      <left style="medium">
        <color indexed="64"/>
      </left>
      <right style="thin">
        <color rgb="FFABFFAB"/>
      </right>
      <top style="thin">
        <color auto="1"/>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medium">
        <color indexed="64"/>
      </left>
      <right style="medium">
        <color indexed="64"/>
      </right>
      <top style="thin">
        <color indexed="64"/>
      </top>
      <bottom/>
      <diagonal/>
    </border>
    <border>
      <left style="thin">
        <color rgb="FFABFFAB"/>
      </left>
      <right style="thin">
        <color indexed="64"/>
      </right>
      <top style="thin">
        <color indexed="64"/>
      </top>
      <bottom style="medium">
        <color indexed="64"/>
      </bottom>
      <diagonal/>
    </border>
    <border>
      <left/>
      <right style="thin">
        <color rgb="FFABABAB"/>
      </right>
      <top/>
      <bottom/>
      <diagonal/>
    </border>
  </borders>
  <cellStyleXfs count="56">
    <xf numFmtId="0" fontId="0" fillId="0" borderId="0"/>
    <xf numFmtId="43" fontId="1"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0" fillId="0" borderId="0"/>
    <xf numFmtId="43" fontId="10" fillId="0" borderId="0" applyFont="0" applyFill="0" applyBorder="0" applyAlignment="0" applyProtection="0"/>
    <xf numFmtId="0" fontId="34" fillId="0" borderId="0"/>
    <xf numFmtId="171"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0" fontId="38"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3" fillId="0" borderId="0" applyNumberFormat="0" applyFill="0" applyBorder="0" applyAlignment="0" applyProtection="0"/>
    <xf numFmtId="37" fontId="45" fillId="0" borderId="0"/>
    <xf numFmtId="0" fontId="2" fillId="0" borderId="0"/>
  </cellStyleXfs>
  <cellXfs count="1769">
    <xf numFmtId="0" fontId="0" fillId="0" borderId="0" xfId="0"/>
    <xf numFmtId="0" fontId="0" fillId="2" borderId="0" xfId="0" applyFill="1"/>
    <xf numFmtId="164" fontId="3" fillId="0" borderId="0" xfId="1" applyNumberFormat="1" applyFont="1"/>
    <xf numFmtId="0" fontId="6" fillId="2" borderId="0" xfId="0" applyFont="1" applyFill="1"/>
    <xf numFmtId="164" fontId="3" fillId="2" borderId="24" xfId="1" applyNumberFormat="1" applyFont="1" applyFill="1" applyBorder="1"/>
    <xf numFmtId="164" fontId="7" fillId="0" borderId="18" xfId="1" applyNumberFormat="1" applyFont="1" applyFill="1" applyBorder="1"/>
    <xf numFmtId="164" fontId="7" fillId="0" borderId="0" xfId="1" applyNumberFormat="1" applyFont="1" applyFill="1" applyBorder="1"/>
    <xf numFmtId="167" fontId="7" fillId="0" borderId="18" xfId="1" applyNumberFormat="1" applyFont="1" applyFill="1" applyBorder="1" applyAlignment="1">
      <alignment horizontal="right"/>
    </xf>
    <xf numFmtId="0" fontId="7" fillId="2" borderId="0" xfId="0" applyFont="1" applyFill="1"/>
    <xf numFmtId="164" fontId="7" fillId="2" borderId="0" xfId="1" applyNumberFormat="1" applyFont="1" applyFill="1"/>
    <xf numFmtId="43" fontId="7" fillId="2" borderId="0" xfId="1" applyFont="1" applyFill="1"/>
    <xf numFmtId="165" fontId="7" fillId="2" borderId="0" xfId="1" applyNumberFormat="1" applyFont="1" applyFill="1"/>
    <xf numFmtId="164" fontId="9" fillId="2" borderId="0" xfId="1" applyNumberFormat="1" applyFont="1" applyFill="1"/>
    <xf numFmtId="164" fontId="0" fillId="0" borderId="0" xfId="1" applyNumberFormat="1" applyFont="1"/>
    <xf numFmtId="164" fontId="0" fillId="0" borderId="0" xfId="0" applyNumberFormat="1"/>
    <xf numFmtId="165" fontId="8" fillId="0" borderId="0" xfId="1" applyNumberFormat="1" applyFont="1"/>
    <xf numFmtId="0" fontId="4" fillId="0" borderId="0" xfId="0" applyFont="1"/>
    <xf numFmtId="0" fontId="10" fillId="0" borderId="0" xfId="0" applyFont="1"/>
    <xf numFmtId="164" fontId="8" fillId="0" borderId="0" xfId="1" applyNumberFormat="1" applyFont="1"/>
    <xf numFmtId="169" fontId="0" fillId="0" borderId="0" xfId="0" applyNumberFormat="1"/>
    <xf numFmtId="0" fontId="8" fillId="0" borderId="0" xfId="0" applyFont="1"/>
    <xf numFmtId="164" fontId="8" fillId="0" borderId="18" xfId="1" applyNumberFormat="1" applyFont="1" applyFill="1" applyBorder="1"/>
    <xf numFmtId="164" fontId="8" fillId="0" borderId="0" xfId="1" applyNumberFormat="1" applyFont="1" applyFill="1" applyBorder="1"/>
    <xf numFmtId="43" fontId="0" fillId="2" borderId="0" xfId="0" applyNumberFormat="1" applyFill="1"/>
    <xf numFmtId="165" fontId="0" fillId="0" borderId="0" xfId="0" applyNumberFormat="1"/>
    <xf numFmtId="0" fontId="11" fillId="0" borderId="0" xfId="0" applyFont="1"/>
    <xf numFmtId="43" fontId="0" fillId="0" borderId="0" xfId="0" applyNumberFormat="1"/>
    <xf numFmtId="0" fontId="0" fillId="0" borderId="37" xfId="0" applyBorder="1"/>
    <xf numFmtId="164" fontId="6" fillId="2" borderId="0" xfId="1" applyNumberFormat="1" applyFont="1" applyFill="1"/>
    <xf numFmtId="0" fontId="2" fillId="0" borderId="0" xfId="0" applyFont="1"/>
    <xf numFmtId="3" fontId="0" fillId="0" borderId="0" xfId="0" applyNumberFormat="1"/>
    <xf numFmtId="165" fontId="7" fillId="0" borderId="18" xfId="1" applyNumberFormat="1" applyFont="1" applyFill="1" applyBorder="1"/>
    <xf numFmtId="0" fontId="0" fillId="3" borderId="0" xfId="0" applyFill="1"/>
    <xf numFmtId="0" fontId="3" fillId="2" borderId="0" xfId="0" applyFont="1" applyFill="1"/>
    <xf numFmtId="3" fontId="7" fillId="0" borderId="0" xfId="0" applyNumberFormat="1" applyFont="1"/>
    <xf numFmtId="0" fontId="19" fillId="0" borderId="0" xfId="0" applyFont="1"/>
    <xf numFmtId="2" fontId="0" fillId="0" borderId="0" xfId="0" applyNumberFormat="1"/>
    <xf numFmtId="2" fontId="4" fillId="0" borderId="0" xfId="0" applyNumberFormat="1" applyFont="1"/>
    <xf numFmtId="0" fontId="7" fillId="2" borderId="0" xfId="0" applyFont="1" applyFill="1" applyAlignment="1">
      <alignment horizontal="left"/>
    </xf>
    <xf numFmtId="0" fontId="7" fillId="0" borderId="0" xfId="0" applyFont="1"/>
    <xf numFmtId="3" fontId="4" fillId="0" borderId="0" xfId="0" applyNumberFormat="1" applyFont="1"/>
    <xf numFmtId="0" fontId="7" fillId="0" borderId="0" xfId="0" applyFont="1" applyAlignment="1">
      <alignment horizontal="center"/>
    </xf>
    <xf numFmtId="164" fontId="7" fillId="0" borderId="0" xfId="3" applyNumberFormat="1" applyFont="1" applyFill="1" applyBorder="1" applyAlignment="1">
      <alignment horizontal="center"/>
    </xf>
    <xf numFmtId="164" fontId="7" fillId="0" borderId="0" xfId="3" applyNumberFormat="1" applyFont="1" applyFill="1" applyBorder="1" applyAlignment="1"/>
    <xf numFmtId="168" fontId="7" fillId="0" borderId="0" xfId="3" applyNumberFormat="1" applyFont="1" applyFill="1" applyBorder="1" applyAlignment="1">
      <alignment vertical="center" wrapText="1"/>
    </xf>
    <xf numFmtId="167" fontId="7" fillId="0" borderId="0" xfId="3" applyNumberFormat="1" applyFont="1" applyFill="1" applyBorder="1" applyAlignment="1">
      <alignment horizontal="right"/>
    </xf>
    <xf numFmtId="164" fontId="7" fillId="0" borderId="0" xfId="3" quotePrefix="1" applyNumberFormat="1" applyFont="1" applyFill="1" applyBorder="1" applyAlignment="1">
      <alignment horizontal="right"/>
    </xf>
    <xf numFmtId="168" fontId="7" fillId="0" borderId="0" xfId="3" applyNumberFormat="1" applyFont="1" applyFill="1" applyBorder="1" applyAlignment="1"/>
    <xf numFmtId="0" fontId="7" fillId="0" borderId="9" xfId="0" applyFont="1" applyBorder="1"/>
    <xf numFmtId="0" fontId="7" fillId="0" borderId="33" xfId="0" applyFont="1" applyBorder="1" applyAlignment="1">
      <alignment horizontal="left"/>
    </xf>
    <xf numFmtId="0" fontId="7" fillId="0" borderId="8" xfId="0" applyFont="1" applyBorder="1" applyAlignment="1">
      <alignment horizontal="center"/>
    </xf>
    <xf numFmtId="0" fontId="7" fillId="0" borderId="7" xfId="0" applyFont="1" applyBorder="1"/>
    <xf numFmtId="0" fontId="7" fillId="0" borderId="38" xfId="0" applyFont="1" applyBorder="1"/>
    <xf numFmtId="0" fontId="7" fillId="0" borderId="7" xfId="0" applyFont="1" applyBorder="1" applyAlignment="1">
      <alignment horizontal="center"/>
    </xf>
    <xf numFmtId="167" fontId="7" fillId="0" borderId="8" xfId="3" applyNumberFormat="1" applyFont="1" applyFill="1" applyBorder="1" applyAlignment="1">
      <alignment horizontal="right"/>
    </xf>
    <xf numFmtId="164" fontId="7" fillId="0" borderId="8" xfId="3" applyNumberFormat="1" applyFont="1" applyFill="1" applyBorder="1" applyAlignment="1"/>
    <xf numFmtId="0" fontId="7" fillId="0" borderId="35" xfId="0" applyFont="1" applyBorder="1" applyAlignment="1">
      <alignment horizontal="center"/>
    </xf>
    <xf numFmtId="164" fontId="7" fillId="0" borderId="37" xfId="3" applyNumberFormat="1" applyFont="1" applyFill="1" applyBorder="1" applyAlignment="1"/>
    <xf numFmtId="164" fontId="7" fillId="0" borderId="38" xfId="3" applyNumberFormat="1" applyFont="1" applyFill="1" applyBorder="1" applyAlignment="1"/>
    <xf numFmtId="164" fontId="7" fillId="0" borderId="7" xfId="3" applyNumberFormat="1" applyFont="1" applyFill="1" applyBorder="1"/>
    <xf numFmtId="166" fontId="7" fillId="0" borderId="0" xfId="0" applyNumberFormat="1" applyFont="1"/>
    <xf numFmtId="165" fontId="7" fillId="0" borderId="0" xfId="1" applyNumberFormat="1" applyFont="1" applyFill="1" applyBorder="1"/>
    <xf numFmtId="164" fontId="7" fillId="0" borderId="0" xfId="1" quotePrefix="1" applyNumberFormat="1" applyFont="1" applyFill="1" applyBorder="1" applyAlignment="1">
      <alignment horizontal="right"/>
    </xf>
    <xf numFmtId="43" fontId="8" fillId="0" borderId="0" xfId="1" applyFont="1" applyFill="1" applyBorder="1"/>
    <xf numFmtId="165" fontId="7" fillId="0" borderId="0" xfId="1" applyNumberFormat="1" applyFont="1" applyFill="1" applyBorder="1" applyAlignment="1">
      <alignment horizontal="center"/>
    </xf>
    <xf numFmtId="165" fontId="8" fillId="0" borderId="0" xfId="1" applyNumberFormat="1" applyFont="1" applyFill="1" applyBorder="1"/>
    <xf numFmtId="165" fontId="7" fillId="0" borderId="0" xfId="1" applyNumberFormat="1" applyFont="1" applyFill="1" applyBorder="1" applyAlignment="1">
      <alignment horizontal="right"/>
    </xf>
    <xf numFmtId="167" fontId="7" fillId="0" borderId="0" xfId="1" applyNumberFormat="1" applyFont="1" applyFill="1" applyBorder="1" applyAlignment="1">
      <alignment horizontal="right"/>
    </xf>
    <xf numFmtId="164" fontId="7" fillId="0" borderId="0" xfId="1" applyNumberFormat="1" applyFont="1" applyFill="1" applyBorder="1" applyAlignment="1">
      <alignment wrapText="1"/>
    </xf>
    <xf numFmtId="165" fontId="7" fillId="0" borderId="0" xfId="1" quotePrefix="1" applyNumberFormat="1" applyFont="1" applyFill="1" applyBorder="1" applyAlignment="1">
      <alignment horizontal="right"/>
    </xf>
    <xf numFmtId="164" fontId="7" fillId="0" borderId="0" xfId="1" applyNumberFormat="1" applyFont="1" applyFill="1" applyBorder="1" applyAlignment="1">
      <alignment horizontal="right"/>
    </xf>
    <xf numFmtId="0" fontId="3" fillId="5" borderId="27" xfId="0" applyFont="1" applyFill="1" applyBorder="1" applyAlignment="1">
      <alignment vertical="center" wrapText="1"/>
    </xf>
    <xf numFmtId="0" fontId="21" fillId="5" borderId="28" xfId="0" applyFont="1" applyFill="1" applyBorder="1"/>
    <xf numFmtId="164" fontId="3" fillId="5" borderId="31" xfId="3" applyNumberFormat="1" applyFont="1" applyFill="1" applyBorder="1" applyAlignment="1">
      <alignment wrapText="1"/>
    </xf>
    <xf numFmtId="0" fontId="22" fillId="5" borderId="31" xfId="0" applyFont="1" applyFill="1" applyBorder="1"/>
    <xf numFmtId="0" fontId="22" fillId="5" borderId="26" xfId="0" applyFont="1" applyFill="1" applyBorder="1"/>
    <xf numFmtId="164" fontId="3" fillId="4" borderId="18" xfId="1" applyNumberFormat="1" applyFont="1" applyFill="1" applyBorder="1"/>
    <xf numFmtId="165" fontId="3" fillId="4" borderId="18" xfId="1" applyNumberFormat="1" applyFont="1" applyFill="1" applyBorder="1" applyAlignment="1">
      <alignment wrapText="1"/>
    </xf>
    <xf numFmtId="164" fontId="3" fillId="4" borderId="18" xfId="1" applyNumberFormat="1" applyFont="1" applyFill="1" applyBorder="1" applyAlignment="1">
      <alignment wrapText="1"/>
    </xf>
    <xf numFmtId="165" fontId="3" fillId="4" borderId="22" xfId="1" applyNumberFormat="1" applyFont="1" applyFill="1" applyBorder="1" applyAlignment="1">
      <alignment wrapText="1"/>
    </xf>
    <xf numFmtId="165" fontId="3" fillId="4" borderId="8" xfId="1" applyNumberFormat="1" applyFont="1" applyFill="1" applyBorder="1" applyAlignment="1">
      <alignment wrapText="1"/>
    </xf>
    <xf numFmtId="164" fontId="3" fillId="4" borderId="7" xfId="1" quotePrefix="1" applyNumberFormat="1" applyFont="1" applyFill="1" applyBorder="1" applyAlignment="1">
      <alignment horizontal="right"/>
    </xf>
    <xf numFmtId="164" fontId="3" fillId="4" borderId="0" xfId="1" applyNumberFormat="1" applyFont="1" applyFill="1" applyBorder="1"/>
    <xf numFmtId="164" fontId="7" fillId="0" borderId="7" xfId="1" quotePrefix="1" applyNumberFormat="1" applyFont="1" applyFill="1" applyBorder="1" applyAlignment="1">
      <alignment horizontal="right"/>
    </xf>
    <xf numFmtId="165" fontId="7" fillId="0" borderId="8" xfId="1" applyNumberFormat="1" applyFont="1" applyFill="1" applyBorder="1"/>
    <xf numFmtId="164" fontId="7" fillId="0" borderId="7" xfId="1" applyNumberFormat="1" applyFont="1" applyFill="1" applyBorder="1"/>
    <xf numFmtId="164" fontId="7" fillId="0" borderId="35" xfId="1" applyNumberFormat="1" applyFont="1" applyFill="1" applyBorder="1" applyAlignment="1">
      <alignment horizontal="center"/>
    </xf>
    <xf numFmtId="164" fontId="7" fillId="0" borderId="37" xfId="1" applyNumberFormat="1" applyFont="1" applyFill="1" applyBorder="1"/>
    <xf numFmtId="165" fontId="7" fillId="0" borderId="37" xfId="1" applyNumberFormat="1" applyFont="1" applyFill="1" applyBorder="1" applyAlignment="1">
      <alignment horizontal="center"/>
    </xf>
    <xf numFmtId="164" fontId="3" fillId="4" borderId="21" xfId="1" applyNumberFormat="1" applyFont="1" applyFill="1" applyBorder="1" applyAlignment="1">
      <alignment wrapText="1"/>
    </xf>
    <xf numFmtId="164" fontId="7" fillId="0" borderId="8" xfId="1" applyNumberFormat="1" applyFont="1" applyFill="1" applyBorder="1"/>
    <xf numFmtId="167" fontId="7" fillId="0" borderId="8" xfId="1" applyNumberFormat="1" applyFont="1" applyFill="1" applyBorder="1" applyAlignment="1">
      <alignment horizontal="right"/>
    </xf>
    <xf numFmtId="164" fontId="8" fillId="0" borderId="7" xfId="1" applyNumberFormat="1" applyFont="1" applyFill="1" applyBorder="1"/>
    <xf numFmtId="164" fontId="7" fillId="0" borderId="35" xfId="1" applyNumberFormat="1" applyFont="1" applyFill="1" applyBorder="1"/>
    <xf numFmtId="0" fontId="7" fillId="0" borderId="37" xfId="0" applyFont="1" applyBorder="1"/>
    <xf numFmtId="165" fontId="7" fillId="0" borderId="7" xfId="1" applyNumberFormat="1" applyFont="1" applyFill="1" applyBorder="1" applyAlignment="1">
      <alignment horizontal="right"/>
    </xf>
    <xf numFmtId="165" fontId="3" fillId="0" borderId="35" xfId="1" applyNumberFormat="1" applyFont="1" applyFill="1" applyBorder="1"/>
    <xf numFmtId="165" fontId="3" fillId="0" borderId="37" xfId="1" applyNumberFormat="1" applyFont="1" applyFill="1" applyBorder="1"/>
    <xf numFmtId="165" fontId="7" fillId="0" borderId="37" xfId="1" applyNumberFormat="1" applyFont="1" applyFill="1" applyBorder="1"/>
    <xf numFmtId="164" fontId="7" fillId="0" borderId="38" xfId="1" applyNumberFormat="1" applyFont="1" applyFill="1" applyBorder="1"/>
    <xf numFmtId="165" fontId="7" fillId="0" borderId="42" xfId="1" applyNumberFormat="1" applyFont="1" applyFill="1" applyBorder="1" applyAlignment="1">
      <alignment horizontal="right"/>
    </xf>
    <xf numFmtId="165" fontId="7" fillId="0" borderId="42" xfId="1" applyNumberFormat="1" applyFont="1" applyFill="1" applyBorder="1"/>
    <xf numFmtId="164" fontId="3" fillId="4" borderId="8" xfId="1" applyNumberFormat="1" applyFont="1" applyFill="1" applyBorder="1" applyAlignment="1">
      <alignment wrapText="1"/>
    </xf>
    <xf numFmtId="167" fontId="7" fillId="0" borderId="7" xfId="1" applyNumberFormat="1" applyFont="1" applyFill="1" applyBorder="1" applyAlignment="1">
      <alignment horizontal="right"/>
    </xf>
    <xf numFmtId="164" fontId="7" fillId="0" borderId="8" xfId="1" quotePrefix="1" applyNumberFormat="1" applyFont="1" applyFill="1" applyBorder="1" applyAlignment="1">
      <alignment horizontal="right"/>
    </xf>
    <xf numFmtId="164" fontId="7" fillId="0" borderId="7" xfId="1" applyNumberFormat="1" applyFont="1" applyFill="1" applyBorder="1" applyAlignment="1">
      <alignment horizontal="right"/>
    </xf>
    <xf numFmtId="164" fontId="7" fillId="0" borderId="7" xfId="1" applyNumberFormat="1" applyFont="1" applyFill="1" applyBorder="1" applyAlignment="1">
      <alignment wrapText="1"/>
    </xf>
    <xf numFmtId="0" fontId="5" fillId="6" borderId="40" xfId="0" applyFont="1" applyFill="1" applyBorder="1" applyAlignment="1">
      <alignment horizontal="center" vertical="center"/>
    </xf>
    <xf numFmtId="165" fontId="3" fillId="4" borderId="0" xfId="1" applyNumberFormat="1" applyFont="1" applyFill="1" applyBorder="1" applyAlignment="1">
      <alignment wrapText="1"/>
    </xf>
    <xf numFmtId="165" fontId="3" fillId="4" borderId="0" xfId="1" applyNumberFormat="1" applyFont="1" applyFill="1" applyBorder="1"/>
    <xf numFmtId="165" fontId="7" fillId="0" borderId="29" xfId="1" applyNumberFormat="1" applyFont="1" applyFill="1" applyBorder="1"/>
    <xf numFmtId="165" fontId="3" fillId="4" borderId="18" xfId="1" applyNumberFormat="1" applyFont="1" applyFill="1" applyBorder="1"/>
    <xf numFmtId="165" fontId="7" fillId="0" borderId="0" xfId="0" applyNumberFormat="1" applyFont="1"/>
    <xf numFmtId="168" fontId="8" fillId="0" borderId="0" xfId="1" applyNumberFormat="1" applyFont="1" applyFill="1" applyBorder="1"/>
    <xf numFmtId="43" fontId="3" fillId="4" borderId="18" xfId="1" applyFont="1" applyFill="1" applyBorder="1" applyAlignment="1">
      <alignment wrapText="1"/>
    </xf>
    <xf numFmtId="165" fontId="7" fillId="0" borderId="38" xfId="1" applyNumberFormat="1" applyFont="1" applyFill="1" applyBorder="1" applyAlignment="1">
      <alignment horizontal="center"/>
    </xf>
    <xf numFmtId="164" fontId="8" fillId="0" borderId="8" xfId="1" applyNumberFormat="1" applyFont="1" applyFill="1" applyBorder="1"/>
    <xf numFmtId="167" fontId="8" fillId="0" borderId="8" xfId="1" applyNumberFormat="1" applyFont="1" applyFill="1" applyBorder="1" applyAlignment="1">
      <alignment horizontal="right"/>
    </xf>
    <xf numFmtId="43" fontId="7" fillId="0" borderId="38" xfId="1" applyFont="1" applyFill="1" applyBorder="1"/>
    <xf numFmtId="164" fontId="7" fillId="0" borderId="8" xfId="1" applyNumberFormat="1" applyFont="1" applyFill="1" applyBorder="1" applyAlignment="1">
      <alignment horizontal="right"/>
    </xf>
    <xf numFmtId="0" fontId="3" fillId="4" borderId="9" xfId="0" applyFont="1" applyFill="1" applyBorder="1" applyAlignment="1">
      <alignment horizontal="center" wrapText="1"/>
    </xf>
    <xf numFmtId="164" fontId="7" fillId="0" borderId="8" xfId="1" applyNumberFormat="1" applyFont="1" applyFill="1" applyBorder="1" applyAlignment="1">
      <alignment horizontal="right" vertical="center"/>
    </xf>
    <xf numFmtId="0" fontId="7" fillId="0" borderId="8" xfId="0" applyFont="1" applyBorder="1"/>
    <xf numFmtId="0" fontId="7" fillId="0" borderId="38" xfId="0" applyFont="1" applyBorder="1" applyAlignment="1">
      <alignment horizontal="left"/>
    </xf>
    <xf numFmtId="43" fontId="7" fillId="0" borderId="18" xfId="1" applyFont="1" applyFill="1" applyBorder="1"/>
    <xf numFmtId="43" fontId="7" fillId="0" borderId="18" xfId="1" quotePrefix="1" applyFont="1" applyFill="1" applyBorder="1" applyAlignment="1">
      <alignment horizontal="right"/>
    </xf>
    <xf numFmtId="43" fontId="8" fillId="0" borderId="18" xfId="1" applyFont="1" applyFill="1" applyBorder="1"/>
    <xf numFmtId="164" fontId="7" fillId="0" borderId="29" xfId="1" applyNumberFormat="1" applyFont="1" applyFill="1" applyBorder="1"/>
    <xf numFmtId="165" fontId="7" fillId="0" borderId="18" xfId="1" applyNumberFormat="1" applyFont="1" applyFill="1" applyBorder="1" applyAlignment="1">
      <alignment horizontal="center"/>
    </xf>
    <xf numFmtId="164" fontId="3" fillId="4" borderId="7" xfId="1" applyNumberFormat="1" applyFont="1" applyFill="1" applyBorder="1" applyAlignment="1">
      <alignment wrapText="1"/>
    </xf>
    <xf numFmtId="164" fontId="3" fillId="4" borderId="0" xfId="1" applyNumberFormat="1" applyFont="1" applyFill="1" applyBorder="1" applyAlignment="1">
      <alignment wrapText="1"/>
    </xf>
    <xf numFmtId="164" fontId="7" fillId="0" borderId="18" xfId="1" applyNumberFormat="1" applyFont="1" applyFill="1" applyBorder="1" applyProtection="1"/>
    <xf numFmtId="165" fontId="7" fillId="0" borderId="18" xfId="0" applyNumberFormat="1" applyFont="1" applyBorder="1"/>
    <xf numFmtId="165" fontId="3" fillId="4" borderId="7" xfId="1" applyNumberFormat="1" applyFont="1" applyFill="1" applyBorder="1" applyAlignment="1">
      <alignment wrapText="1"/>
    </xf>
    <xf numFmtId="165" fontId="7" fillId="0" borderId="18" xfId="1" applyNumberFormat="1" applyFont="1" applyFill="1" applyBorder="1" applyAlignment="1">
      <alignment horizontal="right"/>
    </xf>
    <xf numFmtId="164" fontId="7" fillId="0" borderId="18" xfId="1" quotePrefix="1" applyNumberFormat="1" applyFont="1" applyFill="1" applyBorder="1" applyAlignment="1">
      <alignment horizontal="right"/>
    </xf>
    <xf numFmtId="164" fontId="7" fillId="0" borderId="18" xfId="1" applyNumberFormat="1" applyFont="1" applyFill="1" applyBorder="1" applyAlignment="1">
      <alignment horizontal="right"/>
    </xf>
    <xf numFmtId="167" fontId="7" fillId="0" borderId="29" xfId="1" applyNumberFormat="1" applyFont="1" applyFill="1" applyBorder="1" applyAlignment="1">
      <alignment horizontal="right"/>
    </xf>
    <xf numFmtId="169" fontId="7" fillId="0" borderId="0" xfId="0" applyNumberFormat="1" applyFont="1"/>
    <xf numFmtId="3" fontId="7" fillId="0" borderId="0" xfId="1" applyNumberFormat="1" applyFont="1" applyFill="1" applyBorder="1"/>
    <xf numFmtId="2" fontId="7" fillId="0" borderId="0" xfId="1" applyNumberFormat="1" applyFont="1" applyFill="1" applyBorder="1"/>
    <xf numFmtId="3" fontId="7" fillId="0" borderId="0" xfId="1" applyNumberFormat="1" applyFont="1" applyFill="1" applyBorder="1" applyAlignment="1">
      <alignment horizontal="right" vertical="center"/>
    </xf>
    <xf numFmtId="169" fontId="7" fillId="0" borderId="0" xfId="1" applyNumberFormat="1" applyFont="1" applyFill="1" applyBorder="1" applyAlignment="1">
      <alignment vertical="center"/>
    </xf>
    <xf numFmtId="169" fontId="7" fillId="0" borderId="0" xfId="1" quotePrefix="1" applyNumberFormat="1" applyFont="1" applyFill="1" applyBorder="1" applyAlignment="1">
      <alignment horizontal="right"/>
    </xf>
    <xf numFmtId="0" fontId="7" fillId="0" borderId="0" xfId="1" applyNumberFormat="1" applyFont="1" applyFill="1" applyBorder="1"/>
    <xf numFmtId="164" fontId="17" fillId="0" borderId="0" xfId="2" applyNumberFormat="1" applyFont="1"/>
    <xf numFmtId="170" fontId="7" fillId="0" borderId="0" xfId="5" applyNumberFormat="1" applyFont="1"/>
    <xf numFmtId="170" fontId="17" fillId="0" borderId="0" xfId="6" applyNumberFormat="1" applyFont="1"/>
    <xf numFmtId="165" fontId="17" fillId="0" borderId="0" xfId="7" applyNumberFormat="1" applyFont="1"/>
    <xf numFmtId="4" fontId="7" fillId="0" borderId="0" xfId="8" applyNumberFormat="1" applyFont="1"/>
    <xf numFmtId="3" fontId="7" fillId="0" borderId="0" xfId="9" applyNumberFormat="1" applyFont="1"/>
    <xf numFmtId="3" fontId="7" fillId="0" borderId="0" xfId="11" applyNumberFormat="1" applyFont="1"/>
    <xf numFmtId="3" fontId="7" fillId="0" borderId="0" xfId="12" applyNumberFormat="1" applyFont="1"/>
    <xf numFmtId="169" fontId="7" fillId="0" borderId="0" xfId="1" applyNumberFormat="1" applyFont="1" applyFill="1" applyBorder="1"/>
    <xf numFmtId="3" fontId="7" fillId="0" borderId="0" xfId="1" applyNumberFormat="1" applyFont="1" applyFill="1" applyBorder="1" applyAlignment="1">
      <alignment horizontal="right"/>
    </xf>
    <xf numFmtId="169" fontId="7" fillId="0" borderId="0" xfId="1" quotePrefix="1" applyNumberFormat="1" applyFont="1" applyFill="1" applyBorder="1" applyAlignment="1">
      <alignment vertical="center"/>
    </xf>
    <xf numFmtId="0" fontId="7" fillId="0" borderId="0" xfId="1" quotePrefix="1" applyNumberFormat="1" applyFont="1" applyFill="1" applyBorder="1" applyAlignment="1">
      <alignment horizontal="right"/>
    </xf>
    <xf numFmtId="3" fontId="7" fillId="0" borderId="0" xfId="1" quotePrefix="1" applyNumberFormat="1" applyFont="1" applyFill="1" applyBorder="1" applyAlignment="1">
      <alignment horizontal="right"/>
    </xf>
    <xf numFmtId="170" fontId="7" fillId="0" borderId="0" xfId="13" applyNumberFormat="1" applyFont="1"/>
    <xf numFmtId="165" fontId="17" fillId="0" borderId="0" xfId="14" applyNumberFormat="1" applyFont="1"/>
    <xf numFmtId="4" fontId="7" fillId="0" borderId="0" xfId="15" applyNumberFormat="1" applyFont="1"/>
    <xf numFmtId="3" fontId="7" fillId="0" borderId="0" xfId="16" applyNumberFormat="1" applyFont="1"/>
    <xf numFmtId="3" fontId="7" fillId="0" borderId="0" xfId="17" applyNumberFormat="1" applyFont="1"/>
    <xf numFmtId="1" fontId="7" fillId="0" borderId="0" xfId="1" applyNumberFormat="1" applyFont="1" applyFill="1" applyBorder="1" applyAlignment="1"/>
    <xf numFmtId="170" fontId="7" fillId="0" borderId="0" xfId="18" applyNumberFormat="1" applyFont="1"/>
    <xf numFmtId="165" fontId="17" fillId="0" borderId="0" xfId="19" applyNumberFormat="1" applyFont="1"/>
    <xf numFmtId="4" fontId="7" fillId="0" borderId="0" xfId="20" applyNumberFormat="1" applyFont="1"/>
    <xf numFmtId="3" fontId="7" fillId="0" borderId="0" xfId="21" applyNumberFormat="1" applyFont="1"/>
    <xf numFmtId="3" fontId="7" fillId="0" borderId="0" xfId="22" applyNumberFormat="1" applyFont="1"/>
    <xf numFmtId="170" fontId="7" fillId="0" borderId="0" xfId="23" applyNumberFormat="1" applyFont="1"/>
    <xf numFmtId="165" fontId="17" fillId="0" borderId="0" xfId="24" applyNumberFormat="1" applyFont="1"/>
    <xf numFmtId="4" fontId="7" fillId="0" borderId="0" xfId="25" applyNumberFormat="1" applyFont="1"/>
    <xf numFmtId="3" fontId="7" fillId="0" borderId="0" xfId="26" applyNumberFormat="1" applyFont="1"/>
    <xf numFmtId="3" fontId="7" fillId="0" borderId="0" xfId="27" applyNumberFormat="1" applyFont="1"/>
    <xf numFmtId="3" fontId="7" fillId="0" borderId="0" xfId="3" applyNumberFormat="1" applyFont="1" applyFill="1" applyBorder="1"/>
    <xf numFmtId="3" fontId="7" fillId="0" borderId="0" xfId="1" applyNumberFormat="1" applyFont="1" applyFill="1" applyBorder="1" applyAlignment="1">
      <alignment vertical="center"/>
    </xf>
    <xf numFmtId="3" fontId="17" fillId="0" borderId="0" xfId="2" applyNumberFormat="1" applyFont="1"/>
    <xf numFmtId="3" fontId="7" fillId="0" borderId="0" xfId="5" applyNumberFormat="1" applyFont="1"/>
    <xf numFmtId="3" fontId="17" fillId="0" borderId="0" xfId="6" applyNumberFormat="1" applyFont="1"/>
    <xf numFmtId="3" fontId="17" fillId="0" borderId="0" xfId="7" applyNumberFormat="1" applyFont="1"/>
    <xf numFmtId="3" fontId="7" fillId="0" borderId="0" xfId="8" applyNumberFormat="1" applyFont="1"/>
    <xf numFmtId="3" fontId="7" fillId="0" borderId="0" xfId="1" quotePrefix="1" applyNumberFormat="1" applyFont="1" applyFill="1" applyBorder="1" applyAlignment="1">
      <alignment vertical="center"/>
    </xf>
    <xf numFmtId="3" fontId="7" fillId="0" borderId="0" xfId="13" applyNumberFormat="1" applyFont="1"/>
    <xf numFmtId="3" fontId="17" fillId="0" borderId="0" xfId="14" applyNumberFormat="1" applyFont="1"/>
    <xf numFmtId="3" fontId="7" fillId="0" borderId="0" xfId="15" applyNumberFormat="1" applyFont="1"/>
    <xf numFmtId="3" fontId="7" fillId="0" borderId="0" xfId="1" applyNumberFormat="1" applyFont="1" applyFill="1" applyBorder="1" applyAlignment="1"/>
    <xf numFmtId="3" fontId="7" fillId="0" borderId="0" xfId="18" applyNumberFormat="1" applyFont="1"/>
    <xf numFmtId="3" fontId="17" fillId="0" borderId="0" xfId="19" applyNumberFormat="1" applyFont="1"/>
    <xf numFmtId="3" fontId="7" fillId="0" borderId="0" xfId="20" applyNumberFormat="1" applyFont="1"/>
    <xf numFmtId="3" fontId="7" fillId="0" borderId="0" xfId="23" applyNumberFormat="1" applyFont="1"/>
    <xf numFmtId="3" fontId="17" fillId="0" borderId="0" xfId="24" applyNumberFormat="1" applyFont="1"/>
    <xf numFmtId="3" fontId="7" fillId="0" borderId="0" xfId="25" applyNumberFormat="1" applyFont="1"/>
    <xf numFmtId="164" fontId="7" fillId="0" borderId="0" xfId="29" applyNumberFormat="1" applyFont="1" applyFill="1" applyBorder="1"/>
    <xf numFmtId="165" fontId="7" fillId="0" borderId="0" xfId="29" applyNumberFormat="1" applyFont="1" applyFill="1" applyBorder="1"/>
    <xf numFmtId="164" fontId="18" fillId="0" borderId="0" xfId="29" applyNumberFormat="1" applyFont="1" applyFill="1" applyBorder="1"/>
    <xf numFmtId="167" fontId="7" fillId="0" borderId="0" xfId="29" applyNumberFormat="1" applyFont="1" applyFill="1" applyBorder="1" applyAlignment="1">
      <alignment horizontal="right"/>
    </xf>
    <xf numFmtId="165" fontId="7" fillId="0" borderId="0" xfId="29" quotePrefix="1" applyNumberFormat="1" applyFont="1" applyFill="1" applyBorder="1" applyAlignment="1">
      <alignment horizontal="right"/>
    </xf>
    <xf numFmtId="164" fontId="7" fillId="0" borderId="0" xfId="29" applyNumberFormat="1" applyFont="1" applyFill="1" applyBorder="1" applyAlignment="1">
      <alignment horizontal="right"/>
    </xf>
    <xf numFmtId="165" fontId="7" fillId="0" borderId="0" xfId="29" applyNumberFormat="1" applyFont="1" applyFill="1" applyBorder="1" applyAlignment="1">
      <alignment horizontal="right"/>
    </xf>
    <xf numFmtId="164" fontId="7" fillId="0" borderId="0" xfId="29" quotePrefix="1" applyNumberFormat="1" applyFont="1" applyFill="1" applyBorder="1" applyAlignment="1">
      <alignment horizontal="right"/>
    </xf>
    <xf numFmtId="164" fontId="7" fillId="0" borderId="0" xfId="29" applyNumberFormat="1" applyFont="1" applyFill="1" applyBorder="1" applyAlignment="1"/>
    <xf numFmtId="164" fontId="7" fillId="0" borderId="0" xfId="29" applyNumberFormat="1" applyFont="1" applyFill="1" applyBorder="1" applyAlignment="1">
      <alignment horizontal="right" indent="2"/>
    </xf>
    <xf numFmtId="1" fontId="7" fillId="0" borderId="0" xfId="29" applyNumberFormat="1" applyFont="1" applyFill="1" applyBorder="1"/>
    <xf numFmtId="165" fontId="7" fillId="0" borderId="0" xfId="29" applyNumberFormat="1" applyFont="1" applyFill="1" applyBorder="1" applyAlignment="1">
      <alignment horizontal="center"/>
    </xf>
    <xf numFmtId="164" fontId="7" fillId="0" borderId="18" xfId="0" applyNumberFormat="1" applyFont="1" applyBorder="1"/>
    <xf numFmtId="169" fontId="3" fillId="4" borderId="18" xfId="1" applyNumberFormat="1" applyFont="1" applyFill="1" applyBorder="1" applyAlignment="1">
      <alignment wrapText="1"/>
    </xf>
    <xf numFmtId="0" fontId="7" fillId="0" borderId="38" xfId="0" applyFont="1" applyBorder="1" applyAlignment="1">
      <alignment horizontal="center"/>
    </xf>
    <xf numFmtId="0" fontId="3" fillId="4" borderId="9" xfId="0" applyFont="1" applyFill="1" applyBorder="1" applyAlignment="1">
      <alignment wrapText="1"/>
    </xf>
    <xf numFmtId="165" fontId="7" fillId="0" borderId="8" xfId="1" quotePrefix="1" applyNumberFormat="1" applyFont="1" applyFill="1" applyBorder="1" applyAlignment="1">
      <alignment horizontal="right"/>
    </xf>
    <xf numFmtId="43" fontId="7" fillId="0" borderId="37" xfId="1" applyFont="1" applyFill="1" applyBorder="1"/>
    <xf numFmtId="43" fontId="7" fillId="0" borderId="37" xfId="1" applyFont="1" applyFill="1" applyBorder="1" applyAlignment="1">
      <alignment horizontal="center"/>
    </xf>
    <xf numFmtId="0" fontId="7" fillId="0" borderId="8" xfId="1" applyNumberFormat="1" applyFont="1" applyFill="1" applyBorder="1"/>
    <xf numFmtId="0" fontId="7" fillId="0" borderId="8" xfId="1" quotePrefix="1" applyNumberFormat="1" applyFont="1" applyFill="1" applyBorder="1" applyAlignment="1">
      <alignment horizontal="right"/>
    </xf>
    <xf numFmtId="0" fontId="7" fillId="0" borderId="8" xfId="1" applyNumberFormat="1" applyFont="1" applyFill="1" applyBorder="1" applyAlignment="1">
      <alignment horizontal="right"/>
    </xf>
    <xf numFmtId="3" fontId="7" fillId="0" borderId="7" xfId="1" applyNumberFormat="1" applyFont="1" applyFill="1" applyBorder="1"/>
    <xf numFmtId="0" fontId="7" fillId="0" borderId="7" xfId="1" applyNumberFormat="1" applyFont="1" applyFill="1" applyBorder="1"/>
    <xf numFmtId="165" fontId="18" fillId="0" borderId="7" xfId="4" applyNumberFormat="1" applyFont="1" applyBorder="1"/>
    <xf numFmtId="4" fontId="7" fillId="0" borderId="8" xfId="8" applyNumberFormat="1" applyFont="1" applyBorder="1"/>
    <xf numFmtId="4" fontId="7" fillId="0" borderId="8" xfId="15" applyNumberFormat="1" applyFont="1" applyBorder="1"/>
    <xf numFmtId="4" fontId="7" fillId="0" borderId="8" xfId="20" applyNumberFormat="1" applyFont="1" applyBorder="1"/>
    <xf numFmtId="4" fontId="7" fillId="0" borderId="8" xfId="25" applyNumberFormat="1" applyFont="1" applyBorder="1"/>
    <xf numFmtId="170" fontId="3" fillId="0" borderId="37" xfId="28" applyNumberFormat="1" applyFont="1" applyBorder="1"/>
    <xf numFmtId="170" fontId="16" fillId="0" borderId="37" xfId="6" applyNumberFormat="1" applyFont="1" applyBorder="1"/>
    <xf numFmtId="3" fontId="7" fillId="0" borderId="8" xfId="0" applyNumberFormat="1" applyFont="1" applyBorder="1"/>
    <xf numFmtId="3" fontId="18" fillId="0" borderId="7" xfId="10" applyNumberFormat="1" applyFont="1" applyBorder="1"/>
    <xf numFmtId="3" fontId="4" fillId="0" borderId="37" xfId="11" applyNumberFormat="1" applyFont="1" applyBorder="1"/>
    <xf numFmtId="3" fontId="10" fillId="0" borderId="38" xfId="11" applyNumberFormat="1" applyBorder="1"/>
    <xf numFmtId="0" fontId="5" fillId="6" borderId="32" xfId="0" applyFont="1" applyFill="1" applyBorder="1" applyAlignment="1">
      <alignment horizontal="center" vertical="center"/>
    </xf>
    <xf numFmtId="3" fontId="3" fillId="4" borderId="24" xfId="1" applyNumberFormat="1" applyFont="1" applyFill="1" applyBorder="1" applyAlignment="1">
      <alignment wrapText="1"/>
    </xf>
    <xf numFmtId="3" fontId="3" fillId="4" borderId="21" xfId="1" applyNumberFormat="1" applyFont="1" applyFill="1" applyBorder="1" applyAlignment="1">
      <alignment wrapText="1"/>
    </xf>
    <xf numFmtId="169" fontId="3" fillId="4" borderId="22" xfId="1" applyNumberFormat="1" applyFont="1" applyFill="1" applyBorder="1" applyAlignment="1">
      <alignment wrapText="1"/>
    </xf>
    <xf numFmtId="3" fontId="7" fillId="0" borderId="7" xfId="3" applyNumberFormat="1" applyFont="1" applyFill="1" applyBorder="1"/>
    <xf numFmtId="169" fontId="7" fillId="0" borderId="8" xfId="1" applyNumberFormat="1" applyFont="1" applyFill="1" applyBorder="1"/>
    <xf numFmtId="169" fontId="7" fillId="0" borderId="8" xfId="1" quotePrefix="1" applyNumberFormat="1" applyFont="1" applyFill="1" applyBorder="1" applyAlignment="1">
      <alignment horizontal="right"/>
    </xf>
    <xf numFmtId="3" fontId="7" fillId="0" borderId="35" xfId="1" applyNumberFormat="1" applyFont="1" applyFill="1" applyBorder="1" applyAlignment="1">
      <alignment horizontal="center"/>
    </xf>
    <xf numFmtId="3" fontId="7" fillId="0" borderId="37" xfId="1" applyNumberFormat="1" applyFont="1" applyFill="1" applyBorder="1"/>
    <xf numFmtId="3" fontId="7" fillId="0" borderId="37" xfId="1" applyNumberFormat="1" applyFont="1" applyFill="1" applyBorder="1" applyAlignment="1">
      <alignment horizontal="center"/>
    </xf>
    <xf numFmtId="3" fontId="7" fillId="0" borderId="37" xfId="1" applyNumberFormat="1" applyFont="1" applyFill="1" applyBorder="1" applyAlignment="1">
      <alignment horizontal="right"/>
    </xf>
    <xf numFmtId="3" fontId="7" fillId="0" borderId="7" xfId="0" applyNumberFormat="1" applyFont="1" applyBorder="1"/>
    <xf numFmtId="3" fontId="7" fillId="0" borderId="8" xfId="1" applyNumberFormat="1" applyFont="1" applyFill="1" applyBorder="1"/>
    <xf numFmtId="3" fontId="7" fillId="0" borderId="8" xfId="1" applyNumberFormat="1" applyFont="1" applyFill="1" applyBorder="1" applyAlignment="1">
      <alignment horizontal="right"/>
    </xf>
    <xf numFmtId="3" fontId="7" fillId="0" borderId="35" xfId="1" applyNumberFormat="1" applyFont="1" applyFill="1" applyBorder="1"/>
    <xf numFmtId="3" fontId="7" fillId="0" borderId="38" xfId="1" applyNumberFormat="1" applyFont="1" applyFill="1" applyBorder="1"/>
    <xf numFmtId="0" fontId="5" fillId="6" borderId="22" xfId="0" applyFont="1" applyFill="1" applyBorder="1" applyAlignment="1">
      <alignment horizontal="center" vertical="center"/>
    </xf>
    <xf numFmtId="3" fontId="3" fillId="0" borderId="35" xfId="1" applyNumberFormat="1" applyFont="1" applyFill="1" applyBorder="1"/>
    <xf numFmtId="3" fontId="3" fillId="0" borderId="37" xfId="1" applyNumberFormat="1" applyFont="1" applyFill="1" applyBorder="1"/>
    <xf numFmtId="3" fontId="3" fillId="0" borderId="37" xfId="28" applyNumberFormat="1" applyFont="1" applyBorder="1"/>
    <xf numFmtId="3" fontId="16" fillId="0" borderId="37" xfId="6" applyNumberFormat="1" applyFont="1" applyBorder="1"/>
    <xf numFmtId="3" fontId="7" fillId="0" borderId="8" xfId="12" applyNumberFormat="1" applyFont="1" applyBorder="1" applyAlignment="1">
      <alignment horizontal="right"/>
    </xf>
    <xf numFmtId="3" fontId="7" fillId="0" borderId="8" xfId="11" applyNumberFormat="1" applyFont="1" applyBorder="1" applyAlignment="1">
      <alignment horizontal="right"/>
    </xf>
    <xf numFmtId="3" fontId="7" fillId="0" borderId="8" xfId="17" applyNumberFormat="1" applyFont="1" applyBorder="1" applyAlignment="1">
      <alignment horizontal="right"/>
    </xf>
    <xf numFmtId="3" fontId="7" fillId="0" borderId="8" xfId="22" applyNumberFormat="1" applyFont="1" applyBorder="1" applyAlignment="1">
      <alignment horizontal="right"/>
    </xf>
    <xf numFmtId="3" fontId="7" fillId="0" borderId="8" xfId="27" applyNumberFormat="1" applyFont="1" applyBorder="1" applyAlignment="1">
      <alignment horizontal="right"/>
    </xf>
    <xf numFmtId="0" fontId="3" fillId="4" borderId="8" xfId="0" applyFont="1" applyFill="1" applyBorder="1" applyAlignment="1">
      <alignment wrapText="1"/>
    </xf>
    <xf numFmtId="0" fontId="7" fillId="0" borderId="37" xfId="0" applyFont="1" applyBorder="1" applyAlignment="1">
      <alignment horizontal="center"/>
    </xf>
    <xf numFmtId="165" fontId="7" fillId="0" borderId="8" xfId="29" applyNumberFormat="1" applyFont="1" applyFill="1" applyBorder="1"/>
    <xf numFmtId="165" fontId="7" fillId="0" borderId="8" xfId="29" quotePrefix="1" applyNumberFormat="1" applyFont="1" applyFill="1" applyBorder="1" applyAlignment="1">
      <alignment horizontal="right"/>
    </xf>
    <xf numFmtId="164" fontId="7" fillId="0" borderId="7" xfId="29" applyNumberFormat="1" applyFont="1" applyFill="1" applyBorder="1"/>
    <xf numFmtId="164" fontId="18" fillId="0" borderId="7" xfId="29" applyNumberFormat="1" applyFont="1" applyFill="1" applyBorder="1"/>
    <xf numFmtId="164" fontId="7" fillId="0" borderId="8" xfId="29" applyNumberFormat="1" applyFont="1" applyFill="1" applyBorder="1"/>
    <xf numFmtId="167" fontId="7" fillId="0" borderId="8" xfId="29" applyNumberFormat="1" applyFont="1" applyFill="1" applyBorder="1" applyAlignment="1">
      <alignment horizontal="right"/>
    </xf>
    <xf numFmtId="164" fontId="7" fillId="0" borderId="8" xfId="29" applyNumberFormat="1" applyFont="1" applyFill="1" applyBorder="1" applyAlignment="1">
      <alignment horizontal="center"/>
    </xf>
    <xf numFmtId="167" fontId="7" fillId="0" borderId="7" xfId="29" applyNumberFormat="1" applyFont="1" applyFill="1" applyBorder="1" applyAlignment="1">
      <alignment horizontal="right"/>
    </xf>
    <xf numFmtId="165" fontId="7" fillId="0" borderId="8" xfId="29" applyNumberFormat="1" applyFont="1" applyFill="1" applyBorder="1" applyAlignment="1">
      <alignment horizontal="center"/>
    </xf>
    <xf numFmtId="0" fontId="5" fillId="6" borderId="30" xfId="0" applyFont="1" applyFill="1" applyBorder="1" applyAlignment="1">
      <alignment horizontal="center" vertical="center"/>
    </xf>
    <xf numFmtId="164" fontId="7" fillId="0" borderId="42" xfId="1" applyNumberFormat="1" applyFont="1" applyFill="1" applyBorder="1"/>
    <xf numFmtId="165" fontId="7" fillId="0" borderId="42" xfId="1" applyNumberFormat="1" applyFont="1" applyFill="1" applyBorder="1" applyAlignment="1">
      <alignment horizontal="center"/>
    </xf>
    <xf numFmtId="166" fontId="7" fillId="0" borderId="42" xfId="0" applyNumberFormat="1" applyFont="1" applyBorder="1"/>
    <xf numFmtId="167" fontId="7" fillId="0" borderId="42" xfId="1" applyNumberFormat="1" applyFont="1" applyFill="1" applyBorder="1" applyAlignment="1">
      <alignment horizontal="right"/>
    </xf>
    <xf numFmtId="165" fontId="7" fillId="0" borderId="42" xfId="0" applyNumberFormat="1" applyFont="1" applyBorder="1"/>
    <xf numFmtId="0" fontId="7" fillId="0" borderId="33" xfId="0" applyFont="1" applyBorder="1"/>
    <xf numFmtId="167" fontId="7" fillId="0" borderId="37" xfId="3" applyNumberFormat="1" applyFont="1" applyFill="1" applyBorder="1" applyAlignment="1">
      <alignment horizontal="right"/>
    </xf>
    <xf numFmtId="168" fontId="7" fillId="0" borderId="37" xfId="3" applyNumberFormat="1" applyFont="1" applyFill="1" applyBorder="1" applyAlignment="1"/>
    <xf numFmtId="164" fontId="8" fillId="0" borderId="42" xfId="1" applyNumberFormat="1" applyFont="1" applyFill="1" applyBorder="1"/>
    <xf numFmtId="168" fontId="8" fillId="0" borderId="42" xfId="1" applyNumberFormat="1" applyFont="1" applyFill="1" applyBorder="1"/>
    <xf numFmtId="43" fontId="7" fillId="0" borderId="42" xfId="1" quotePrefix="1" applyFont="1" applyFill="1" applyBorder="1" applyAlignment="1">
      <alignment horizontal="right"/>
    </xf>
    <xf numFmtId="164" fontId="7" fillId="0" borderId="42" xfId="1" applyNumberFormat="1" applyFont="1" applyFill="1" applyBorder="1" applyProtection="1"/>
    <xf numFmtId="164" fontId="7" fillId="0" borderId="42" xfId="1" quotePrefix="1" applyNumberFormat="1" applyFont="1" applyFill="1" applyBorder="1" applyAlignment="1">
      <alignment horizontal="right"/>
    </xf>
    <xf numFmtId="43" fontId="8" fillId="0" borderId="42" xfId="1" applyFont="1" applyFill="1" applyBorder="1"/>
    <xf numFmtId="165" fontId="8" fillId="0" borderId="42" xfId="1" applyNumberFormat="1" applyFont="1" applyFill="1" applyBorder="1"/>
    <xf numFmtId="164" fontId="7" fillId="0" borderId="44" xfId="1" applyNumberFormat="1" applyFont="1" applyFill="1" applyBorder="1"/>
    <xf numFmtId="165" fontId="7" fillId="0" borderId="41" xfId="1" applyNumberFormat="1" applyFont="1" applyFill="1" applyBorder="1"/>
    <xf numFmtId="0" fontId="0" fillId="2" borderId="0" xfId="0" applyFill="1" applyAlignment="1">
      <alignment horizontal="center"/>
    </xf>
    <xf numFmtId="0" fontId="7" fillId="0" borderId="7" xfId="0" quotePrefix="1" applyFont="1" applyBorder="1" applyAlignment="1">
      <alignment horizontal="center"/>
    </xf>
    <xf numFmtId="0" fontId="7" fillId="0" borderId="72" xfId="0" applyFont="1" applyBorder="1" applyAlignment="1">
      <alignment horizontal="center"/>
    </xf>
    <xf numFmtId="0" fontId="0" fillId="0" borderId="0" xfId="0" applyAlignment="1">
      <alignment horizontal="center"/>
    </xf>
    <xf numFmtId="0" fontId="7" fillId="0" borderId="27" xfId="0" applyFont="1" applyBorder="1"/>
    <xf numFmtId="0" fontId="7" fillId="0" borderId="22" xfId="0" applyFont="1" applyBorder="1" applyAlignment="1">
      <alignment horizontal="center"/>
    </xf>
    <xf numFmtId="164" fontId="7" fillId="0" borderId="41" xfId="1" applyNumberFormat="1" applyFont="1" applyFill="1" applyBorder="1"/>
    <xf numFmtId="167" fontId="7" fillId="0" borderId="41" xfId="1" applyNumberFormat="1" applyFont="1" applyFill="1" applyBorder="1" applyAlignment="1">
      <alignment horizontal="right"/>
    </xf>
    <xf numFmtId="164" fontId="7" fillId="0" borderId="41" xfId="1" applyNumberFormat="1" applyFont="1" applyFill="1" applyBorder="1" applyAlignment="1">
      <alignment horizontal="right" vertical="center"/>
    </xf>
    <xf numFmtId="164" fontId="8" fillId="0" borderId="48" xfId="1" applyNumberFormat="1" applyFont="1" applyFill="1" applyBorder="1"/>
    <xf numFmtId="43" fontId="8" fillId="0" borderId="48" xfId="1" applyFont="1" applyFill="1" applyBorder="1"/>
    <xf numFmtId="165" fontId="7" fillId="0" borderId="48" xfId="1" applyNumberFormat="1" applyFont="1" applyFill="1" applyBorder="1" applyAlignment="1">
      <alignment horizontal="center"/>
    </xf>
    <xf numFmtId="165" fontId="7" fillId="0" borderId="48" xfId="1" applyNumberFormat="1" applyFont="1" applyFill="1" applyBorder="1"/>
    <xf numFmtId="164" fontId="7" fillId="0" borderId="48" xfId="1" applyNumberFormat="1" applyFont="1" applyFill="1" applyBorder="1" applyProtection="1"/>
    <xf numFmtId="165" fontId="7" fillId="0" borderId="48" xfId="0" applyNumberFormat="1" applyFont="1" applyBorder="1"/>
    <xf numFmtId="166" fontId="7" fillId="0" borderId="48" xfId="0" applyNumberFormat="1" applyFont="1" applyBorder="1"/>
    <xf numFmtId="165" fontId="7" fillId="0" borderId="48" xfId="1" applyNumberFormat="1" applyFont="1" applyFill="1" applyBorder="1" applyAlignment="1">
      <alignment horizontal="right"/>
    </xf>
    <xf numFmtId="164" fontId="7" fillId="0" borderId="48" xfId="1" applyNumberFormat="1" applyFont="1" applyFill="1" applyBorder="1"/>
    <xf numFmtId="164" fontId="7" fillId="0" borderId="48" xfId="1" quotePrefix="1" applyNumberFormat="1" applyFont="1" applyFill="1" applyBorder="1" applyAlignment="1">
      <alignment horizontal="right"/>
    </xf>
    <xf numFmtId="167" fontId="7" fillId="0" borderId="48" xfId="1" applyNumberFormat="1" applyFont="1" applyFill="1" applyBorder="1" applyAlignment="1">
      <alignment horizontal="right"/>
    </xf>
    <xf numFmtId="164" fontId="7" fillId="0" borderId="49" xfId="1" applyNumberFormat="1" applyFont="1" applyFill="1" applyBorder="1" applyAlignment="1">
      <alignment horizontal="right" vertical="center"/>
    </xf>
    <xf numFmtId="165" fontId="7" fillId="0" borderId="44" xfId="1" applyNumberFormat="1" applyFont="1" applyFill="1" applyBorder="1" applyAlignment="1">
      <alignment horizontal="right"/>
    </xf>
    <xf numFmtId="0" fontId="7" fillId="0" borderId="14" xfId="0" applyFont="1" applyBorder="1" applyAlignment="1">
      <alignment horizontal="center"/>
    </xf>
    <xf numFmtId="0" fontId="7" fillId="0" borderId="73" xfId="0" applyFont="1" applyBorder="1" applyAlignment="1">
      <alignment horizontal="center"/>
    </xf>
    <xf numFmtId="0" fontId="0" fillId="0" borderId="2" xfId="0" applyBorder="1"/>
    <xf numFmtId="0" fontId="7" fillId="0" borderId="63" xfId="0" applyFont="1" applyBorder="1" applyAlignment="1">
      <alignment horizontal="center"/>
    </xf>
    <xf numFmtId="0" fontId="3" fillId="4" borderId="9" xfId="0" applyFont="1" applyFill="1" applyBorder="1" applyAlignment="1">
      <alignment vertical="center" wrapText="1"/>
    </xf>
    <xf numFmtId="164" fontId="8" fillId="0" borderId="44" xfId="1" applyNumberFormat="1" applyFont="1" applyFill="1" applyBorder="1"/>
    <xf numFmtId="164" fontId="8" fillId="0" borderId="47" xfId="1" applyNumberFormat="1" applyFont="1" applyFill="1" applyBorder="1"/>
    <xf numFmtId="165" fontId="7" fillId="0" borderId="49" xfId="1" applyNumberFormat="1" applyFont="1" applyFill="1" applyBorder="1"/>
    <xf numFmtId="164" fontId="8" fillId="0" borderId="41" xfId="1" applyNumberFormat="1" applyFont="1" applyFill="1" applyBorder="1"/>
    <xf numFmtId="164" fontId="8" fillId="0" borderId="49" xfId="1" applyNumberFormat="1" applyFont="1" applyFill="1" applyBorder="1"/>
    <xf numFmtId="0" fontId="0" fillId="0" borderId="74" xfId="0" applyBorder="1"/>
    <xf numFmtId="165" fontId="7" fillId="0" borderId="47" xfId="1" applyNumberFormat="1" applyFont="1" applyFill="1" applyBorder="1" applyAlignment="1">
      <alignment horizontal="right"/>
    </xf>
    <xf numFmtId="164" fontId="7" fillId="0" borderId="47" xfId="1" applyNumberFormat="1" applyFont="1" applyFill="1" applyBorder="1"/>
    <xf numFmtId="164" fontId="7" fillId="0" borderId="49" xfId="1" applyNumberFormat="1" applyFont="1" applyFill="1" applyBorder="1"/>
    <xf numFmtId="43" fontId="3" fillId="4" borderId="21" xfId="1" applyFont="1" applyFill="1" applyBorder="1" applyAlignment="1">
      <alignment wrapText="1"/>
    </xf>
    <xf numFmtId="43" fontId="7" fillId="0" borderId="21" xfId="1" applyFont="1" applyFill="1" applyBorder="1" applyAlignment="1">
      <alignment horizontal="right" vertical="center"/>
    </xf>
    <xf numFmtId="43" fontId="7" fillId="0" borderId="28" xfId="1" applyFont="1" applyFill="1" applyBorder="1" applyAlignment="1">
      <alignment horizontal="right" vertical="center"/>
    </xf>
    <xf numFmtId="43" fontId="7" fillId="0" borderId="7" xfId="1" applyFont="1" applyFill="1" applyBorder="1" applyAlignment="1">
      <alignment horizontal="right" vertical="center"/>
    </xf>
    <xf numFmtId="43" fontId="7" fillId="0" borderId="44" xfId="1" applyFont="1" applyFill="1" applyBorder="1" applyAlignment="1">
      <alignment horizontal="right" vertical="center"/>
    </xf>
    <xf numFmtId="43" fontId="7" fillId="0" borderId="47" xfId="1" applyFont="1" applyFill="1" applyBorder="1" applyAlignment="1">
      <alignment horizontal="right" vertical="center"/>
    </xf>
    <xf numFmtId="165" fontId="7" fillId="0" borderId="48" xfId="1" quotePrefix="1" applyNumberFormat="1" applyFont="1" applyFill="1" applyBorder="1" applyAlignment="1">
      <alignment horizontal="right"/>
    </xf>
    <xf numFmtId="165" fontId="8" fillId="0" borderId="48" xfId="1" applyNumberFormat="1" applyFont="1" applyFill="1" applyBorder="1"/>
    <xf numFmtId="3" fontId="10" fillId="0" borderId="38" xfId="11" applyNumberFormat="1" applyBorder="1" applyAlignment="1">
      <alignment horizontal="right"/>
    </xf>
    <xf numFmtId="167" fontId="7" fillId="0" borderId="0" xfId="3" applyNumberFormat="1" applyFont="1" applyFill="1" applyBorder="1" applyAlignment="1">
      <alignment horizontal="center"/>
    </xf>
    <xf numFmtId="0" fontId="23" fillId="0" borderId="0" xfId="0" applyFont="1" applyAlignment="1">
      <alignment horizontal="justify" vertical="center" readingOrder="1"/>
    </xf>
    <xf numFmtId="37" fontId="3" fillId="5" borderId="31" xfId="3" applyNumberFormat="1" applyFont="1" applyFill="1" applyBorder="1" applyAlignment="1">
      <alignment horizontal="right" wrapText="1"/>
    </xf>
    <xf numFmtId="0" fontId="17" fillId="0" borderId="0" xfId="0" applyFont="1"/>
    <xf numFmtId="0" fontId="16" fillId="0" borderId="1" xfId="0" applyFont="1" applyBorder="1"/>
    <xf numFmtId="0" fontId="17" fillId="0" borderId="7" xfId="0" applyFont="1" applyBorder="1"/>
    <xf numFmtId="164" fontId="0" fillId="0" borderId="0" xfId="1" applyNumberFormat="1" applyFont="1" applyAlignment="1">
      <alignment horizontal="left"/>
    </xf>
    <xf numFmtId="0" fontId="17" fillId="0" borderId="74" xfId="0" applyFont="1" applyBorder="1"/>
    <xf numFmtId="0" fontId="17" fillId="0" borderId="2" xfId="0" applyFont="1" applyBorder="1"/>
    <xf numFmtId="0" fontId="17" fillId="0" borderId="8" xfId="0" applyFont="1" applyBorder="1"/>
    <xf numFmtId="0" fontId="17" fillId="0" borderId="37" xfId="0" applyFont="1" applyBorder="1"/>
    <xf numFmtId="0" fontId="17" fillId="0" borderId="38" xfId="0" applyFont="1" applyBorder="1"/>
    <xf numFmtId="0" fontId="17" fillId="0" borderId="7" xfId="0" applyFont="1" applyBorder="1" applyAlignment="1">
      <alignment horizontal="left"/>
    </xf>
    <xf numFmtId="0" fontId="17" fillId="0" borderId="0" xfId="0" applyFont="1" applyAlignment="1">
      <alignment horizontal="left"/>
    </xf>
    <xf numFmtId="0" fontId="17" fillId="0" borderId="8" xfId="0" applyFont="1" applyBorder="1" applyAlignment="1">
      <alignment horizontal="left"/>
    </xf>
    <xf numFmtId="0" fontId="16" fillId="0" borderId="7" xfId="0" applyFont="1" applyBorder="1" applyAlignment="1">
      <alignment horizontal="left"/>
    </xf>
    <xf numFmtId="0" fontId="17" fillId="0" borderId="0" xfId="0" applyFont="1" applyAlignment="1">
      <alignment horizontal="center"/>
    </xf>
    <xf numFmtId="167" fontId="7" fillId="0" borderId="0" xfId="29" applyNumberFormat="1" applyFont="1" applyFill="1" applyBorder="1"/>
    <xf numFmtId="0" fontId="4" fillId="0" borderId="0" xfId="0" applyFont="1" applyAlignment="1">
      <alignment vertical="center" wrapText="1"/>
    </xf>
    <xf numFmtId="0" fontId="5" fillId="8" borderId="41" xfId="0" applyFont="1" applyFill="1" applyBorder="1" applyAlignment="1">
      <alignment horizontal="center" vertical="center"/>
    </xf>
    <xf numFmtId="0" fontId="0" fillId="0" borderId="8" xfId="0" applyBorder="1"/>
    <xf numFmtId="0" fontId="0" fillId="0" borderId="38" xfId="0" applyBorder="1"/>
    <xf numFmtId="164" fontId="3" fillId="2" borderId="0" xfId="1" applyNumberFormat="1" applyFont="1" applyFill="1" applyBorder="1"/>
    <xf numFmtId="164" fontId="3" fillId="5" borderId="32" xfId="3" applyNumberFormat="1" applyFont="1" applyFill="1" applyBorder="1" applyAlignment="1">
      <alignment horizontal="right" wrapText="1"/>
    </xf>
    <xf numFmtId="0" fontId="3" fillId="4" borderId="20" xfId="0" applyFont="1" applyFill="1" applyBorder="1" applyAlignment="1">
      <alignment vertical="center" wrapText="1"/>
    </xf>
    <xf numFmtId="164" fontId="7" fillId="0" borderId="42" xfId="1" applyNumberFormat="1" applyFont="1" applyFill="1" applyBorder="1" applyAlignment="1">
      <alignment horizontal="center"/>
    </xf>
    <xf numFmtId="165" fontId="7" fillId="0" borderId="42" xfId="1" quotePrefix="1" applyNumberFormat="1" applyFont="1" applyFill="1" applyBorder="1" applyAlignment="1">
      <alignment horizontal="right"/>
    </xf>
    <xf numFmtId="164" fontId="7" fillId="0" borderId="8" xfId="1" applyNumberFormat="1" applyFont="1" applyFill="1" applyBorder="1" applyAlignment="1">
      <alignment horizontal="center" vertical="center"/>
    </xf>
    <xf numFmtId="164" fontId="3" fillId="4" borderId="16" xfId="1" quotePrefix="1" applyNumberFormat="1" applyFont="1" applyFill="1" applyBorder="1" applyAlignment="1">
      <alignment horizontal="right"/>
    </xf>
    <xf numFmtId="164" fontId="3" fillId="4" borderId="13" xfId="1" applyNumberFormat="1" applyFont="1" applyFill="1" applyBorder="1"/>
    <xf numFmtId="164" fontId="3" fillId="4" borderId="13" xfId="1" applyNumberFormat="1" applyFont="1" applyFill="1" applyBorder="1" applyAlignment="1">
      <alignment horizontal="center"/>
    </xf>
    <xf numFmtId="43" fontId="3" fillId="4" borderId="13" xfId="1" applyFont="1" applyFill="1" applyBorder="1"/>
    <xf numFmtId="165" fontId="3" fillId="4" borderId="13" xfId="1" applyNumberFormat="1" applyFont="1" applyFill="1" applyBorder="1" applyAlignment="1">
      <alignment wrapText="1"/>
    </xf>
    <xf numFmtId="165" fontId="3" fillId="4" borderId="13" xfId="1" applyNumberFormat="1" applyFont="1" applyFill="1" applyBorder="1"/>
    <xf numFmtId="165" fontId="3" fillId="4" borderId="17" xfId="1" applyNumberFormat="1" applyFont="1" applyFill="1" applyBorder="1"/>
    <xf numFmtId="164" fontId="3" fillId="4" borderId="16" xfId="1" applyNumberFormat="1" applyFont="1" applyFill="1" applyBorder="1" applyAlignment="1">
      <alignment wrapText="1"/>
    </xf>
    <xf numFmtId="164" fontId="3" fillId="4" borderId="13" xfId="1" applyNumberFormat="1" applyFont="1" applyFill="1" applyBorder="1" applyAlignment="1">
      <alignment wrapText="1"/>
    </xf>
    <xf numFmtId="164" fontId="3" fillId="4" borderId="17" xfId="1" applyNumberFormat="1" applyFont="1" applyFill="1" applyBorder="1" applyAlignment="1">
      <alignment wrapText="1"/>
    </xf>
    <xf numFmtId="165" fontId="3" fillId="4" borderId="17" xfId="1" applyNumberFormat="1" applyFont="1" applyFill="1" applyBorder="1" applyAlignment="1">
      <alignment wrapText="1"/>
    </xf>
    <xf numFmtId="165" fontId="3" fillId="4" borderId="16" xfId="1" applyNumberFormat="1" applyFont="1" applyFill="1" applyBorder="1" applyAlignment="1">
      <alignment wrapText="1"/>
    </xf>
    <xf numFmtId="43" fontId="3" fillId="4" borderId="78" xfId="1" applyFont="1" applyFill="1" applyBorder="1" applyAlignment="1">
      <alignment wrapText="1"/>
    </xf>
    <xf numFmtId="0" fontId="7" fillId="0" borderId="22" xfId="0" applyFont="1" applyBorder="1"/>
    <xf numFmtId="164" fontId="7" fillId="0" borderId="0" xfId="1" applyNumberFormat="1" applyFont="1" applyFill="1" applyBorder="1" applyAlignment="1">
      <alignment horizontal="center"/>
    </xf>
    <xf numFmtId="43" fontId="7" fillId="0" borderId="0" xfId="1" quotePrefix="1" applyFont="1" applyFill="1" applyBorder="1" applyAlignment="1">
      <alignment horizontal="right"/>
    </xf>
    <xf numFmtId="165" fontId="8" fillId="0" borderId="8" xfId="1" applyNumberFormat="1" applyFont="1" applyFill="1" applyBorder="1"/>
    <xf numFmtId="164" fontId="7" fillId="0" borderId="41" xfId="1" applyNumberFormat="1" applyFont="1" applyFill="1" applyBorder="1" applyAlignment="1">
      <alignment horizontal="center" vertical="center"/>
    </xf>
    <xf numFmtId="0" fontId="7" fillId="0" borderId="44" xfId="0" quotePrefix="1" applyFont="1" applyBorder="1" applyAlignment="1">
      <alignment horizontal="center"/>
    </xf>
    <xf numFmtId="0" fontId="7" fillId="0" borderId="17" xfId="0" applyFont="1" applyBorder="1"/>
    <xf numFmtId="165" fontId="7" fillId="0" borderId="28" xfId="1" applyNumberFormat="1" applyFont="1" applyFill="1" applyBorder="1" applyAlignment="1">
      <alignment horizontal="right"/>
    </xf>
    <xf numFmtId="165" fontId="7" fillId="0" borderId="29" xfId="1" applyNumberFormat="1" applyFont="1" applyFill="1" applyBorder="1" applyAlignment="1">
      <alignment horizontal="right"/>
    </xf>
    <xf numFmtId="165" fontId="7" fillId="0" borderId="32" xfId="1" applyNumberFormat="1" applyFont="1" applyFill="1" applyBorder="1"/>
    <xf numFmtId="165" fontId="7" fillId="0" borderId="16" xfId="1" applyNumberFormat="1" applyFont="1" applyFill="1" applyBorder="1" applyAlignment="1">
      <alignment horizontal="right"/>
    </xf>
    <xf numFmtId="165" fontId="7" fillId="0" borderId="13" xfId="1" applyNumberFormat="1" applyFont="1" applyFill="1" applyBorder="1" applyAlignment="1">
      <alignment horizontal="right"/>
    </xf>
    <xf numFmtId="165" fontId="7" fillId="0" borderId="17" xfId="1" applyNumberFormat="1" applyFont="1" applyFill="1" applyBorder="1"/>
    <xf numFmtId="0" fontId="7" fillId="0" borderId="41" xfId="0" applyFont="1" applyBorder="1"/>
    <xf numFmtId="164" fontId="7" fillId="0" borderId="44" xfId="1" quotePrefix="1" applyNumberFormat="1" applyFont="1" applyFill="1" applyBorder="1" applyAlignment="1">
      <alignment horizontal="right"/>
    </xf>
    <xf numFmtId="165" fontId="8" fillId="0" borderId="41" xfId="1" applyNumberFormat="1" applyFont="1" applyFill="1" applyBorder="1"/>
    <xf numFmtId="0" fontId="7" fillId="0" borderId="73" xfId="0" quotePrefix="1" applyFont="1" applyBorder="1" applyAlignment="1">
      <alignment horizontal="center"/>
    </xf>
    <xf numFmtId="0" fontId="7" fillId="0" borderId="49" xfId="0" applyFont="1" applyBorder="1"/>
    <xf numFmtId="164" fontId="7" fillId="0" borderId="47" xfId="1" quotePrefix="1" applyNumberFormat="1" applyFont="1" applyFill="1" applyBorder="1" applyAlignment="1">
      <alignment horizontal="right"/>
    </xf>
    <xf numFmtId="164" fontId="7" fillId="0" borderId="48" xfId="1" applyNumberFormat="1" applyFont="1" applyFill="1" applyBorder="1" applyAlignment="1">
      <alignment horizontal="center"/>
    </xf>
    <xf numFmtId="43" fontId="7" fillId="0" borderId="48" xfId="1" quotePrefix="1" applyFont="1" applyFill="1" applyBorder="1" applyAlignment="1">
      <alignment horizontal="right"/>
    </xf>
    <xf numFmtId="165" fontId="8" fillId="0" borderId="49" xfId="1" applyNumberFormat="1" applyFont="1" applyFill="1" applyBorder="1"/>
    <xf numFmtId="167" fontId="7" fillId="0" borderId="49" xfId="1" applyNumberFormat="1" applyFont="1" applyFill="1" applyBorder="1" applyAlignment="1">
      <alignment horizontal="right"/>
    </xf>
    <xf numFmtId="164" fontId="7" fillId="0" borderId="49" xfId="1" applyNumberFormat="1" applyFont="1" applyFill="1" applyBorder="1" applyAlignment="1">
      <alignment horizontal="center" vertical="center"/>
    </xf>
    <xf numFmtId="0" fontId="7" fillId="10" borderId="45" xfId="0" quotePrefix="1" applyFont="1" applyFill="1" applyBorder="1" applyAlignment="1">
      <alignment horizontal="center"/>
    </xf>
    <xf numFmtId="0" fontId="7" fillId="10" borderId="79" xfId="0" applyFont="1" applyFill="1" applyBorder="1" applyAlignment="1">
      <alignment horizontal="center"/>
    </xf>
    <xf numFmtId="0" fontId="7" fillId="10" borderId="6" xfId="0" applyFont="1" applyFill="1" applyBorder="1"/>
    <xf numFmtId="164" fontId="7" fillId="10" borderId="45" xfId="1" quotePrefix="1" applyNumberFormat="1" applyFont="1" applyFill="1" applyBorder="1" applyAlignment="1">
      <alignment horizontal="right"/>
    </xf>
    <xf numFmtId="164" fontId="8" fillId="10" borderId="79" xfId="1" applyNumberFormat="1" applyFont="1" applyFill="1" applyBorder="1"/>
    <xf numFmtId="164" fontId="7" fillId="10" borderId="79" xfId="1" applyNumberFormat="1" applyFont="1" applyFill="1" applyBorder="1" applyAlignment="1">
      <alignment horizontal="center"/>
    </xf>
    <xf numFmtId="43" fontId="7" fillId="10" borderId="79" xfId="1" quotePrefix="1" applyFont="1" applyFill="1" applyBorder="1" applyAlignment="1">
      <alignment horizontal="right"/>
    </xf>
    <xf numFmtId="165" fontId="7" fillId="10" borderId="79" xfId="1" quotePrefix="1" applyNumberFormat="1" applyFont="1" applyFill="1" applyBorder="1" applyAlignment="1">
      <alignment horizontal="right"/>
    </xf>
    <xf numFmtId="165" fontId="7" fillId="10" borderId="79" xfId="1" applyNumberFormat="1" applyFont="1" applyFill="1" applyBorder="1"/>
    <xf numFmtId="165" fontId="7" fillId="10" borderId="46" xfId="1" applyNumberFormat="1" applyFont="1" applyFill="1" applyBorder="1"/>
    <xf numFmtId="164" fontId="7" fillId="10" borderId="45" xfId="1" applyNumberFormat="1" applyFont="1" applyFill="1" applyBorder="1"/>
    <xf numFmtId="164" fontId="7" fillId="10" borderId="79" xfId="1" applyNumberFormat="1" applyFont="1" applyFill="1" applyBorder="1"/>
    <xf numFmtId="164" fontId="7" fillId="10" borderId="46" xfId="1" applyNumberFormat="1" applyFont="1" applyFill="1" applyBorder="1"/>
    <xf numFmtId="164" fontId="8" fillId="10" borderId="45" xfId="1" applyNumberFormat="1" applyFont="1" applyFill="1" applyBorder="1"/>
    <xf numFmtId="166" fontId="7" fillId="10" borderId="79" xfId="0" applyNumberFormat="1" applyFont="1" applyFill="1" applyBorder="1"/>
    <xf numFmtId="165" fontId="8" fillId="10" borderId="46" xfId="1" applyNumberFormat="1" applyFont="1" applyFill="1" applyBorder="1"/>
    <xf numFmtId="165" fontId="7" fillId="10" borderId="45" xfId="1" applyNumberFormat="1" applyFont="1" applyFill="1" applyBorder="1" applyAlignment="1">
      <alignment horizontal="right"/>
    </xf>
    <xf numFmtId="165" fontId="7" fillId="10" borderId="79" xfId="1" applyNumberFormat="1" applyFont="1" applyFill="1" applyBorder="1" applyAlignment="1">
      <alignment horizontal="right"/>
    </xf>
    <xf numFmtId="167" fontId="7" fillId="10" borderId="79" xfId="1" applyNumberFormat="1" applyFont="1" applyFill="1" applyBorder="1" applyAlignment="1">
      <alignment horizontal="right"/>
    </xf>
    <xf numFmtId="164" fontId="7" fillId="10" borderId="79" xfId="1" quotePrefix="1" applyNumberFormat="1" applyFont="1" applyFill="1" applyBorder="1" applyAlignment="1">
      <alignment horizontal="right"/>
    </xf>
    <xf numFmtId="167" fontId="7" fillId="10" borderId="46" xfId="1" applyNumberFormat="1" applyFont="1" applyFill="1" applyBorder="1" applyAlignment="1">
      <alignment horizontal="right"/>
    </xf>
    <xf numFmtId="43" fontId="7" fillId="10" borderId="45" xfId="1" applyFont="1" applyFill="1" applyBorder="1" applyAlignment="1">
      <alignment horizontal="right" vertical="center"/>
    </xf>
    <xf numFmtId="164" fontId="7" fillId="0" borderId="44" xfId="1" applyNumberFormat="1" applyFont="1" applyFill="1" applyBorder="1" applyAlignment="1">
      <alignment horizontal="right"/>
    </xf>
    <xf numFmtId="164" fontId="7" fillId="0" borderId="42" xfId="1" applyNumberFormat="1" applyFont="1" applyFill="1" applyBorder="1" applyAlignment="1">
      <alignment horizontal="right"/>
    </xf>
    <xf numFmtId="164" fontId="7" fillId="10" borderId="46" xfId="1" applyNumberFormat="1" applyFont="1" applyFill="1" applyBorder="1" applyAlignment="1">
      <alignment horizontal="center" vertical="center"/>
    </xf>
    <xf numFmtId="164" fontId="7" fillId="0" borderId="29" xfId="1" quotePrefix="1" applyNumberFormat="1" applyFont="1" applyFill="1" applyBorder="1" applyAlignment="1">
      <alignment horizontal="right"/>
    </xf>
    <xf numFmtId="43" fontId="7" fillId="10" borderId="79" xfId="1" applyFont="1" applyFill="1" applyBorder="1"/>
    <xf numFmtId="165" fontId="7" fillId="10" borderId="79" xfId="1" applyNumberFormat="1" applyFont="1" applyFill="1" applyBorder="1" applyAlignment="1">
      <alignment horizontal="center"/>
    </xf>
    <xf numFmtId="164" fontId="7" fillId="10" borderId="79" xfId="1" applyNumberFormat="1" applyFont="1" applyFill="1" applyBorder="1" applyProtection="1"/>
    <xf numFmtId="165" fontId="7" fillId="10" borderId="79" xfId="0" applyNumberFormat="1" applyFont="1" applyFill="1" applyBorder="1"/>
    <xf numFmtId="0" fontId="7" fillId="10" borderId="80" xfId="0" applyFont="1" applyFill="1" applyBorder="1" applyAlignment="1">
      <alignment horizontal="center"/>
    </xf>
    <xf numFmtId="164" fontId="8" fillId="10" borderId="55" xfId="1" applyNumberFormat="1" applyFont="1" applyFill="1" applyBorder="1"/>
    <xf numFmtId="164" fontId="8" fillId="0" borderId="12" xfId="1" applyNumberFormat="1" applyFont="1" applyFill="1" applyBorder="1"/>
    <xf numFmtId="164" fontId="8" fillId="0" borderId="64" xfId="1" applyNumberFormat="1" applyFont="1" applyFill="1" applyBorder="1"/>
    <xf numFmtId="0" fontId="7" fillId="10" borderId="46" xfId="0" applyFont="1" applyFill="1" applyBorder="1"/>
    <xf numFmtId="165" fontId="7" fillId="10" borderId="80" xfId="1" applyNumberFormat="1" applyFont="1" applyFill="1" applyBorder="1"/>
    <xf numFmtId="165" fontId="7" fillId="0" borderId="14" xfId="1" applyNumberFormat="1" applyFont="1" applyFill="1" applyBorder="1"/>
    <xf numFmtId="165" fontId="7" fillId="0" borderId="69" xfId="1" applyNumberFormat="1" applyFont="1" applyFill="1" applyBorder="1"/>
    <xf numFmtId="164" fontId="7" fillId="10" borderId="55" xfId="1" applyNumberFormat="1" applyFont="1" applyFill="1" applyBorder="1"/>
    <xf numFmtId="164" fontId="7" fillId="0" borderId="0" xfId="1" applyNumberFormat="1" applyFont="1" applyFill="1" applyBorder="1" applyProtection="1"/>
    <xf numFmtId="164" fontId="7" fillId="0" borderId="12" xfId="1" applyNumberFormat="1" applyFont="1" applyFill="1" applyBorder="1" applyProtection="1"/>
    <xf numFmtId="164" fontId="7" fillId="0" borderId="64" xfId="1" applyNumberFormat="1" applyFont="1" applyFill="1" applyBorder="1" applyProtection="1"/>
    <xf numFmtId="164" fontId="8" fillId="10" borderId="46" xfId="1" applyNumberFormat="1" applyFont="1" applyFill="1" applyBorder="1"/>
    <xf numFmtId="166" fontId="7" fillId="10" borderId="80" xfId="0" applyNumberFormat="1" applyFont="1" applyFill="1" applyBorder="1"/>
    <xf numFmtId="166" fontId="7" fillId="0" borderId="14" xfId="0" applyNumberFormat="1" applyFont="1" applyBorder="1"/>
    <xf numFmtId="166" fontId="7" fillId="0" borderId="69" xfId="0" applyNumberFormat="1" applyFont="1" applyBorder="1"/>
    <xf numFmtId="164" fontId="7" fillId="0" borderId="24" xfId="1" applyNumberFormat="1" applyFont="1" applyFill="1" applyBorder="1"/>
    <xf numFmtId="164" fontId="7" fillId="0" borderId="31" xfId="1" applyNumberFormat="1" applyFont="1" applyFill="1" applyBorder="1"/>
    <xf numFmtId="164" fontId="7" fillId="0" borderId="12" xfId="1" applyNumberFormat="1" applyFont="1" applyFill="1" applyBorder="1"/>
    <xf numFmtId="164" fontId="7" fillId="0" borderId="64" xfId="1" applyNumberFormat="1" applyFont="1" applyFill="1" applyBorder="1"/>
    <xf numFmtId="164" fontId="7" fillId="10" borderId="80" xfId="1" applyNumberFormat="1" applyFont="1" applyFill="1" applyBorder="1" applyAlignment="1">
      <alignment wrapText="1"/>
    </xf>
    <xf numFmtId="167" fontId="7" fillId="0" borderId="14" xfId="1" applyNumberFormat="1" applyFont="1" applyFill="1" applyBorder="1" applyAlignment="1">
      <alignment horizontal="right"/>
    </xf>
    <xf numFmtId="164" fontId="7" fillId="0" borderId="69" xfId="1" applyNumberFormat="1" applyFont="1" applyFill="1" applyBorder="1"/>
    <xf numFmtId="0" fontId="7" fillId="10" borderId="5" xfId="0" applyFont="1" applyFill="1" applyBorder="1" applyAlignment="1">
      <alignment horizontal="center"/>
    </xf>
    <xf numFmtId="0" fontId="7" fillId="0" borderId="0" xfId="0" quotePrefix="1" applyFont="1" applyAlignment="1">
      <alignment horizontal="center"/>
    </xf>
    <xf numFmtId="0" fontId="7" fillId="0" borderId="11" xfId="0" applyFont="1" applyBorder="1" applyAlignment="1">
      <alignment horizontal="center"/>
    </xf>
    <xf numFmtId="165" fontId="7" fillId="0" borderId="41" xfId="1" quotePrefix="1" applyNumberFormat="1" applyFont="1" applyFill="1" applyBorder="1" applyAlignment="1">
      <alignment horizontal="right"/>
    </xf>
    <xf numFmtId="0" fontId="7" fillId="10" borderId="32" xfId="0" applyFont="1" applyFill="1" applyBorder="1"/>
    <xf numFmtId="164" fontId="7" fillId="10" borderId="28" xfId="1" applyNumberFormat="1" applyFont="1" applyFill="1" applyBorder="1"/>
    <xf numFmtId="164" fontId="7" fillId="10" borderId="32" xfId="1" applyNumberFormat="1" applyFont="1" applyFill="1" applyBorder="1"/>
    <xf numFmtId="164" fontId="7" fillId="0" borderId="81" xfId="1" applyNumberFormat="1" applyFont="1" applyFill="1" applyBorder="1"/>
    <xf numFmtId="164" fontId="7" fillId="0" borderId="20" xfId="1" applyNumberFormat="1" applyFont="1" applyFill="1" applyBorder="1"/>
    <xf numFmtId="0" fontId="7" fillId="10" borderId="42" xfId="0" applyFont="1" applyFill="1" applyBorder="1" applyAlignment="1">
      <alignment horizontal="center"/>
    </xf>
    <xf numFmtId="0" fontId="7" fillId="10" borderId="10" xfId="0" quotePrefix="1" applyFont="1" applyFill="1" applyBorder="1" applyAlignment="1">
      <alignment horizontal="center"/>
    </xf>
    <xf numFmtId="0" fontId="7" fillId="10" borderId="25" xfId="0" quotePrefix="1" applyFont="1" applyFill="1" applyBorder="1" applyAlignment="1">
      <alignment horizontal="center"/>
    </xf>
    <xf numFmtId="0" fontId="7" fillId="10" borderId="32" xfId="0" applyFont="1" applyFill="1" applyBorder="1" applyAlignment="1">
      <alignment horizontal="center"/>
    </xf>
    <xf numFmtId="0" fontId="7" fillId="10" borderId="27" xfId="0" applyFont="1" applyFill="1" applyBorder="1"/>
    <xf numFmtId="164" fontId="7" fillId="10" borderId="25" xfId="3" applyNumberFormat="1" applyFont="1" applyFill="1" applyBorder="1"/>
    <xf numFmtId="0" fontId="7" fillId="10" borderId="26" xfId="1" applyNumberFormat="1" applyFont="1" applyFill="1" applyBorder="1"/>
    <xf numFmtId="0" fontId="7" fillId="10" borderId="25" xfId="0" applyFont="1" applyFill="1" applyBorder="1"/>
    <xf numFmtId="3" fontId="7" fillId="10" borderId="25" xfId="1" applyNumberFormat="1" applyFont="1" applyFill="1" applyBorder="1"/>
    <xf numFmtId="165" fontId="7" fillId="10" borderId="26" xfId="1" applyNumberFormat="1" applyFont="1" applyFill="1" applyBorder="1"/>
    <xf numFmtId="165" fontId="18" fillId="10" borderId="25" xfId="4" applyNumberFormat="1" applyFont="1" applyFill="1" applyBorder="1"/>
    <xf numFmtId="4" fontId="7" fillId="10" borderId="26" xfId="8" applyNumberFormat="1" applyFont="1" applyFill="1" applyBorder="1"/>
    <xf numFmtId="164" fontId="7" fillId="10" borderId="25" xfId="1" applyNumberFormat="1" applyFont="1" applyFill="1" applyBorder="1"/>
    <xf numFmtId="3" fontId="7" fillId="10" borderId="26" xfId="0" applyNumberFormat="1" applyFont="1" applyFill="1" applyBorder="1"/>
    <xf numFmtId="3" fontId="18" fillId="10" borderId="25" xfId="10" applyNumberFormat="1" applyFont="1" applyFill="1" applyBorder="1"/>
    <xf numFmtId="3" fontId="7" fillId="10" borderId="26" xfId="12" applyNumberFormat="1" applyFont="1" applyFill="1" applyBorder="1" applyAlignment="1">
      <alignment horizontal="right"/>
    </xf>
    <xf numFmtId="3" fontId="7" fillId="10" borderId="29" xfId="1" applyNumberFormat="1" applyFont="1" applyFill="1" applyBorder="1"/>
    <xf numFmtId="166" fontId="7" fillId="10" borderId="29" xfId="0" applyNumberFormat="1" applyFont="1" applyFill="1" applyBorder="1"/>
    <xf numFmtId="2" fontId="7" fillId="10" borderId="29" xfId="1" applyNumberFormat="1" applyFont="1" applyFill="1" applyBorder="1"/>
    <xf numFmtId="3" fontId="7" fillId="10" borderId="29" xfId="1" applyNumberFormat="1" applyFont="1" applyFill="1" applyBorder="1" applyAlignment="1">
      <alignment horizontal="right" vertical="center"/>
    </xf>
    <xf numFmtId="169" fontId="7" fillId="10" borderId="29" xfId="1" applyNumberFormat="1" applyFont="1" applyFill="1" applyBorder="1" applyAlignment="1">
      <alignment vertical="center"/>
    </xf>
    <xf numFmtId="169" fontId="7" fillId="10" borderId="29" xfId="1" quotePrefix="1" applyNumberFormat="1" applyFont="1" applyFill="1" applyBorder="1" applyAlignment="1">
      <alignment horizontal="right"/>
    </xf>
    <xf numFmtId="0" fontId="7" fillId="10" borderId="29" xfId="1" applyNumberFormat="1" applyFont="1" applyFill="1" applyBorder="1"/>
    <xf numFmtId="167" fontId="7" fillId="0" borderId="20" xfId="1" applyNumberFormat="1" applyFont="1" applyFill="1" applyBorder="1" applyAlignment="1">
      <alignment horizontal="right"/>
    </xf>
    <xf numFmtId="164" fontId="8" fillId="10" borderId="29" xfId="1" applyNumberFormat="1" applyFont="1" applyFill="1" applyBorder="1"/>
    <xf numFmtId="43" fontId="8" fillId="10" borderId="29" xfId="1" applyFont="1" applyFill="1" applyBorder="1"/>
    <xf numFmtId="165" fontId="7" fillId="10" borderId="29" xfId="1" applyNumberFormat="1" applyFont="1" applyFill="1" applyBorder="1" applyAlignment="1">
      <alignment horizontal="center"/>
    </xf>
    <xf numFmtId="165" fontId="7" fillId="10" borderId="29" xfId="1" quotePrefix="1" applyNumberFormat="1" applyFont="1" applyFill="1" applyBorder="1" applyAlignment="1">
      <alignment horizontal="right"/>
    </xf>
    <xf numFmtId="165" fontId="8" fillId="10" borderId="29" xfId="1" applyNumberFormat="1" applyFont="1" applyFill="1" applyBorder="1"/>
    <xf numFmtId="165" fontId="7" fillId="10" borderId="29" xfId="1" applyNumberFormat="1" applyFont="1" applyFill="1" applyBorder="1"/>
    <xf numFmtId="165" fontId="7" fillId="10" borderId="32" xfId="1" applyNumberFormat="1" applyFont="1" applyFill="1" applyBorder="1"/>
    <xf numFmtId="167" fontId="7" fillId="10" borderId="29" xfId="1" applyNumberFormat="1" applyFont="1" applyFill="1" applyBorder="1" applyAlignment="1">
      <alignment horizontal="right"/>
    </xf>
    <xf numFmtId="164" fontId="7" fillId="10" borderId="29" xfId="1" applyNumberFormat="1" applyFont="1" applyFill="1" applyBorder="1"/>
    <xf numFmtId="164" fontId="7" fillId="10" borderId="21" xfId="1" applyNumberFormat="1" applyFont="1" applyFill="1" applyBorder="1"/>
    <xf numFmtId="165" fontId="7" fillId="10" borderId="28" xfId="1" applyNumberFormat="1" applyFont="1" applyFill="1" applyBorder="1" applyAlignment="1">
      <alignment horizontal="right"/>
    </xf>
    <xf numFmtId="165" fontId="7" fillId="10" borderId="29" xfId="1" applyNumberFormat="1" applyFont="1" applyFill="1" applyBorder="1" applyAlignment="1">
      <alignment horizontal="right"/>
    </xf>
    <xf numFmtId="164" fontId="7" fillId="10" borderId="29" xfId="1" quotePrefix="1" applyNumberFormat="1" applyFont="1" applyFill="1" applyBorder="1" applyAlignment="1">
      <alignment horizontal="right"/>
    </xf>
    <xf numFmtId="164" fontId="7" fillId="10" borderId="22" xfId="1" applyNumberFormat="1" applyFont="1" applyFill="1" applyBorder="1" applyAlignment="1">
      <alignment wrapText="1"/>
    </xf>
    <xf numFmtId="164" fontId="7" fillId="10" borderId="21" xfId="1" quotePrefix="1" applyNumberFormat="1" applyFont="1" applyFill="1" applyBorder="1" applyAlignment="1">
      <alignment horizontal="right"/>
    </xf>
    <xf numFmtId="164" fontId="7" fillId="10" borderId="22" xfId="1" quotePrefix="1" applyNumberFormat="1" applyFont="1" applyFill="1" applyBorder="1" applyAlignment="1">
      <alignment horizontal="right"/>
    </xf>
    <xf numFmtId="0" fontId="3" fillId="4" borderId="56" xfId="0" applyFont="1" applyFill="1" applyBorder="1" applyAlignment="1">
      <alignment wrapText="1"/>
    </xf>
    <xf numFmtId="164" fontId="3" fillId="4" borderId="47" xfId="1" applyNumberFormat="1" applyFont="1" applyFill="1" applyBorder="1" applyAlignment="1">
      <alignment horizontal="center"/>
    </xf>
    <xf numFmtId="164" fontId="3" fillId="4" borderId="63" xfId="1" applyNumberFormat="1" applyFont="1" applyFill="1" applyBorder="1"/>
    <xf numFmtId="164" fontId="3" fillId="4" borderId="48" xfId="1" applyNumberFormat="1" applyFont="1" applyFill="1" applyBorder="1"/>
    <xf numFmtId="43" fontId="3" fillId="4" borderId="63" xfId="1" applyFont="1" applyFill="1" applyBorder="1"/>
    <xf numFmtId="165" fontId="3" fillId="4" borderId="48" xfId="1" applyNumberFormat="1" applyFont="1" applyFill="1" applyBorder="1" applyAlignment="1">
      <alignment wrapText="1"/>
    </xf>
    <xf numFmtId="165" fontId="3" fillId="4" borderId="63" xfId="1" applyNumberFormat="1" applyFont="1" applyFill="1" applyBorder="1" applyAlignment="1">
      <alignment wrapText="1"/>
    </xf>
    <xf numFmtId="165" fontId="3" fillId="4" borderId="49" xfId="1" applyNumberFormat="1" applyFont="1" applyFill="1" applyBorder="1" applyAlignment="1">
      <alignment wrapText="1"/>
    </xf>
    <xf numFmtId="164" fontId="3" fillId="4" borderId="47" xfId="1" applyNumberFormat="1" applyFont="1" applyFill="1" applyBorder="1" applyAlignment="1">
      <alignment wrapText="1"/>
    </xf>
    <xf numFmtId="164" fontId="3" fillId="4" borderId="48" xfId="1" applyNumberFormat="1" applyFont="1" applyFill="1" applyBorder="1" applyAlignment="1">
      <alignment wrapText="1"/>
    </xf>
    <xf numFmtId="164" fontId="3" fillId="4" borderId="48" xfId="1" applyNumberFormat="1" applyFont="1" applyFill="1" applyBorder="1" applyAlignment="1">
      <alignment horizontal="justify" wrapText="1"/>
    </xf>
    <xf numFmtId="164" fontId="3" fillId="4" borderId="64" xfId="1" applyNumberFormat="1" applyFont="1" applyFill="1" applyBorder="1" applyAlignment="1">
      <alignment wrapText="1"/>
    </xf>
    <xf numFmtId="164" fontId="3" fillId="4" borderId="49" xfId="1" applyNumberFormat="1" applyFont="1" applyFill="1" applyBorder="1" applyAlignment="1">
      <alignment wrapText="1"/>
    </xf>
    <xf numFmtId="164" fontId="3" fillId="4" borderId="47" xfId="1" applyNumberFormat="1" applyFont="1" applyFill="1" applyBorder="1"/>
    <xf numFmtId="165" fontId="3" fillId="4" borderId="64" xfId="1" applyNumberFormat="1" applyFont="1" applyFill="1" applyBorder="1" applyAlignment="1">
      <alignment wrapText="1"/>
    </xf>
    <xf numFmtId="165" fontId="3" fillId="4" borderId="69" xfId="1" applyNumberFormat="1" applyFont="1" applyFill="1" applyBorder="1" applyAlignment="1">
      <alignment wrapText="1"/>
    </xf>
    <xf numFmtId="165" fontId="3" fillId="4" borderId="47" xfId="1" applyNumberFormat="1" applyFont="1" applyFill="1" applyBorder="1" applyAlignment="1">
      <alignment wrapText="1"/>
    </xf>
    <xf numFmtId="165" fontId="3" fillId="4" borderId="64" xfId="1" applyNumberFormat="1" applyFont="1" applyFill="1" applyBorder="1"/>
    <xf numFmtId="165" fontId="3" fillId="4" borderId="48" xfId="1" applyNumberFormat="1" applyFont="1" applyFill="1" applyBorder="1"/>
    <xf numFmtId="165" fontId="3" fillId="4" borderId="61" xfId="1" applyNumberFormat="1" applyFont="1" applyFill="1" applyBorder="1" applyAlignment="1">
      <alignment wrapText="1"/>
    </xf>
    <xf numFmtId="164" fontId="3" fillId="4" borderId="61" xfId="1" applyNumberFormat="1" applyFont="1" applyFill="1" applyBorder="1" applyAlignment="1">
      <alignment wrapText="1"/>
    </xf>
    <xf numFmtId="0" fontId="7" fillId="10" borderId="29" xfId="0" applyFont="1" applyFill="1" applyBorder="1"/>
    <xf numFmtId="164" fontId="17" fillId="10" borderId="29" xfId="2" applyNumberFormat="1" applyFont="1" applyFill="1" applyBorder="1"/>
    <xf numFmtId="170" fontId="7" fillId="10" borderId="29" xfId="5" applyNumberFormat="1" applyFont="1" applyFill="1" applyBorder="1"/>
    <xf numFmtId="170" fontId="17" fillId="10" borderId="29" xfId="6" applyNumberFormat="1" applyFont="1" applyFill="1" applyBorder="1"/>
    <xf numFmtId="165" fontId="17" fillId="10" borderId="29" xfId="7" applyNumberFormat="1" applyFont="1" applyFill="1" applyBorder="1"/>
    <xf numFmtId="4" fontId="7" fillId="10" borderId="29" xfId="8" applyNumberFormat="1" applyFont="1" applyFill="1" applyBorder="1"/>
    <xf numFmtId="3" fontId="7" fillId="10" borderId="29" xfId="9" applyNumberFormat="1" applyFont="1" applyFill="1" applyBorder="1"/>
    <xf numFmtId="3" fontId="7" fillId="10" borderId="29" xfId="0" applyNumberFormat="1" applyFont="1" applyFill="1" applyBorder="1"/>
    <xf numFmtId="3" fontId="7" fillId="10" borderId="29" xfId="11" applyNumberFormat="1" applyFont="1" applyFill="1" applyBorder="1"/>
    <xf numFmtId="3" fontId="7" fillId="10" borderId="29" xfId="12" applyNumberFormat="1" applyFont="1" applyFill="1" applyBorder="1"/>
    <xf numFmtId="0" fontId="3" fillId="4" borderId="33" xfId="0" applyFont="1" applyFill="1" applyBorder="1" applyAlignment="1">
      <alignment wrapText="1"/>
    </xf>
    <xf numFmtId="164" fontId="3" fillId="4" borderId="62" xfId="1" applyNumberFormat="1" applyFont="1" applyFill="1" applyBorder="1" applyAlignment="1">
      <alignment wrapText="1"/>
    </xf>
    <xf numFmtId="3" fontId="3" fillId="4" borderId="48" xfId="1" applyNumberFormat="1" applyFont="1" applyFill="1" applyBorder="1" applyAlignment="1">
      <alignment wrapText="1"/>
    </xf>
    <xf numFmtId="2" fontId="3" fillId="4" borderId="48" xfId="1" applyNumberFormat="1" applyFont="1" applyFill="1" applyBorder="1" applyAlignment="1">
      <alignment wrapText="1"/>
    </xf>
    <xf numFmtId="169" fontId="3" fillId="4" borderId="48" xfId="1" applyNumberFormat="1" applyFont="1" applyFill="1" applyBorder="1" applyAlignment="1">
      <alignment wrapText="1"/>
    </xf>
    <xf numFmtId="0" fontId="3" fillId="4" borderId="48" xfId="1" applyNumberFormat="1" applyFont="1" applyFill="1" applyBorder="1" applyAlignment="1">
      <alignment wrapText="1"/>
    </xf>
    <xf numFmtId="0" fontId="3" fillId="4" borderId="49" xfId="1" applyNumberFormat="1" applyFont="1" applyFill="1" applyBorder="1" applyAlignment="1">
      <alignment wrapText="1"/>
    </xf>
    <xf numFmtId="164" fontId="3" fillId="4" borderId="35" xfId="1" applyNumberFormat="1" applyFont="1" applyFill="1" applyBorder="1" applyAlignment="1">
      <alignment wrapText="1"/>
    </xf>
    <xf numFmtId="164" fontId="3" fillId="4" borderId="60" xfId="1" applyNumberFormat="1" applyFont="1" applyFill="1" applyBorder="1" applyAlignment="1">
      <alignment wrapText="1"/>
    </xf>
    <xf numFmtId="164" fontId="3" fillId="4" borderId="69" xfId="1" applyNumberFormat="1" applyFont="1" applyFill="1" applyBorder="1" applyAlignment="1">
      <alignment wrapText="1"/>
    </xf>
    <xf numFmtId="0" fontId="7" fillId="10" borderId="54" xfId="0" applyFont="1" applyFill="1" applyBorder="1"/>
    <xf numFmtId="3" fontId="7" fillId="10" borderId="44" xfId="3" applyNumberFormat="1" applyFont="1" applyFill="1" applyBorder="1"/>
    <xf numFmtId="3" fontId="7" fillId="10" borderId="42" xfId="1" applyNumberFormat="1" applyFont="1" applyFill="1" applyBorder="1"/>
    <xf numFmtId="3" fontId="7" fillId="10" borderId="42" xfId="1" applyNumberFormat="1" applyFont="1" applyFill="1" applyBorder="1" applyAlignment="1">
      <alignment horizontal="right" vertical="center"/>
    </xf>
    <xf numFmtId="3" fontId="7" fillId="10" borderId="42" xfId="1" applyNumberFormat="1" applyFont="1" applyFill="1" applyBorder="1" applyAlignment="1">
      <alignment vertical="center"/>
    </xf>
    <xf numFmtId="3" fontId="7" fillId="10" borderId="42" xfId="1" applyNumberFormat="1" applyFont="1" applyFill="1" applyBorder="1" applyAlignment="1">
      <alignment horizontal="right"/>
    </xf>
    <xf numFmtId="169" fontId="7" fillId="10" borderId="42" xfId="1" applyNumberFormat="1" applyFont="1" applyFill="1" applyBorder="1"/>
    <xf numFmtId="169" fontId="7" fillId="10" borderId="41" xfId="1" applyNumberFormat="1" applyFont="1" applyFill="1" applyBorder="1"/>
    <xf numFmtId="3" fontId="7" fillId="10" borderId="42" xfId="0" applyNumberFormat="1" applyFont="1" applyFill="1" applyBorder="1"/>
    <xf numFmtId="3" fontId="7" fillId="10" borderId="41" xfId="1" applyNumberFormat="1" applyFont="1" applyFill="1" applyBorder="1"/>
    <xf numFmtId="3" fontId="7" fillId="10" borderId="44" xfId="1" applyNumberFormat="1" applyFont="1" applyFill="1" applyBorder="1"/>
    <xf numFmtId="169" fontId="7" fillId="10" borderId="42" xfId="0" applyNumberFormat="1" applyFont="1" applyFill="1" applyBorder="1"/>
    <xf numFmtId="3" fontId="7" fillId="0" borderId="44" xfId="3" applyNumberFormat="1" applyFont="1" applyFill="1" applyBorder="1"/>
    <xf numFmtId="3" fontId="7" fillId="0" borderId="42" xfId="1" applyNumberFormat="1" applyFont="1" applyFill="1" applyBorder="1"/>
    <xf numFmtId="3" fontId="7" fillId="0" borderId="42" xfId="1" applyNumberFormat="1" applyFont="1" applyFill="1" applyBorder="1" applyAlignment="1">
      <alignment horizontal="right" vertical="center"/>
    </xf>
    <xf numFmtId="3" fontId="7" fillId="0" borderId="42" xfId="1" applyNumberFormat="1" applyFont="1" applyFill="1" applyBorder="1" applyAlignment="1">
      <alignment vertical="center"/>
    </xf>
    <xf numFmtId="3" fontId="7" fillId="0" borderId="41" xfId="1" applyNumberFormat="1" applyFont="1" applyFill="1" applyBorder="1"/>
    <xf numFmtId="0" fontId="7" fillId="0" borderId="32" xfId="0" applyFont="1" applyBorder="1" applyAlignment="1">
      <alignment horizontal="center"/>
    </xf>
    <xf numFmtId="0" fontId="7" fillId="10" borderId="41" xfId="0" applyFont="1" applyFill="1" applyBorder="1" applyAlignment="1">
      <alignment horizontal="center"/>
    </xf>
    <xf numFmtId="3" fontId="7" fillId="10" borderId="41" xfId="0" applyNumberFormat="1" applyFont="1" applyFill="1" applyBorder="1"/>
    <xf numFmtId="3" fontId="7" fillId="10" borderId="41" xfId="12" applyNumberFormat="1" applyFont="1" applyFill="1" applyBorder="1" applyAlignment="1">
      <alignment horizontal="right"/>
    </xf>
    <xf numFmtId="3" fontId="3" fillId="4" borderId="7" xfId="1" applyNumberFormat="1" applyFont="1" applyFill="1" applyBorder="1" applyAlignment="1">
      <alignment wrapText="1"/>
    </xf>
    <xf numFmtId="3" fontId="3" fillId="4" borderId="0" xfId="1" applyNumberFormat="1" applyFont="1" applyFill="1" applyBorder="1" applyAlignment="1">
      <alignment wrapText="1"/>
    </xf>
    <xf numFmtId="3" fontId="3" fillId="4" borderId="8" xfId="1" applyNumberFormat="1" applyFont="1" applyFill="1" applyBorder="1" applyAlignment="1">
      <alignment wrapText="1"/>
    </xf>
    <xf numFmtId="3" fontId="7" fillId="10" borderId="42" xfId="1" quotePrefix="1" applyNumberFormat="1" applyFont="1" applyFill="1" applyBorder="1" applyAlignment="1">
      <alignment horizontal="right"/>
    </xf>
    <xf numFmtId="3" fontId="17" fillId="10" borderId="42" xfId="2" applyNumberFormat="1" applyFont="1" applyFill="1" applyBorder="1"/>
    <xf numFmtId="3" fontId="7" fillId="10" borderId="42" xfId="5" applyNumberFormat="1" applyFont="1" applyFill="1" applyBorder="1"/>
    <xf numFmtId="3" fontId="17" fillId="10" borderId="42" xfId="6" applyNumberFormat="1" applyFont="1" applyFill="1" applyBorder="1"/>
    <xf numFmtId="3" fontId="17" fillId="10" borderId="42" xfId="7" applyNumberFormat="1" applyFont="1" applyFill="1" applyBorder="1"/>
    <xf numFmtId="3" fontId="7" fillId="10" borderId="42" xfId="8" applyNumberFormat="1" applyFont="1" applyFill="1" applyBorder="1"/>
    <xf numFmtId="3" fontId="7" fillId="10" borderId="42" xfId="9" applyNumberFormat="1" applyFont="1" applyFill="1" applyBorder="1"/>
    <xf numFmtId="3" fontId="7" fillId="10" borderId="42" xfId="11" applyNumberFormat="1" applyFont="1" applyFill="1" applyBorder="1"/>
    <xf numFmtId="3" fontId="7" fillId="10" borderId="42" xfId="12" applyNumberFormat="1" applyFont="1" applyFill="1" applyBorder="1"/>
    <xf numFmtId="0" fontId="7" fillId="10" borderId="14" xfId="0" applyFont="1" applyFill="1" applyBorder="1" applyAlignment="1">
      <alignment horizontal="center"/>
    </xf>
    <xf numFmtId="3" fontId="7" fillId="10" borderId="12" xfId="3" applyNumberFormat="1" applyFont="1" applyFill="1" applyBorder="1"/>
    <xf numFmtId="0" fontId="7" fillId="10" borderId="44" xfId="0" quotePrefix="1" applyFont="1" applyFill="1" applyBorder="1" applyAlignment="1">
      <alignment horizontal="center"/>
    </xf>
    <xf numFmtId="3" fontId="7" fillId="0" borderId="40" xfId="3" applyNumberFormat="1" applyFont="1" applyFill="1" applyBorder="1"/>
    <xf numFmtId="3" fontId="7" fillId="0" borderId="40" xfId="1" applyNumberFormat="1" applyFont="1" applyFill="1" applyBorder="1"/>
    <xf numFmtId="3" fontId="7" fillId="0" borderId="40" xfId="1" applyNumberFormat="1" applyFont="1" applyFill="1" applyBorder="1" applyAlignment="1">
      <alignment horizontal="right" vertical="center"/>
    </xf>
    <xf numFmtId="3" fontId="7" fillId="0" borderId="40" xfId="1" quotePrefix="1" applyNumberFormat="1" applyFont="1" applyFill="1" applyBorder="1" applyAlignment="1">
      <alignment vertical="center"/>
    </xf>
    <xf numFmtId="169" fontId="7" fillId="0" borderId="40" xfId="1" applyNumberFormat="1" applyFont="1" applyFill="1" applyBorder="1"/>
    <xf numFmtId="169" fontId="7" fillId="0" borderId="26" xfId="1" quotePrefix="1" applyNumberFormat="1" applyFont="1" applyFill="1" applyBorder="1" applyAlignment="1">
      <alignment horizontal="right"/>
    </xf>
    <xf numFmtId="3" fontId="7" fillId="0" borderId="25" xfId="0" applyNumberFormat="1" applyFont="1" applyBorder="1"/>
    <xf numFmtId="3" fontId="7" fillId="0" borderId="40" xfId="0" applyNumberFormat="1" applyFont="1" applyBorder="1"/>
    <xf numFmtId="3" fontId="7" fillId="0" borderId="40" xfId="1" applyNumberFormat="1" applyFont="1" applyFill="1" applyBorder="1" applyAlignment="1">
      <alignment horizontal="right"/>
    </xf>
    <xf numFmtId="3" fontId="7" fillId="0" borderId="25" xfId="1" applyNumberFormat="1" applyFont="1" applyFill="1" applyBorder="1"/>
    <xf numFmtId="169" fontId="7" fillId="0" borderId="40" xfId="0" applyNumberFormat="1" applyFont="1" applyBorder="1"/>
    <xf numFmtId="169" fontId="7" fillId="0" borderId="26" xfId="1" applyNumberFormat="1" applyFont="1" applyFill="1" applyBorder="1"/>
    <xf numFmtId="3" fontId="17" fillId="0" borderId="40" xfId="2" applyNumberFormat="1" applyFont="1" applyBorder="1"/>
    <xf numFmtId="3" fontId="7" fillId="0" borderId="40" xfId="5" applyNumberFormat="1" applyFont="1" applyBorder="1"/>
    <xf numFmtId="3" fontId="17" fillId="0" borderId="40" xfId="6" applyNumberFormat="1" applyFont="1" applyBorder="1"/>
    <xf numFmtId="3" fontId="17" fillId="0" borderId="40" xfId="7" applyNumberFormat="1" applyFont="1" applyBorder="1"/>
    <xf numFmtId="3" fontId="7" fillId="0" borderId="40" xfId="8" applyNumberFormat="1" applyFont="1" applyBorder="1"/>
    <xf numFmtId="3" fontId="7" fillId="0" borderId="40" xfId="1" quotePrefix="1" applyNumberFormat="1" applyFont="1" applyFill="1" applyBorder="1" applyAlignment="1">
      <alignment horizontal="right"/>
    </xf>
    <xf numFmtId="3" fontId="7" fillId="0" borderId="40" xfId="9" applyNumberFormat="1" applyFont="1" applyBorder="1"/>
    <xf numFmtId="3" fontId="7" fillId="0" borderId="26" xfId="0" applyNumberFormat="1" applyFont="1" applyBorder="1"/>
    <xf numFmtId="3" fontId="18" fillId="0" borderId="25" xfId="10" applyNumberFormat="1" applyFont="1" applyBorder="1"/>
    <xf numFmtId="3" fontId="7" fillId="0" borderId="40" xfId="11" applyNumberFormat="1" applyFont="1" applyBorder="1"/>
    <xf numFmtId="3" fontId="7" fillId="0" borderId="26" xfId="11" applyNumberFormat="1" applyFont="1" applyBorder="1" applyAlignment="1">
      <alignment horizontal="right"/>
    </xf>
    <xf numFmtId="3" fontId="3" fillId="4" borderId="42" xfId="1" applyNumberFormat="1" applyFont="1" applyFill="1" applyBorder="1" applyAlignment="1">
      <alignment wrapText="1"/>
    </xf>
    <xf numFmtId="169" fontId="3" fillId="4" borderId="42" xfId="1" applyNumberFormat="1" applyFont="1" applyFill="1" applyBorder="1" applyAlignment="1">
      <alignment wrapText="1"/>
    </xf>
    <xf numFmtId="3" fontId="7" fillId="10" borderId="14" xfId="1" applyNumberFormat="1" applyFont="1" applyFill="1" applyBorder="1"/>
    <xf numFmtId="3" fontId="18" fillId="10" borderId="12" xfId="4" applyNumberFormat="1" applyFont="1" applyFill="1" applyBorder="1"/>
    <xf numFmtId="3" fontId="18" fillId="0" borderId="0" xfId="4" applyNumberFormat="1" applyFont="1"/>
    <xf numFmtId="3" fontId="18" fillId="0" borderId="40" xfId="4" applyNumberFormat="1" applyFont="1" applyBorder="1"/>
    <xf numFmtId="3" fontId="7" fillId="10" borderId="14" xfId="8" applyNumberFormat="1" applyFont="1" applyFill="1" applyBorder="1"/>
    <xf numFmtId="3" fontId="18" fillId="10" borderId="12" xfId="10" applyNumberFormat="1" applyFont="1" applyFill="1" applyBorder="1"/>
    <xf numFmtId="3" fontId="18" fillId="0" borderId="0" xfId="10" applyNumberFormat="1" applyFont="1"/>
    <xf numFmtId="3" fontId="18" fillId="0" borderId="40" xfId="10" applyNumberFormat="1" applyFont="1" applyBorder="1"/>
    <xf numFmtId="0" fontId="3" fillId="4" borderId="0" xfId="0" applyFont="1" applyFill="1" applyAlignment="1">
      <alignment wrapText="1"/>
    </xf>
    <xf numFmtId="0" fontId="7" fillId="0" borderId="26" xfId="0" applyFont="1" applyBorder="1" applyAlignment="1">
      <alignment horizontal="center"/>
    </xf>
    <xf numFmtId="0" fontId="7" fillId="0" borderId="40" xfId="0" applyFont="1" applyBorder="1"/>
    <xf numFmtId="3" fontId="7" fillId="0" borderId="25" xfId="3" applyNumberFormat="1" applyFont="1" applyFill="1" applyBorder="1"/>
    <xf numFmtId="0" fontId="7" fillId="0" borderId="37" xfId="0" applyFont="1" applyBorder="1" applyAlignment="1">
      <alignment horizontal="left"/>
    </xf>
    <xf numFmtId="0" fontId="7" fillId="10" borderId="11" xfId="0" applyFont="1" applyFill="1" applyBorder="1"/>
    <xf numFmtId="3" fontId="7" fillId="10" borderId="12" xfId="0" applyNumberFormat="1" applyFont="1" applyFill="1" applyBorder="1"/>
    <xf numFmtId="3" fontId="18" fillId="10" borderId="44" xfId="10" applyNumberFormat="1" applyFont="1" applyFill="1" applyBorder="1"/>
    <xf numFmtId="164" fontId="7" fillId="10" borderId="42" xfId="29" applyNumberFormat="1" applyFont="1" applyFill="1" applyBorder="1"/>
    <xf numFmtId="165" fontId="7" fillId="10" borderId="42" xfId="29" applyNumberFormat="1" applyFont="1" applyFill="1" applyBorder="1"/>
    <xf numFmtId="165" fontId="7" fillId="10" borderId="41" xfId="29" applyNumberFormat="1" applyFont="1" applyFill="1" applyBorder="1"/>
    <xf numFmtId="164" fontId="7" fillId="10" borderId="44" xfId="29" applyNumberFormat="1" applyFont="1" applyFill="1" applyBorder="1"/>
    <xf numFmtId="164" fontId="7" fillId="0" borderId="42" xfId="29" applyNumberFormat="1" applyFont="1" applyFill="1" applyBorder="1"/>
    <xf numFmtId="165" fontId="7" fillId="0" borderId="42" xfId="29" applyNumberFormat="1" applyFont="1" applyFill="1" applyBorder="1"/>
    <xf numFmtId="165" fontId="7" fillId="0" borderId="41" xfId="29" applyNumberFormat="1" applyFont="1" applyFill="1" applyBorder="1"/>
    <xf numFmtId="164" fontId="7" fillId="0" borderId="44" xfId="29" applyNumberFormat="1" applyFont="1" applyFill="1" applyBorder="1"/>
    <xf numFmtId="167" fontId="7" fillId="0" borderId="42" xfId="29" applyNumberFormat="1" applyFont="1" applyFill="1" applyBorder="1" applyAlignment="1">
      <alignment horizontal="right"/>
    </xf>
    <xf numFmtId="167" fontId="7" fillId="10" borderId="42" xfId="29" applyNumberFormat="1" applyFont="1" applyFill="1" applyBorder="1" applyAlignment="1">
      <alignment horizontal="right"/>
    </xf>
    <xf numFmtId="165" fontId="7" fillId="10" borderId="42" xfId="29" applyNumberFormat="1" applyFont="1" applyFill="1" applyBorder="1" applyAlignment="1">
      <alignment horizontal="right"/>
    </xf>
    <xf numFmtId="164" fontId="18" fillId="10" borderId="44" xfId="29" applyNumberFormat="1" applyFont="1" applyFill="1" applyBorder="1"/>
    <xf numFmtId="164" fontId="18" fillId="0" borderId="44" xfId="29" applyNumberFormat="1" applyFont="1" applyFill="1" applyBorder="1"/>
    <xf numFmtId="164" fontId="18" fillId="10" borderId="42" xfId="29" applyNumberFormat="1" applyFont="1" applyFill="1" applyBorder="1"/>
    <xf numFmtId="164" fontId="18" fillId="0" borderId="42" xfId="29" applyNumberFormat="1" applyFont="1" applyFill="1" applyBorder="1"/>
    <xf numFmtId="164" fontId="7" fillId="10" borderId="41" xfId="29" applyNumberFormat="1" applyFont="1" applyFill="1" applyBorder="1"/>
    <xf numFmtId="164" fontId="7" fillId="0" borderId="41" xfId="29" applyNumberFormat="1" applyFont="1" applyFill="1" applyBorder="1"/>
    <xf numFmtId="167" fontId="7" fillId="0" borderId="41" xfId="29" applyNumberFormat="1" applyFont="1" applyFill="1" applyBorder="1" applyAlignment="1">
      <alignment horizontal="right"/>
    </xf>
    <xf numFmtId="164" fontId="7" fillId="10" borderId="41" xfId="29" applyNumberFormat="1" applyFont="1" applyFill="1" applyBorder="1" applyAlignment="1">
      <alignment horizontal="center"/>
    </xf>
    <xf numFmtId="164" fontId="7" fillId="10" borderId="14" xfId="29" applyNumberFormat="1" applyFont="1" applyFill="1" applyBorder="1"/>
    <xf numFmtId="165" fontId="3" fillId="4" borderId="23" xfId="1" applyNumberFormat="1" applyFont="1" applyFill="1" applyBorder="1" applyAlignment="1">
      <alignment wrapText="1"/>
    </xf>
    <xf numFmtId="165" fontId="7" fillId="10" borderId="14" xfId="29" applyNumberFormat="1" applyFont="1" applyFill="1" applyBorder="1"/>
    <xf numFmtId="164" fontId="7" fillId="10" borderId="12" xfId="29" applyNumberFormat="1" applyFont="1" applyFill="1" applyBorder="1"/>
    <xf numFmtId="165" fontId="3" fillId="4" borderId="42" xfId="1" applyNumberFormat="1" applyFont="1" applyFill="1" applyBorder="1" applyAlignment="1">
      <alignment wrapText="1"/>
    </xf>
    <xf numFmtId="3" fontId="3" fillId="4" borderId="14" xfId="1" applyNumberFormat="1" applyFont="1" applyFill="1" applyBorder="1" applyAlignment="1">
      <alignment wrapText="1"/>
    </xf>
    <xf numFmtId="3" fontId="3" fillId="4" borderId="44" xfId="1" applyNumberFormat="1" applyFont="1" applyFill="1" applyBorder="1" applyAlignment="1">
      <alignment wrapText="1"/>
    </xf>
    <xf numFmtId="3" fontId="3" fillId="4" borderId="41" xfId="1" applyNumberFormat="1" applyFont="1" applyFill="1" applyBorder="1" applyAlignment="1">
      <alignment wrapText="1"/>
    </xf>
    <xf numFmtId="3" fontId="3" fillId="4" borderId="12" xfId="1" applyNumberFormat="1" applyFont="1" applyFill="1" applyBorder="1" applyAlignment="1">
      <alignment wrapText="1"/>
    </xf>
    <xf numFmtId="165" fontId="3" fillId="4" borderId="14" xfId="1" applyNumberFormat="1" applyFont="1" applyFill="1" applyBorder="1" applyAlignment="1">
      <alignment wrapText="1"/>
    </xf>
    <xf numFmtId="169" fontId="3" fillId="4" borderId="14" xfId="1" applyNumberFormat="1" applyFont="1" applyFill="1" applyBorder="1" applyAlignment="1">
      <alignment wrapText="1"/>
    </xf>
    <xf numFmtId="0" fontId="7" fillId="10" borderId="26" xfId="0" applyFont="1" applyFill="1" applyBorder="1"/>
    <xf numFmtId="3" fontId="7" fillId="10" borderId="31" xfId="3" applyNumberFormat="1" applyFont="1" applyFill="1" applyBorder="1"/>
    <xf numFmtId="0" fontId="3" fillId="4" borderId="54" xfId="0" applyFont="1" applyFill="1" applyBorder="1" applyAlignment="1">
      <alignment wrapText="1"/>
    </xf>
    <xf numFmtId="165" fontId="7" fillId="10" borderId="14" xfId="29" applyNumberFormat="1" applyFont="1" applyFill="1" applyBorder="1" applyAlignment="1">
      <alignment horizontal="right"/>
    </xf>
    <xf numFmtId="165" fontId="7" fillId="10" borderId="42" xfId="29" applyNumberFormat="1" applyFont="1" applyFill="1" applyBorder="1" applyAlignment="1">
      <alignment horizontal="center"/>
    </xf>
    <xf numFmtId="165" fontId="7" fillId="10" borderId="41" xfId="29" applyNumberFormat="1" applyFont="1" applyFill="1" applyBorder="1" applyAlignment="1">
      <alignment horizontal="center"/>
    </xf>
    <xf numFmtId="0" fontId="24" fillId="0" borderId="0" xfId="0" applyFont="1"/>
    <xf numFmtId="169" fontId="3" fillId="4" borderId="41" xfId="1" applyNumberFormat="1" applyFont="1" applyFill="1" applyBorder="1" applyAlignment="1">
      <alignment wrapText="1"/>
    </xf>
    <xf numFmtId="3" fontId="25" fillId="0" borderId="37" xfId="1" applyNumberFormat="1" applyFont="1" applyFill="1" applyBorder="1" applyAlignment="1">
      <alignment horizontal="right"/>
    </xf>
    <xf numFmtId="0" fontId="3" fillId="4" borderId="10" xfId="0" applyFont="1" applyFill="1" applyBorder="1" applyAlignment="1">
      <alignment wrapText="1"/>
    </xf>
    <xf numFmtId="164" fontId="18" fillId="10" borderId="12" xfId="29" applyNumberFormat="1" applyFont="1" applyFill="1" applyBorder="1"/>
    <xf numFmtId="165" fontId="3" fillId="4" borderId="41" xfId="1" applyNumberFormat="1" applyFont="1" applyFill="1" applyBorder="1" applyAlignment="1">
      <alignment wrapText="1"/>
    </xf>
    <xf numFmtId="3" fontId="3" fillId="4" borderId="13" xfId="1" applyNumberFormat="1" applyFont="1" applyFill="1" applyBorder="1" applyAlignment="1">
      <alignment wrapText="1"/>
    </xf>
    <xf numFmtId="165" fontId="7" fillId="0" borderId="42" xfId="29" quotePrefix="1" applyNumberFormat="1" applyFont="1" applyFill="1" applyBorder="1" applyAlignment="1">
      <alignment horizontal="right"/>
    </xf>
    <xf numFmtId="169" fontId="3" fillId="4" borderId="23" xfId="1" applyNumberFormat="1" applyFont="1" applyFill="1" applyBorder="1" applyAlignment="1">
      <alignment wrapText="1"/>
    </xf>
    <xf numFmtId="164" fontId="7" fillId="10" borderId="29" xfId="29" applyNumberFormat="1" applyFont="1" applyFill="1" applyBorder="1"/>
    <xf numFmtId="3" fontId="7" fillId="0" borderId="12" xfId="3" applyNumberFormat="1" applyFont="1" applyFill="1" applyBorder="1"/>
    <xf numFmtId="165" fontId="7" fillId="10" borderId="14" xfId="29" applyNumberFormat="1" applyFont="1" applyFill="1" applyBorder="1" applyAlignment="1">
      <alignment horizontal="center"/>
    </xf>
    <xf numFmtId="165" fontId="7" fillId="0" borderId="14" xfId="29" applyNumberFormat="1" applyFont="1" applyFill="1" applyBorder="1"/>
    <xf numFmtId="164" fontId="7" fillId="0" borderId="12" xfId="29" applyNumberFormat="1" applyFont="1" applyFill="1" applyBorder="1"/>
    <xf numFmtId="164" fontId="7" fillId="10" borderId="28" xfId="29" applyNumberFormat="1" applyFont="1" applyFill="1" applyBorder="1"/>
    <xf numFmtId="3" fontId="7" fillId="10" borderId="32" xfId="1" applyNumberFormat="1" applyFont="1" applyFill="1" applyBorder="1"/>
    <xf numFmtId="164" fontId="7" fillId="0" borderId="14" xfId="29" applyNumberFormat="1" applyFont="1" applyFill="1" applyBorder="1"/>
    <xf numFmtId="0" fontId="3" fillId="4" borderId="7" xfId="0" applyFont="1" applyFill="1" applyBorder="1" applyAlignment="1">
      <alignment wrapText="1"/>
    </xf>
    <xf numFmtId="2" fontId="3" fillId="4" borderId="42" xfId="1" applyNumberFormat="1" applyFont="1" applyFill="1" applyBorder="1" applyAlignment="1">
      <alignment wrapText="1"/>
    </xf>
    <xf numFmtId="0" fontId="7" fillId="0" borderId="35" xfId="0" applyFont="1" applyBorder="1" applyAlignment="1">
      <alignment horizontal="left"/>
    </xf>
    <xf numFmtId="2" fontId="3" fillId="4" borderId="41" xfId="1" applyNumberFormat="1" applyFont="1" applyFill="1" applyBorder="1" applyAlignment="1">
      <alignment wrapText="1"/>
    </xf>
    <xf numFmtId="3" fontId="7" fillId="0" borderId="14" xfId="1" applyNumberFormat="1" applyFont="1" applyFill="1" applyBorder="1"/>
    <xf numFmtId="164" fontId="18" fillId="0" borderId="12" xfId="29" applyNumberFormat="1" applyFont="1" applyFill="1" applyBorder="1"/>
    <xf numFmtId="170" fontId="3" fillId="4" borderId="0" xfId="1" applyNumberFormat="1" applyFont="1" applyFill="1" applyBorder="1" applyAlignment="1">
      <alignment wrapText="1"/>
    </xf>
    <xf numFmtId="170" fontId="3" fillId="4" borderId="42" xfId="1" applyNumberFormat="1" applyFont="1" applyFill="1" applyBorder="1" applyAlignment="1">
      <alignment wrapText="1"/>
    </xf>
    <xf numFmtId="0" fontId="5" fillId="6" borderId="18" xfId="0" applyFont="1" applyFill="1" applyBorder="1" applyAlignment="1">
      <alignment horizontal="center" vertical="center" wrapText="1"/>
    </xf>
    <xf numFmtId="0" fontId="5" fillId="6" borderId="18" xfId="0" applyFont="1" applyFill="1" applyBorder="1" applyAlignment="1">
      <alignment horizontal="center" vertical="center"/>
    </xf>
    <xf numFmtId="164" fontId="7" fillId="10" borderId="42" xfId="29" applyNumberFormat="1" applyFont="1" applyFill="1" applyBorder="1" applyAlignment="1">
      <alignment horizontal="right"/>
    </xf>
    <xf numFmtId="2" fontId="3" fillId="4" borderId="42" xfId="1" applyNumberFormat="1" applyFont="1" applyFill="1" applyBorder="1" applyAlignment="1">
      <alignment horizontal="right" wrapText="1"/>
    </xf>
    <xf numFmtId="165" fontId="3" fillId="4" borderId="14" xfId="1" applyNumberFormat="1" applyFont="1" applyFill="1" applyBorder="1" applyAlignment="1">
      <alignment horizontal="center" wrapText="1"/>
    </xf>
    <xf numFmtId="0" fontId="16" fillId="0" borderId="35" xfId="0" applyFont="1" applyBorder="1" applyAlignment="1">
      <alignment horizontal="left"/>
    </xf>
    <xf numFmtId="0" fontId="7" fillId="0" borderId="54" xfId="0" applyFont="1" applyBorder="1"/>
    <xf numFmtId="164" fontId="7" fillId="10" borderId="41" xfId="1" applyNumberFormat="1" applyFont="1" applyFill="1" applyBorder="1" applyAlignment="1">
      <alignment horizontal="center" vertical="center"/>
    </xf>
    <xf numFmtId="167" fontId="7" fillId="0" borderId="14" xfId="29" applyNumberFormat="1" applyFont="1" applyFill="1" applyBorder="1" applyAlignment="1">
      <alignment horizontal="right"/>
    </xf>
    <xf numFmtId="164" fontId="7" fillId="0" borderId="0" xfId="29" applyNumberFormat="1" applyFont="1" applyFill="1" applyBorder="1" applyAlignment="1">
      <alignment horizontal="center"/>
    </xf>
    <xf numFmtId="43" fontId="7" fillId="10" borderId="44" xfId="1" applyFont="1" applyFill="1" applyBorder="1" applyAlignment="1">
      <alignment horizontal="right" vertical="center"/>
    </xf>
    <xf numFmtId="164" fontId="7" fillId="10" borderId="14" xfId="29" applyNumberFormat="1" applyFont="1" applyFill="1" applyBorder="1" applyAlignment="1">
      <alignment horizontal="center"/>
    </xf>
    <xf numFmtId="3" fontId="10" fillId="0" borderId="37" xfId="11" applyNumberFormat="1" applyBorder="1"/>
    <xf numFmtId="43" fontId="3" fillId="4" borderId="16" xfId="1" applyFont="1" applyFill="1" applyBorder="1" applyAlignment="1">
      <alignment wrapText="1"/>
    </xf>
    <xf numFmtId="0" fontId="19" fillId="0" borderId="37" xfId="0" applyFont="1" applyBorder="1"/>
    <xf numFmtId="3" fontId="0" fillId="0" borderId="37" xfId="0" applyNumberFormat="1" applyBorder="1"/>
    <xf numFmtId="0" fontId="7" fillId="11" borderId="10" xfId="0" quotePrefix="1" applyFont="1" applyFill="1" applyBorder="1" applyAlignment="1">
      <alignment horizontal="center"/>
    </xf>
    <xf numFmtId="0" fontId="7" fillId="11" borderId="45" xfId="0" quotePrefix="1" applyFont="1" applyFill="1" applyBorder="1" applyAlignment="1">
      <alignment horizontal="center"/>
    </xf>
    <xf numFmtId="0" fontId="7" fillId="11" borderId="25" xfId="0" quotePrefix="1" applyFont="1" applyFill="1" applyBorder="1" applyAlignment="1">
      <alignment horizontal="center"/>
    </xf>
    <xf numFmtId="0" fontId="7" fillId="11" borderId="44" xfId="0" quotePrefix="1" applyFont="1" applyFill="1" applyBorder="1" applyAlignment="1">
      <alignment horizontal="center"/>
    </xf>
    <xf numFmtId="43" fontId="7" fillId="10" borderId="42" xfId="29" applyFont="1" applyFill="1" applyBorder="1" applyAlignment="1">
      <alignment horizontal="center"/>
    </xf>
    <xf numFmtId="43" fontId="7" fillId="0" borderId="0" xfId="29" applyFont="1" applyFill="1" applyBorder="1" applyAlignment="1">
      <alignment horizontal="center"/>
    </xf>
    <xf numFmtId="43" fontId="7" fillId="0" borderId="0" xfId="29" applyFont="1" applyFill="1" applyBorder="1"/>
    <xf numFmtId="2" fontId="7" fillId="10" borderId="42" xfId="29" applyNumberFormat="1" applyFont="1" applyFill="1" applyBorder="1" applyAlignment="1">
      <alignment horizontal="right"/>
    </xf>
    <xf numFmtId="2" fontId="7" fillId="0" borderId="0" xfId="29" applyNumberFormat="1" applyFont="1" applyFill="1" applyBorder="1" applyAlignment="1">
      <alignment horizontal="right"/>
    </xf>
    <xf numFmtId="43" fontId="7" fillId="10" borderId="41" xfId="29" applyFont="1" applyFill="1" applyBorder="1" applyAlignment="1">
      <alignment horizontal="center"/>
    </xf>
    <xf numFmtId="43" fontId="7" fillId="0" borderId="41" xfId="29" applyFont="1" applyFill="1" applyBorder="1"/>
    <xf numFmtId="43" fontId="7" fillId="0" borderId="8" xfId="29" applyFont="1" applyFill="1" applyBorder="1" applyAlignment="1">
      <alignment horizontal="center"/>
    </xf>
    <xf numFmtId="43" fontId="7" fillId="0" borderId="8" xfId="29" applyFont="1" applyFill="1" applyBorder="1"/>
    <xf numFmtId="43" fontId="7" fillId="0" borderId="8" xfId="29" quotePrefix="1" applyFont="1" applyFill="1" applyBorder="1" applyAlignment="1">
      <alignment horizontal="right"/>
    </xf>
    <xf numFmtId="1" fontId="7" fillId="10" borderId="42" xfId="29" applyNumberFormat="1" applyFont="1" applyFill="1" applyBorder="1"/>
    <xf numFmtId="1" fontId="7" fillId="0" borderId="8" xfId="29" applyNumberFormat="1" applyFont="1" applyFill="1" applyBorder="1"/>
    <xf numFmtId="1" fontId="7" fillId="10" borderId="41" xfId="29" applyNumberFormat="1" applyFont="1" applyFill="1" applyBorder="1" applyAlignment="1">
      <alignment horizontal="right"/>
    </xf>
    <xf numFmtId="0" fontId="13" fillId="9" borderId="74" xfId="0" applyFont="1" applyFill="1" applyBorder="1" applyAlignment="1">
      <alignment horizontal="center" vertical="center"/>
    </xf>
    <xf numFmtId="2" fontId="7" fillId="0" borderId="23" xfId="0" applyNumberFormat="1" applyFont="1" applyBorder="1"/>
    <xf numFmtId="2" fontId="7" fillId="0" borderId="0" xfId="0" applyNumberFormat="1" applyFont="1"/>
    <xf numFmtId="39" fontId="3" fillId="5" borderId="31" xfId="3" applyNumberFormat="1" applyFont="1" applyFill="1" applyBorder="1" applyAlignment="1">
      <alignment horizontal="right"/>
    </xf>
    <xf numFmtId="0" fontId="5" fillId="8" borderId="14" xfId="0" applyFont="1" applyFill="1" applyBorder="1" applyAlignment="1">
      <alignment horizontal="center" vertical="center" wrapText="1"/>
    </xf>
    <xf numFmtId="0" fontId="5" fillId="8" borderId="41" xfId="0" applyFont="1" applyFill="1" applyBorder="1" applyAlignment="1">
      <alignment horizontal="center" vertical="center" wrapText="1"/>
    </xf>
    <xf numFmtId="39" fontId="3" fillId="5" borderId="26" xfId="3" applyNumberFormat="1" applyFont="1" applyFill="1" applyBorder="1" applyAlignment="1">
      <alignment horizontal="right"/>
    </xf>
    <xf numFmtId="2" fontId="7" fillId="0" borderId="8" xfId="0" applyNumberFormat="1" applyFont="1" applyBorder="1"/>
    <xf numFmtId="0" fontId="7" fillId="0" borderId="35" xfId="0" quotePrefix="1" applyFont="1" applyBorder="1" applyAlignment="1">
      <alignment horizontal="center"/>
    </xf>
    <xf numFmtId="167" fontId="7" fillId="0" borderId="37" xfId="3" applyNumberFormat="1" applyFont="1" applyFill="1" applyBorder="1" applyAlignment="1">
      <alignment horizontal="center"/>
    </xf>
    <xf numFmtId="2" fontId="7" fillId="0" borderId="58" xfId="0" applyNumberFormat="1" applyFont="1" applyBorder="1"/>
    <xf numFmtId="2" fontId="7" fillId="0" borderId="37" xfId="0" applyNumberFormat="1" applyFont="1" applyBorder="1"/>
    <xf numFmtId="2" fontId="7" fillId="0" borderId="38" xfId="0" applyNumberFormat="1" applyFont="1" applyBorder="1"/>
    <xf numFmtId="0" fontId="30" fillId="5" borderId="40" xfId="0" applyFont="1" applyFill="1" applyBorder="1" applyAlignment="1">
      <alignment horizontal="center"/>
    </xf>
    <xf numFmtId="0" fontId="5" fillId="8" borderId="10" xfId="0" applyFont="1" applyFill="1" applyBorder="1" applyAlignment="1">
      <alignment horizontal="center" vertical="center"/>
    </xf>
    <xf numFmtId="164" fontId="3" fillId="5" borderId="44" xfId="3" applyNumberFormat="1" applyFont="1" applyFill="1" applyBorder="1" applyAlignment="1">
      <alignment horizontal="right" wrapText="1"/>
    </xf>
    <xf numFmtId="43" fontId="3" fillId="5" borderId="25" xfId="3" applyFont="1" applyFill="1" applyBorder="1" applyAlignment="1">
      <alignment horizontal="right" wrapText="1"/>
    </xf>
    <xf numFmtId="39" fontId="3" fillId="5" borderId="42" xfId="3" applyNumberFormat="1" applyFont="1" applyFill="1" applyBorder="1" applyAlignment="1">
      <alignment horizontal="right" wrapText="1"/>
    </xf>
    <xf numFmtId="3" fontId="3" fillId="4" borderId="29" xfId="1" applyNumberFormat="1" applyFont="1" applyFill="1" applyBorder="1" applyAlignment="1">
      <alignment wrapText="1"/>
    </xf>
    <xf numFmtId="0" fontId="4" fillId="0" borderId="8" xfId="0" applyFont="1" applyBorder="1" applyAlignment="1">
      <alignment vertical="center" wrapText="1"/>
    </xf>
    <xf numFmtId="0" fontId="16" fillId="0" borderId="0" xfId="0" applyFont="1" applyAlignment="1">
      <alignment horizontal="left"/>
    </xf>
    <xf numFmtId="43" fontId="7" fillId="0" borderId="42" xfId="29" applyFont="1" applyFill="1" applyBorder="1" applyAlignment="1">
      <alignment horizontal="right"/>
    </xf>
    <xf numFmtId="43" fontId="7" fillId="0" borderId="42" xfId="29" applyFont="1" applyFill="1" applyBorder="1" applyAlignment="1">
      <alignment horizontal="center"/>
    </xf>
    <xf numFmtId="3" fontId="17" fillId="0" borderId="0" xfId="0" applyNumberFormat="1" applyFont="1"/>
    <xf numFmtId="43" fontId="7" fillId="10" borderId="42" xfId="29" applyFont="1" applyFill="1" applyBorder="1" applyAlignment="1">
      <alignment horizontal="right"/>
    </xf>
    <xf numFmtId="0" fontId="16" fillId="0" borderId="7" xfId="0" applyFont="1" applyBorder="1" applyAlignment="1">
      <alignment horizontal="left" vertical="center"/>
    </xf>
    <xf numFmtId="0" fontId="17" fillId="0" borderId="0" xfId="0" applyFont="1" applyAlignment="1">
      <alignment horizontal="left" vertical="center"/>
    </xf>
    <xf numFmtId="0" fontId="0" fillId="0" borderId="8" xfId="0" applyBorder="1" applyAlignment="1">
      <alignment vertical="center"/>
    </xf>
    <xf numFmtId="3" fontId="0" fillId="0" borderId="0" xfId="0" applyNumberFormat="1" applyAlignment="1">
      <alignment vertical="center"/>
    </xf>
    <xf numFmtId="164" fontId="0" fillId="0" borderId="0" xfId="0" applyNumberFormat="1" applyAlignment="1">
      <alignment vertical="center"/>
    </xf>
    <xf numFmtId="0" fontId="0" fillId="0" borderId="0" xfId="0" applyAlignment="1">
      <alignment vertical="center"/>
    </xf>
    <xf numFmtId="165" fontId="3" fillId="4" borderId="30" xfId="1" applyNumberFormat="1" applyFont="1" applyFill="1" applyBorder="1" applyAlignment="1">
      <alignment horizontal="center" wrapText="1"/>
    </xf>
    <xf numFmtId="3" fontId="3" fillId="4" borderId="31" xfId="1" applyNumberFormat="1" applyFont="1" applyFill="1" applyBorder="1" applyAlignment="1">
      <alignment wrapText="1"/>
    </xf>
    <xf numFmtId="3" fontId="3" fillId="4" borderId="30" xfId="1" applyNumberFormat="1" applyFont="1" applyFill="1" applyBorder="1" applyAlignment="1">
      <alignment wrapText="1"/>
    </xf>
    <xf numFmtId="3" fontId="3" fillId="4" borderId="28" xfId="1" applyNumberFormat="1" applyFont="1" applyFill="1" applyBorder="1" applyAlignment="1">
      <alignment wrapText="1"/>
    </xf>
    <xf numFmtId="2" fontId="3" fillId="4" borderId="29" xfId="1" applyNumberFormat="1" applyFont="1" applyFill="1" applyBorder="1" applyAlignment="1">
      <alignment wrapText="1"/>
    </xf>
    <xf numFmtId="3" fontId="2" fillId="0" borderId="36" xfId="0" applyNumberFormat="1" applyFont="1" applyBorder="1"/>
    <xf numFmtId="3" fontId="7" fillId="0" borderId="18" xfId="0" applyNumberFormat="1" applyFont="1" applyBorder="1"/>
    <xf numFmtId="3" fontId="7" fillId="11" borderId="18" xfId="0" applyNumberFormat="1" applyFont="1" applyFill="1" applyBorder="1"/>
    <xf numFmtId="3" fontId="2" fillId="0" borderId="37" xfId="0" applyNumberFormat="1" applyFont="1" applyBorder="1"/>
    <xf numFmtId="3" fontId="7" fillId="0" borderId="37" xfId="0" applyNumberFormat="1" applyFont="1" applyBorder="1"/>
    <xf numFmtId="0" fontId="0" fillId="0" borderId="36" xfId="0" applyBorder="1"/>
    <xf numFmtId="0" fontId="33" fillId="0" borderId="37" xfId="0" applyFont="1" applyBorder="1"/>
    <xf numFmtId="3" fontId="7" fillId="0" borderId="36" xfId="0" applyNumberFormat="1" applyFont="1" applyBorder="1"/>
    <xf numFmtId="172" fontId="7" fillId="0" borderId="0" xfId="1" applyNumberFormat="1" applyFont="1" applyFill="1"/>
    <xf numFmtId="0" fontId="17" fillId="10" borderId="42" xfId="0" applyFont="1" applyFill="1" applyBorder="1"/>
    <xf numFmtId="0" fontId="17" fillId="0" borderId="42" xfId="0" applyFont="1" applyBorder="1"/>
    <xf numFmtId="164" fontId="7" fillId="10" borderId="12" xfId="29" applyNumberFormat="1" applyFont="1" applyFill="1" applyBorder="1" applyAlignment="1">
      <alignment horizontal="center"/>
    </xf>
    <xf numFmtId="164" fontId="3" fillId="4" borderId="30" xfId="1" applyNumberFormat="1" applyFont="1" applyFill="1" applyBorder="1" applyAlignment="1">
      <alignment horizontal="center" wrapText="1"/>
    </xf>
    <xf numFmtId="164" fontId="3" fillId="4" borderId="14" xfId="1" applyNumberFormat="1" applyFont="1" applyFill="1" applyBorder="1" applyAlignment="1">
      <alignment horizontal="center" wrapText="1"/>
    </xf>
    <xf numFmtId="0" fontId="17" fillId="0" borderId="42" xfId="0" applyFont="1" applyBorder="1" applyAlignment="1">
      <alignment horizontal="right"/>
    </xf>
    <xf numFmtId="2" fontId="17" fillId="0" borderId="0" xfId="0" applyNumberFormat="1" applyFont="1"/>
    <xf numFmtId="2" fontId="17" fillId="0" borderId="42" xfId="0" applyNumberFormat="1" applyFont="1" applyBorder="1"/>
    <xf numFmtId="2" fontId="3" fillId="4" borderId="29" xfId="1" applyNumberFormat="1" applyFont="1" applyFill="1" applyBorder="1" applyAlignment="1">
      <alignment horizontal="right" wrapText="1"/>
    </xf>
    <xf numFmtId="0" fontId="0" fillId="11" borderId="0" xfId="0" applyFill="1"/>
    <xf numFmtId="3" fontId="7" fillId="0" borderId="42" xfId="0" applyNumberFormat="1" applyFont="1" applyBorder="1"/>
    <xf numFmtId="2" fontId="17" fillId="10" borderId="42" xfId="0" applyNumberFormat="1" applyFont="1" applyFill="1" applyBorder="1"/>
    <xf numFmtId="0" fontId="17" fillId="10" borderId="42" xfId="0" applyFont="1" applyFill="1" applyBorder="1" applyAlignment="1">
      <alignment horizontal="right"/>
    </xf>
    <xf numFmtId="3" fontId="7" fillId="14" borderId="44" xfId="3" applyNumberFormat="1" applyFont="1" applyFill="1" applyBorder="1"/>
    <xf numFmtId="3" fontId="7" fillId="14" borderId="7" xfId="3" applyNumberFormat="1" applyFont="1" applyFill="1" applyBorder="1"/>
    <xf numFmtId="0" fontId="7" fillId="14" borderId="9" xfId="0" applyFont="1" applyFill="1" applyBorder="1"/>
    <xf numFmtId="3" fontId="7" fillId="11" borderId="44" xfId="3" applyNumberFormat="1" applyFont="1" applyFill="1" applyBorder="1"/>
    <xf numFmtId="0" fontId="7" fillId="11" borderId="7" xfId="0" quotePrefix="1" applyFont="1" applyFill="1" applyBorder="1" applyAlignment="1">
      <alignment horizontal="center"/>
    </xf>
    <xf numFmtId="0" fontId="7" fillId="11" borderId="0" xfId="0" applyFont="1" applyFill="1" applyAlignment="1">
      <alignment horizontal="center"/>
    </xf>
    <xf numFmtId="0" fontId="7" fillId="11" borderId="54" xfId="0" applyFont="1" applyFill="1" applyBorder="1"/>
    <xf numFmtId="164" fontId="7" fillId="11" borderId="42" xfId="29" applyNumberFormat="1" applyFont="1" applyFill="1" applyBorder="1"/>
    <xf numFmtId="3" fontId="7" fillId="11" borderId="42" xfId="1" applyNumberFormat="1" applyFont="1" applyFill="1" applyBorder="1" applyAlignment="1">
      <alignment horizontal="right" vertical="center"/>
    </xf>
    <xf numFmtId="3" fontId="7" fillId="11" borderId="42" xfId="1" applyNumberFormat="1" applyFont="1" applyFill="1" applyBorder="1" applyAlignment="1">
      <alignment vertical="center"/>
    </xf>
    <xf numFmtId="3" fontId="7" fillId="11" borderId="42" xfId="1" applyNumberFormat="1" applyFont="1" applyFill="1" applyBorder="1"/>
    <xf numFmtId="43" fontId="7" fillId="11" borderId="42" xfId="29" applyFont="1" applyFill="1" applyBorder="1" applyAlignment="1">
      <alignment horizontal="center"/>
    </xf>
    <xf numFmtId="2" fontId="17" fillId="11" borderId="42" xfId="0" applyNumberFormat="1" applyFont="1" applyFill="1" applyBorder="1"/>
    <xf numFmtId="164" fontId="7" fillId="11" borderId="12" xfId="29" applyNumberFormat="1" applyFont="1" applyFill="1" applyBorder="1"/>
    <xf numFmtId="0" fontId="17" fillId="11" borderId="42" xfId="0" applyFont="1" applyFill="1" applyBorder="1"/>
    <xf numFmtId="3" fontId="7" fillId="11" borderId="14" xfId="1" applyNumberFormat="1" applyFont="1" applyFill="1" applyBorder="1"/>
    <xf numFmtId="164" fontId="7" fillId="11" borderId="44" xfId="29" applyNumberFormat="1" applyFont="1" applyFill="1" applyBorder="1"/>
    <xf numFmtId="164" fontId="18" fillId="11" borderId="12" xfId="29" applyNumberFormat="1" applyFont="1" applyFill="1" applyBorder="1"/>
    <xf numFmtId="164" fontId="18" fillId="11" borderId="42" xfId="29" applyNumberFormat="1" applyFont="1" applyFill="1" applyBorder="1"/>
    <xf numFmtId="164" fontId="7" fillId="11" borderId="14" xfId="29" applyNumberFormat="1" applyFont="1" applyFill="1" applyBorder="1"/>
    <xf numFmtId="3" fontId="7" fillId="11" borderId="7" xfId="3" applyNumberFormat="1" applyFont="1" applyFill="1" applyBorder="1"/>
    <xf numFmtId="164" fontId="7" fillId="11" borderId="0" xfId="29" applyNumberFormat="1" applyFont="1" applyFill="1" applyBorder="1"/>
    <xf numFmtId="3" fontId="7" fillId="11" borderId="0" xfId="1" applyNumberFormat="1" applyFont="1" applyFill="1" applyBorder="1" applyAlignment="1">
      <alignment horizontal="right" vertical="center"/>
    </xf>
    <xf numFmtId="164" fontId="7" fillId="14" borderId="42" xfId="29" applyNumberFormat="1" applyFont="1" applyFill="1" applyBorder="1"/>
    <xf numFmtId="3" fontId="7" fillId="14" borderId="42" xfId="1" applyNumberFormat="1" applyFont="1" applyFill="1" applyBorder="1" applyAlignment="1">
      <alignment horizontal="right" vertical="center"/>
    </xf>
    <xf numFmtId="3" fontId="7" fillId="14" borderId="42" xfId="1" applyNumberFormat="1" applyFont="1" applyFill="1" applyBorder="1" applyAlignment="1">
      <alignment vertical="center"/>
    </xf>
    <xf numFmtId="3" fontId="7" fillId="14" borderId="42" xfId="1" quotePrefix="1" applyNumberFormat="1" applyFont="1" applyFill="1" applyBorder="1" applyAlignment="1">
      <alignment horizontal="right"/>
    </xf>
    <xf numFmtId="43" fontId="7" fillId="14" borderId="42" xfId="29" applyFont="1" applyFill="1" applyBorder="1" applyAlignment="1">
      <alignment horizontal="center"/>
    </xf>
    <xf numFmtId="2" fontId="17" fillId="14" borderId="42" xfId="0" applyNumberFormat="1" applyFont="1" applyFill="1" applyBorder="1"/>
    <xf numFmtId="0" fontId="7" fillId="14" borderId="7" xfId="0" quotePrefix="1" applyFont="1" applyFill="1" applyBorder="1" applyAlignment="1">
      <alignment horizontal="center"/>
    </xf>
    <xf numFmtId="0" fontId="7" fillId="14" borderId="0" xfId="0" applyFont="1" applyFill="1" applyAlignment="1">
      <alignment horizontal="center"/>
    </xf>
    <xf numFmtId="164" fontId="7" fillId="14" borderId="0" xfId="29" applyNumberFormat="1" applyFont="1" applyFill="1" applyBorder="1"/>
    <xf numFmtId="3" fontId="7" fillId="14" borderId="0" xfId="1" applyNumberFormat="1" applyFont="1" applyFill="1" applyBorder="1" applyAlignment="1">
      <alignment horizontal="right" vertical="center"/>
    </xf>
    <xf numFmtId="3" fontId="7" fillId="14" borderId="0" xfId="1" applyNumberFormat="1" applyFont="1" applyFill="1" applyBorder="1" applyAlignment="1">
      <alignment vertical="center"/>
    </xf>
    <xf numFmtId="3" fontId="7" fillId="14" borderId="0" xfId="1" applyNumberFormat="1" applyFont="1" applyFill="1" applyBorder="1"/>
    <xf numFmtId="0" fontId="17" fillId="14" borderId="42" xfId="0" applyFont="1" applyFill="1" applyBorder="1"/>
    <xf numFmtId="0" fontId="17" fillId="13" borderId="42" xfId="0" applyFont="1" applyFill="1" applyBorder="1"/>
    <xf numFmtId="3" fontId="7" fillId="13" borderId="0" xfId="1" applyNumberFormat="1" applyFont="1" applyFill="1" applyBorder="1" applyAlignment="1">
      <alignment horizontal="right"/>
    </xf>
    <xf numFmtId="164" fontId="7" fillId="13" borderId="0" xfId="29" applyNumberFormat="1" applyFont="1" applyFill="1" applyBorder="1"/>
    <xf numFmtId="3" fontId="7" fillId="13" borderId="0" xfId="1" applyNumberFormat="1" applyFont="1" applyFill="1" applyBorder="1"/>
    <xf numFmtId="164" fontId="7" fillId="13" borderId="7" xfId="29" applyNumberFormat="1" applyFont="1" applyFill="1" applyBorder="1"/>
    <xf numFmtId="164" fontId="18" fillId="13" borderId="0" xfId="29" applyNumberFormat="1" applyFont="1" applyFill="1" applyBorder="1"/>
    <xf numFmtId="164" fontId="7" fillId="13" borderId="42" xfId="29" applyNumberFormat="1" applyFont="1" applyFill="1" applyBorder="1"/>
    <xf numFmtId="3" fontId="17" fillId="10" borderId="42" xfId="0" applyNumberFormat="1" applyFont="1" applyFill="1" applyBorder="1"/>
    <xf numFmtId="3" fontId="7" fillId="10" borderId="42" xfId="40" applyNumberFormat="1" applyFont="1" applyFill="1" applyBorder="1" applyAlignment="1">
      <alignment horizontal="right"/>
    </xf>
    <xf numFmtId="3" fontId="7" fillId="10" borderId="14" xfId="0" applyNumberFormat="1" applyFont="1" applyFill="1" applyBorder="1" applyAlignment="1">
      <alignment horizontal="right"/>
    </xf>
    <xf numFmtId="3" fontId="7" fillId="0" borderId="42" xfId="40" applyNumberFormat="1" applyFont="1" applyBorder="1" applyAlignment="1">
      <alignment horizontal="right"/>
    </xf>
    <xf numFmtId="3" fontId="7" fillId="0" borderId="12" xfId="40" applyNumberFormat="1" applyFont="1" applyBorder="1" applyAlignment="1">
      <alignment horizontal="right"/>
    </xf>
    <xf numFmtId="3" fontId="7" fillId="0" borderId="14" xfId="40" applyNumberFormat="1" applyFont="1" applyBorder="1" applyAlignment="1">
      <alignment horizontal="right"/>
    </xf>
    <xf numFmtId="3" fontId="7" fillId="11" borderId="12" xfId="0" applyNumberFormat="1" applyFont="1" applyFill="1" applyBorder="1"/>
    <xf numFmtId="3" fontId="7" fillId="11" borderId="14" xfId="0" applyNumberFormat="1" applyFont="1" applyFill="1" applyBorder="1" applyAlignment="1">
      <alignment horizontal="right"/>
    </xf>
    <xf numFmtId="2" fontId="37" fillId="0" borderId="37" xfId="39" applyNumberFormat="1" applyFont="1" applyBorder="1" applyAlignment="1">
      <alignment horizontal="center"/>
    </xf>
    <xf numFmtId="43" fontId="7" fillId="11" borderId="42" xfId="29" applyFont="1" applyFill="1" applyBorder="1"/>
    <xf numFmtId="2" fontId="7" fillId="11" borderId="42" xfId="29" quotePrefix="1" applyNumberFormat="1" applyFont="1" applyFill="1" applyBorder="1" applyAlignment="1">
      <alignment horizontal="right"/>
    </xf>
    <xf numFmtId="43" fontId="7" fillId="11" borderId="41" xfId="29" applyFont="1" applyFill="1" applyBorder="1"/>
    <xf numFmtId="1" fontId="7" fillId="11" borderId="42" xfId="29" applyNumberFormat="1" applyFont="1" applyFill="1" applyBorder="1"/>
    <xf numFmtId="1" fontId="7" fillId="11" borderId="41" xfId="29" applyNumberFormat="1" applyFont="1" applyFill="1" applyBorder="1"/>
    <xf numFmtId="43" fontId="7" fillId="13" borderId="41" xfId="29" applyFont="1" applyFill="1" applyBorder="1" applyAlignment="1">
      <alignment horizontal="center"/>
    </xf>
    <xf numFmtId="3" fontId="7" fillId="14" borderId="42" xfId="0" applyNumberFormat="1" applyFont="1" applyFill="1" applyBorder="1" applyAlignment="1">
      <alignment horizontal="right"/>
    </xf>
    <xf numFmtId="3" fontId="7" fillId="14" borderId="12" xfId="0" applyNumberFormat="1" applyFont="1" applyFill="1" applyBorder="1"/>
    <xf numFmtId="3" fontId="7" fillId="14" borderId="14" xfId="0" applyNumberFormat="1" applyFont="1" applyFill="1" applyBorder="1" applyAlignment="1">
      <alignment horizontal="right"/>
    </xf>
    <xf numFmtId="3" fontId="7" fillId="11" borderId="44" xfId="0" applyNumberFormat="1" applyFont="1" applyFill="1" applyBorder="1"/>
    <xf numFmtId="3" fontId="7" fillId="11" borderId="29" xfId="0" applyNumberFormat="1" applyFont="1" applyFill="1" applyBorder="1" applyAlignment="1">
      <alignment horizontal="right"/>
    </xf>
    <xf numFmtId="3" fontId="7" fillId="11" borderId="78" xfId="0" applyNumberFormat="1" applyFont="1" applyFill="1" applyBorder="1" applyAlignment="1">
      <alignment horizontal="right"/>
    </xf>
    <xf numFmtId="3" fontId="7" fillId="11" borderId="19" xfId="0" applyNumberFormat="1" applyFont="1" applyFill="1" applyBorder="1" applyAlignment="1">
      <alignment horizontal="right"/>
    </xf>
    <xf numFmtId="3" fontId="7" fillId="0" borderId="12" xfId="0" applyNumberFormat="1" applyFont="1" applyBorder="1"/>
    <xf numFmtId="3" fontId="7" fillId="0" borderId="14" xfId="0" applyNumberFormat="1" applyFont="1" applyBorder="1" applyAlignment="1">
      <alignment horizontal="right"/>
    </xf>
    <xf numFmtId="3" fontId="7" fillId="10" borderId="44" xfId="0" applyNumberFormat="1" applyFont="1" applyFill="1" applyBorder="1"/>
    <xf numFmtId="3" fontId="7" fillId="10" borderId="42" xfId="0" applyNumberFormat="1" applyFont="1" applyFill="1" applyBorder="1" applyAlignment="1">
      <alignment horizontal="right"/>
    </xf>
    <xf numFmtId="3" fontId="7" fillId="11" borderId="42" xfId="0" applyNumberFormat="1" applyFont="1" applyFill="1" applyBorder="1" applyAlignment="1">
      <alignment horizontal="right"/>
    </xf>
    <xf numFmtId="3" fontId="7" fillId="10" borderId="12" xfId="0" applyNumberFormat="1" applyFont="1" applyFill="1" applyBorder="1" applyAlignment="1">
      <alignment horizontal="right"/>
    </xf>
    <xf numFmtId="3" fontId="7" fillId="11" borderId="12" xfId="0" applyNumberFormat="1" applyFont="1" applyFill="1" applyBorder="1" applyAlignment="1">
      <alignment horizontal="right"/>
    </xf>
    <xf numFmtId="3" fontId="7" fillId="10" borderId="14" xfId="0" applyNumberFormat="1" applyFont="1" applyFill="1" applyBorder="1"/>
    <xf numFmtId="3" fontId="17" fillId="11" borderId="44" xfId="0" applyNumberFormat="1" applyFont="1" applyFill="1" applyBorder="1"/>
    <xf numFmtId="3" fontId="7" fillId="11" borderId="14" xfId="0" applyNumberFormat="1" applyFont="1" applyFill="1" applyBorder="1"/>
    <xf numFmtId="3" fontId="17" fillId="10" borderId="44" xfId="0" applyNumberFormat="1" applyFont="1" applyFill="1" applyBorder="1"/>
    <xf numFmtId="3" fontId="7" fillId="13" borderId="42" xfId="30" applyNumberFormat="1" applyFont="1" applyFill="1" applyBorder="1"/>
    <xf numFmtId="3" fontId="7" fillId="13" borderId="12" xfId="0" applyNumberFormat="1" applyFont="1" applyFill="1" applyBorder="1"/>
    <xf numFmtId="3" fontId="7" fillId="13" borderId="44" xfId="0" applyNumberFormat="1" applyFont="1" applyFill="1" applyBorder="1"/>
    <xf numFmtId="3" fontId="7" fillId="13" borderId="42" xfId="0" applyNumberFormat="1" applyFont="1" applyFill="1" applyBorder="1" applyAlignment="1">
      <alignment horizontal="right"/>
    </xf>
    <xf numFmtId="3" fontId="7" fillId="13" borderId="14" xfId="0" applyNumberFormat="1" applyFont="1" applyFill="1" applyBorder="1" applyAlignment="1">
      <alignment horizontal="right"/>
    </xf>
    <xf numFmtId="0" fontId="17" fillId="11" borderId="29" xfId="0" applyFont="1" applyFill="1" applyBorder="1"/>
    <xf numFmtId="3" fontId="7" fillId="11" borderId="42" xfId="30" applyNumberFormat="1" applyFont="1" applyFill="1" applyBorder="1"/>
    <xf numFmtId="3" fontId="7" fillId="13" borderId="14" xfId="0" applyNumberFormat="1" applyFont="1" applyFill="1" applyBorder="1"/>
    <xf numFmtId="3" fontId="7" fillId="0" borderId="42" xfId="30" applyNumberFormat="1" applyFont="1" applyBorder="1"/>
    <xf numFmtId="3" fontId="7" fillId="13" borderId="10" xfId="0" applyNumberFormat="1" applyFont="1" applyFill="1" applyBorder="1"/>
    <xf numFmtId="3" fontId="7" fillId="13" borderId="12" xfId="0" applyNumberFormat="1" applyFont="1" applyFill="1" applyBorder="1" applyAlignment="1">
      <alignment horizontal="right"/>
    </xf>
    <xf numFmtId="3" fontId="7" fillId="0" borderId="18" xfId="30" applyNumberFormat="1" applyFont="1" applyBorder="1"/>
    <xf numFmtId="172" fontId="7" fillId="10" borderId="11" xfId="1" applyNumberFormat="1" applyFont="1" applyFill="1" applyBorder="1"/>
    <xf numFmtId="2" fontId="17" fillId="10" borderId="42" xfId="39" applyNumberFormat="1" applyFont="1" applyFill="1" applyBorder="1" applyAlignment="1">
      <alignment horizontal="right"/>
    </xf>
    <xf numFmtId="0" fontId="17" fillId="10" borderId="42" xfId="0" applyFont="1" applyFill="1" applyBorder="1" applyAlignment="1">
      <alignment horizontal="right" vertical="center"/>
    </xf>
    <xf numFmtId="164" fontId="17" fillId="13" borderId="14" xfId="0" applyNumberFormat="1" applyFont="1" applyFill="1" applyBorder="1"/>
    <xf numFmtId="164" fontId="7" fillId="13" borderId="42" xfId="0" applyNumberFormat="1" applyFont="1" applyFill="1" applyBorder="1"/>
    <xf numFmtId="164" fontId="7" fillId="13" borderId="14" xfId="0" applyNumberFormat="1" applyFont="1" applyFill="1" applyBorder="1"/>
    <xf numFmtId="164" fontId="7" fillId="13" borderId="12" xfId="0" applyNumberFormat="1" applyFont="1" applyFill="1" applyBorder="1"/>
    <xf numFmtId="3" fontId="7" fillId="0" borderId="28" xfId="3" applyNumberFormat="1" applyFont="1" applyFill="1" applyBorder="1"/>
    <xf numFmtId="3" fontId="7" fillId="0" borderId="29" xfId="1" applyNumberFormat="1" applyFont="1" applyFill="1" applyBorder="1" applyAlignment="1">
      <alignment vertical="center"/>
    </xf>
    <xf numFmtId="3" fontId="7" fillId="0" borderId="29" xfId="1" applyNumberFormat="1" applyFont="1" applyFill="1" applyBorder="1"/>
    <xf numFmtId="2" fontId="17" fillId="0" borderId="0" xfId="39" applyNumberFormat="1" applyFont="1" applyAlignment="1">
      <alignment horizontal="right"/>
    </xf>
    <xf numFmtId="3" fontId="7" fillId="11" borderId="0" xfId="0" applyNumberFormat="1" applyFont="1" applyFill="1" applyAlignment="1">
      <alignment horizontal="right"/>
    </xf>
    <xf numFmtId="0" fontId="17" fillId="0" borderId="42" xfId="0" applyFont="1" applyBorder="1" applyAlignment="1">
      <alignment horizontal="right" vertical="center"/>
    </xf>
    <xf numFmtId="164" fontId="17" fillId="0" borderId="0" xfId="0" applyNumberFormat="1" applyFont="1"/>
    <xf numFmtId="164" fontId="7" fillId="0" borderId="23" xfId="0" applyNumberFormat="1" applyFont="1" applyBorder="1"/>
    <xf numFmtId="164" fontId="7" fillId="0" borderId="42" xfId="0" applyNumberFormat="1" applyFont="1" applyBorder="1"/>
    <xf numFmtId="164" fontId="7" fillId="0" borderId="12" xfId="0" applyNumberFormat="1" applyFont="1" applyBorder="1"/>
    <xf numFmtId="3" fontId="7" fillId="10" borderId="0" xfId="0" applyNumberFormat="1" applyFont="1" applyFill="1" applyAlignment="1">
      <alignment horizontal="right"/>
    </xf>
    <xf numFmtId="164" fontId="7" fillId="13" borderId="18" xfId="0" applyNumberFormat="1" applyFont="1" applyFill="1" applyBorder="1"/>
    <xf numFmtId="164" fontId="7" fillId="13" borderId="23" xfId="0" applyNumberFormat="1" applyFont="1" applyFill="1" applyBorder="1"/>
    <xf numFmtId="164" fontId="7" fillId="0" borderId="0" xfId="0" applyNumberFormat="1" applyFont="1"/>
    <xf numFmtId="164" fontId="7" fillId="11" borderId="12" xfId="0" applyNumberFormat="1" applyFont="1" applyFill="1" applyBorder="1"/>
    <xf numFmtId="3" fontId="7" fillId="14" borderId="42" xfId="0" applyNumberFormat="1" applyFont="1" applyFill="1" applyBorder="1"/>
    <xf numFmtId="3" fontId="7" fillId="14" borderId="18" xfId="0" applyNumberFormat="1" applyFont="1" applyFill="1" applyBorder="1"/>
    <xf numFmtId="172" fontId="7" fillId="14" borderId="0" xfId="1" applyNumberFormat="1" applyFont="1" applyFill="1"/>
    <xf numFmtId="2" fontId="7" fillId="0" borderId="42" xfId="29" applyNumberFormat="1" applyFont="1" applyFill="1" applyBorder="1" applyAlignment="1">
      <alignment horizontal="right"/>
    </xf>
    <xf numFmtId="3" fontId="0" fillId="0" borderId="57" xfId="0" applyNumberFormat="1" applyBorder="1"/>
    <xf numFmtId="3" fontId="0" fillId="0" borderId="36" xfId="0" applyNumberFormat="1" applyBorder="1"/>
    <xf numFmtId="3" fontId="32" fillId="0" borderId="59" xfId="0" applyNumberFormat="1" applyFont="1" applyBorder="1"/>
    <xf numFmtId="0" fontId="40" fillId="16" borderId="42" xfId="0" applyFont="1" applyFill="1" applyBorder="1" applyAlignment="1">
      <alignment horizontal="center" vertical="center" wrapText="1"/>
    </xf>
    <xf numFmtId="3" fontId="40" fillId="16" borderId="42" xfId="0" applyNumberFormat="1" applyFont="1" applyFill="1" applyBorder="1" applyAlignment="1">
      <alignment horizontal="center" vertical="center"/>
    </xf>
    <xf numFmtId="3" fontId="40" fillId="16" borderId="42" xfId="0" applyNumberFormat="1" applyFont="1" applyFill="1" applyBorder="1" applyAlignment="1">
      <alignment horizontal="center" vertical="center" wrapText="1"/>
    </xf>
    <xf numFmtId="0" fontId="15" fillId="0" borderId="0" xfId="0" applyFont="1" applyAlignment="1">
      <alignment vertical="center" wrapText="1"/>
    </xf>
    <xf numFmtId="0" fontId="42" fillId="0" borderId="0" xfId="0" applyFont="1"/>
    <xf numFmtId="164" fontId="7" fillId="0" borderId="42" xfId="29" applyNumberFormat="1" applyFont="1" applyFill="1" applyBorder="1" applyAlignment="1">
      <alignment horizontal="right"/>
    </xf>
    <xf numFmtId="3" fontId="7" fillId="0" borderId="42" xfId="1" applyNumberFormat="1" applyFont="1" applyFill="1" applyBorder="1" applyAlignment="1">
      <alignment horizontal="right"/>
    </xf>
    <xf numFmtId="165" fontId="7" fillId="10" borderId="41" xfId="29" applyNumberFormat="1" applyFont="1" applyFill="1" applyBorder="1" applyAlignment="1">
      <alignment horizontal="right"/>
    </xf>
    <xf numFmtId="0" fontId="7" fillId="10" borderId="44" xfId="0" quotePrefix="1" applyFont="1" applyFill="1" applyBorder="1" applyAlignment="1">
      <alignment horizontal="right"/>
    </xf>
    <xf numFmtId="0" fontId="7" fillId="10" borderId="14" xfId="0" applyFont="1" applyFill="1" applyBorder="1" applyAlignment="1">
      <alignment horizontal="right"/>
    </xf>
    <xf numFmtId="0" fontId="7" fillId="10" borderId="54" xfId="0" applyFont="1" applyFill="1" applyBorder="1" applyAlignment="1">
      <alignment horizontal="right"/>
    </xf>
    <xf numFmtId="164" fontId="7" fillId="13" borderId="44" xfId="3" applyNumberFormat="1" applyFont="1" applyFill="1" applyBorder="1" applyAlignment="1">
      <alignment horizontal="right"/>
    </xf>
    <xf numFmtId="164" fontId="17" fillId="13" borderId="42" xfId="0" applyNumberFormat="1" applyFont="1" applyFill="1" applyBorder="1" applyAlignment="1">
      <alignment horizontal="right"/>
    </xf>
    <xf numFmtId="2" fontId="17" fillId="10" borderId="42" xfId="0" applyNumberFormat="1" applyFont="1" applyFill="1" applyBorder="1" applyAlignment="1">
      <alignment horizontal="right"/>
    </xf>
    <xf numFmtId="164" fontId="7" fillId="10" borderId="12" xfId="29" applyNumberFormat="1" applyFont="1" applyFill="1" applyBorder="1" applyAlignment="1">
      <alignment horizontal="right"/>
    </xf>
    <xf numFmtId="1" fontId="17" fillId="10" borderId="42" xfId="0" applyNumberFormat="1" applyFont="1" applyFill="1" applyBorder="1" applyAlignment="1">
      <alignment horizontal="right"/>
    </xf>
    <xf numFmtId="1" fontId="7" fillId="10" borderId="42" xfId="0" applyNumberFormat="1" applyFont="1" applyFill="1" applyBorder="1" applyAlignment="1">
      <alignment horizontal="right"/>
    </xf>
    <xf numFmtId="1" fontId="7" fillId="18" borderId="42" xfId="0" applyNumberFormat="1" applyFont="1" applyFill="1" applyBorder="1" applyAlignment="1">
      <alignment horizontal="right"/>
    </xf>
    <xf numFmtId="3" fontId="7" fillId="10" borderId="15" xfId="40" applyNumberFormat="1" applyFont="1" applyFill="1" applyBorder="1" applyAlignment="1">
      <alignment horizontal="right"/>
    </xf>
    <xf numFmtId="3" fontId="7" fillId="10" borderId="41" xfId="40" applyNumberFormat="1" applyFont="1" applyFill="1" applyBorder="1" applyAlignment="1">
      <alignment horizontal="right"/>
    </xf>
    <xf numFmtId="3" fontId="7" fillId="10" borderId="44" xfId="40" applyNumberFormat="1" applyFont="1" applyFill="1" applyBorder="1" applyAlignment="1">
      <alignment horizontal="right"/>
    </xf>
    <xf numFmtId="3" fontId="7" fillId="10" borderId="12" xfId="40" applyNumberFormat="1" applyFont="1" applyFill="1" applyBorder="1" applyAlignment="1">
      <alignment horizontal="right"/>
    </xf>
    <xf numFmtId="0" fontId="7" fillId="0" borderId="7" xfId="0" quotePrefix="1" applyFont="1" applyBorder="1" applyAlignment="1">
      <alignment horizontal="right"/>
    </xf>
    <xf numFmtId="0" fontId="7" fillId="0" borderId="0" xfId="0" applyFont="1" applyAlignment="1">
      <alignment horizontal="right"/>
    </xf>
    <xf numFmtId="0" fontId="7" fillId="0" borderId="54" xfId="0" applyFont="1" applyBorder="1" applyAlignment="1">
      <alignment horizontal="right"/>
    </xf>
    <xf numFmtId="164" fontId="7" fillId="0" borderId="18" xfId="3" applyNumberFormat="1" applyFont="1" applyFill="1" applyBorder="1" applyAlignment="1">
      <alignment horizontal="right"/>
    </xf>
    <xf numFmtId="164" fontId="17" fillId="0" borderId="18" xfId="0" applyNumberFormat="1" applyFont="1" applyBorder="1" applyAlignment="1">
      <alignment horizontal="right"/>
    </xf>
    <xf numFmtId="164" fontId="17" fillId="11" borderId="42" xfId="0" applyNumberFormat="1" applyFont="1" applyFill="1" applyBorder="1" applyAlignment="1">
      <alignment horizontal="right"/>
    </xf>
    <xf numFmtId="2" fontId="17" fillId="0" borderId="42" xfId="0" applyNumberFormat="1" applyFont="1" applyBorder="1" applyAlignment="1">
      <alignment horizontal="right"/>
    </xf>
    <xf numFmtId="164" fontId="7" fillId="0" borderId="12" xfId="29" applyNumberFormat="1" applyFont="1" applyFill="1" applyBorder="1" applyAlignment="1">
      <alignment horizontal="right"/>
    </xf>
    <xf numFmtId="0" fontId="17" fillId="0" borderId="14" xfId="0" applyFont="1" applyBorder="1" applyAlignment="1">
      <alignment horizontal="right"/>
    </xf>
    <xf numFmtId="3" fontId="7" fillId="11" borderId="42" xfId="1" applyNumberFormat="1" applyFont="1" applyFill="1" applyBorder="1" applyAlignment="1">
      <alignment horizontal="right"/>
    </xf>
    <xf numFmtId="0" fontId="17" fillId="11" borderId="42" xfId="0" applyFont="1" applyFill="1" applyBorder="1" applyAlignment="1">
      <alignment horizontal="right"/>
    </xf>
    <xf numFmtId="3" fontId="7" fillId="0" borderId="14" xfId="1" applyNumberFormat="1" applyFont="1" applyFill="1" applyBorder="1" applyAlignment="1">
      <alignment horizontal="right"/>
    </xf>
    <xf numFmtId="1" fontId="17" fillId="0" borderId="0" xfId="0" applyNumberFormat="1" applyFont="1" applyAlignment="1">
      <alignment horizontal="right"/>
    </xf>
    <xf numFmtId="3" fontId="7" fillId="0" borderId="42" xfId="0" applyNumberFormat="1" applyFont="1" applyBorder="1" applyAlignment="1">
      <alignment horizontal="right"/>
    </xf>
    <xf numFmtId="1" fontId="7" fillId="0" borderId="42" xfId="0" applyNumberFormat="1" applyFont="1" applyBorder="1" applyAlignment="1">
      <alignment horizontal="right"/>
    </xf>
    <xf numFmtId="1" fontId="7" fillId="19" borderId="42" xfId="0" applyNumberFormat="1" applyFont="1" applyFill="1" applyBorder="1" applyAlignment="1">
      <alignment horizontal="right"/>
    </xf>
    <xf numFmtId="3" fontId="7" fillId="0" borderId="15" xfId="40" applyNumberFormat="1" applyFont="1" applyBorder="1" applyAlignment="1">
      <alignment horizontal="right"/>
    </xf>
    <xf numFmtId="3" fontId="7" fillId="0" borderId="41" xfId="40" applyNumberFormat="1" applyFont="1" applyBorder="1" applyAlignment="1">
      <alignment horizontal="right"/>
    </xf>
    <xf numFmtId="3" fontId="7" fillId="0" borderId="44" xfId="40" applyNumberFormat="1" applyFont="1" applyBorder="1" applyAlignment="1">
      <alignment horizontal="right"/>
    </xf>
    <xf numFmtId="0" fontId="7" fillId="0" borderId="9" xfId="0" applyFont="1" applyBorder="1" applyAlignment="1">
      <alignment horizontal="right"/>
    </xf>
    <xf numFmtId="3" fontId="7" fillId="11" borderId="44" xfId="40" applyNumberFormat="1" applyFont="1" applyFill="1" applyBorder="1" applyAlignment="1">
      <alignment horizontal="right"/>
    </xf>
    <xf numFmtId="3" fontId="7" fillId="13" borderId="10" xfId="40" applyNumberFormat="1" applyFont="1" applyFill="1" applyBorder="1" applyAlignment="1">
      <alignment horizontal="right"/>
    </xf>
    <xf numFmtId="0" fontId="7" fillId="11" borderId="44" xfId="0" quotePrefix="1" applyFont="1" applyFill="1" applyBorder="1" applyAlignment="1">
      <alignment horizontal="right"/>
    </xf>
    <xf numFmtId="3" fontId="7" fillId="0" borderId="0" xfId="1" quotePrefix="1" applyNumberFormat="1" applyFont="1" applyFill="1" applyBorder="1" applyAlignment="1">
      <alignment horizontal="right" vertical="center"/>
    </xf>
    <xf numFmtId="3" fontId="7" fillId="13" borderId="44" xfId="40" applyNumberFormat="1" applyFont="1" applyFill="1" applyBorder="1" applyAlignment="1">
      <alignment horizontal="right"/>
    </xf>
    <xf numFmtId="3" fontId="7" fillId="13" borderId="42" xfId="40" applyNumberFormat="1" applyFont="1" applyFill="1" applyBorder="1" applyAlignment="1">
      <alignment horizontal="right"/>
    </xf>
    <xf numFmtId="1" fontId="17" fillId="0" borderId="40" xfId="0" applyNumberFormat="1" applyFont="1" applyBorder="1" applyAlignment="1">
      <alignment horizontal="right"/>
    </xf>
    <xf numFmtId="164" fontId="17" fillId="0" borderId="29" xfId="0" applyNumberFormat="1" applyFont="1" applyBorder="1" applyAlignment="1">
      <alignment horizontal="right"/>
    </xf>
    <xf numFmtId="3" fontId="7" fillId="0" borderId="17" xfId="40" applyNumberFormat="1" applyFont="1" applyBorder="1" applyAlignment="1">
      <alignment horizontal="right"/>
    </xf>
    <xf numFmtId="3" fontId="7" fillId="0" borderId="29" xfId="40" applyNumberFormat="1" applyFont="1" applyBorder="1" applyAlignment="1">
      <alignment horizontal="right"/>
    </xf>
    <xf numFmtId="3" fontId="7" fillId="0" borderId="85" xfId="40" applyNumberFormat="1" applyFont="1" applyBorder="1" applyAlignment="1">
      <alignment horizontal="right"/>
    </xf>
    <xf numFmtId="3" fontId="7" fillId="0" borderId="86" xfId="40" applyNumberFormat="1" applyFont="1" applyBorder="1" applyAlignment="1">
      <alignment horizontal="right"/>
    </xf>
    <xf numFmtId="0" fontId="7" fillId="0" borderId="72" xfId="0" applyFont="1" applyBorder="1" applyAlignment="1">
      <alignment horizontal="right"/>
    </xf>
    <xf numFmtId="0" fontId="7" fillId="0" borderId="37" xfId="0" applyFont="1" applyBorder="1" applyAlignment="1">
      <alignment horizontal="right"/>
    </xf>
    <xf numFmtId="165" fontId="7" fillId="0" borderId="37" xfId="1" applyNumberFormat="1" applyFont="1" applyFill="1" applyBorder="1" applyAlignment="1">
      <alignment horizontal="right"/>
    </xf>
    <xf numFmtId="3" fontId="3" fillId="0" borderId="37" xfId="1" applyNumberFormat="1" applyFont="1" applyFill="1" applyBorder="1" applyAlignment="1">
      <alignment horizontal="right"/>
    </xf>
    <xf numFmtId="3" fontId="3" fillId="0" borderId="37" xfId="28" applyNumberFormat="1" applyFont="1" applyBorder="1" applyAlignment="1">
      <alignment horizontal="right"/>
    </xf>
    <xf numFmtId="3" fontId="16" fillId="0" borderId="37" xfId="6" applyNumberFormat="1" applyFont="1" applyBorder="1" applyAlignment="1">
      <alignment horizontal="right"/>
    </xf>
    <xf numFmtId="3" fontId="4" fillId="0" borderId="37" xfId="11" applyNumberFormat="1" applyFont="1" applyBorder="1" applyAlignment="1">
      <alignment horizontal="right"/>
    </xf>
    <xf numFmtId="0" fontId="3" fillId="0" borderId="8" xfId="0" applyFont="1" applyBorder="1" applyAlignment="1">
      <alignment vertical="center" wrapText="1"/>
    </xf>
    <xf numFmtId="0" fontId="7" fillId="10" borderId="10" xfId="0" quotePrefix="1" applyFont="1" applyFill="1" applyBorder="1" applyAlignment="1">
      <alignment horizontal="right"/>
    </xf>
    <xf numFmtId="0" fontId="7" fillId="10" borderId="10" xfId="0" applyFont="1" applyFill="1" applyBorder="1" applyAlignment="1">
      <alignment horizontal="right"/>
    </xf>
    <xf numFmtId="3" fontId="7" fillId="10" borderId="44" xfId="3" applyNumberFormat="1" applyFont="1" applyFill="1" applyBorder="1" applyAlignment="1">
      <alignment horizontal="right"/>
    </xf>
    <xf numFmtId="3" fontId="7" fillId="10" borderId="14" xfId="1" applyNumberFormat="1" applyFont="1" applyFill="1" applyBorder="1" applyAlignment="1">
      <alignment horizontal="right"/>
    </xf>
    <xf numFmtId="164" fontId="7" fillId="10" borderId="44" xfId="29" applyNumberFormat="1" applyFont="1" applyFill="1" applyBorder="1" applyAlignment="1">
      <alignment horizontal="right"/>
    </xf>
    <xf numFmtId="164" fontId="18" fillId="10" borderId="12" xfId="29" applyNumberFormat="1" applyFont="1" applyFill="1" applyBorder="1" applyAlignment="1">
      <alignment horizontal="right"/>
    </xf>
    <xf numFmtId="164" fontId="18" fillId="10" borderId="42" xfId="29" applyNumberFormat="1" applyFont="1" applyFill="1" applyBorder="1" applyAlignment="1">
      <alignment horizontal="right"/>
    </xf>
    <xf numFmtId="164" fontId="7" fillId="10" borderId="14" xfId="29" applyNumberFormat="1" applyFont="1" applyFill="1" applyBorder="1" applyAlignment="1">
      <alignment horizontal="right"/>
    </xf>
    <xf numFmtId="164" fontId="7" fillId="10" borderId="41" xfId="29" applyNumberFormat="1" applyFont="1" applyFill="1" applyBorder="1" applyAlignment="1">
      <alignment horizontal="right"/>
    </xf>
    <xf numFmtId="164" fontId="7" fillId="10" borderId="41" xfId="1" applyNumberFormat="1" applyFont="1" applyFill="1" applyBorder="1" applyAlignment="1">
      <alignment horizontal="right" vertical="center"/>
    </xf>
    <xf numFmtId="0" fontId="7" fillId="0" borderId="7" xfId="0" applyFont="1" applyBorder="1" applyAlignment="1">
      <alignment horizontal="right"/>
    </xf>
    <xf numFmtId="3" fontId="7" fillId="0" borderId="7" xfId="3" applyNumberFormat="1" applyFont="1" applyFill="1" applyBorder="1" applyAlignment="1">
      <alignment horizontal="right"/>
    </xf>
    <xf numFmtId="165" fontId="7" fillId="0" borderId="8" xfId="29" applyNumberFormat="1" applyFont="1" applyFill="1" applyBorder="1" applyAlignment="1">
      <alignment horizontal="right"/>
    </xf>
    <xf numFmtId="164" fontId="7" fillId="0" borderId="7" xfId="29" applyNumberFormat="1" applyFont="1" applyFill="1" applyBorder="1" applyAlignment="1">
      <alignment horizontal="right"/>
    </xf>
    <xf numFmtId="164" fontId="18" fillId="0" borderId="0" xfId="29" applyNumberFormat="1" applyFont="1" applyFill="1" applyBorder="1" applyAlignment="1">
      <alignment horizontal="right"/>
    </xf>
    <xf numFmtId="164" fontId="7" fillId="0" borderId="8" xfId="29" applyNumberFormat="1" applyFont="1" applyFill="1" applyBorder="1" applyAlignment="1">
      <alignment horizontal="right"/>
    </xf>
    <xf numFmtId="0" fontId="7" fillId="11" borderId="10" xfId="0" quotePrefix="1" applyFont="1" applyFill="1" applyBorder="1" applyAlignment="1">
      <alignment horizontal="right"/>
    </xf>
    <xf numFmtId="0" fontId="25" fillId="0" borderId="35" xfId="0" applyFont="1" applyBorder="1" applyAlignment="1">
      <alignment horizontal="right"/>
    </xf>
    <xf numFmtId="0" fontId="25" fillId="0" borderId="37" xfId="0" applyFont="1" applyBorder="1" applyAlignment="1">
      <alignment horizontal="right"/>
    </xf>
    <xf numFmtId="3" fontId="25" fillId="0" borderId="35" xfId="1" applyNumberFormat="1" applyFont="1" applyFill="1" applyBorder="1" applyAlignment="1">
      <alignment horizontal="right"/>
    </xf>
    <xf numFmtId="165" fontId="25" fillId="0" borderId="37" xfId="1" applyNumberFormat="1" applyFont="1" applyFill="1" applyBorder="1" applyAlignment="1">
      <alignment horizontal="right"/>
    </xf>
    <xf numFmtId="165" fontId="25" fillId="0" borderId="38" xfId="1" applyNumberFormat="1" applyFont="1" applyFill="1" applyBorder="1" applyAlignment="1">
      <alignment horizontal="right"/>
    </xf>
    <xf numFmtId="0" fontId="25" fillId="0" borderId="38" xfId="0" applyFont="1" applyBorder="1" applyAlignment="1">
      <alignment horizontal="right"/>
    </xf>
    <xf numFmtId="3" fontId="26" fillId="0" borderId="37" xfId="1" applyNumberFormat="1" applyFont="1" applyFill="1" applyBorder="1" applyAlignment="1">
      <alignment horizontal="right"/>
    </xf>
    <xf numFmtId="3" fontId="26" fillId="0" borderId="37" xfId="28" applyNumberFormat="1" applyFont="1" applyBorder="1" applyAlignment="1">
      <alignment horizontal="right"/>
    </xf>
    <xf numFmtId="3" fontId="27" fillId="0" borderId="37" xfId="6" applyNumberFormat="1" applyFont="1" applyBorder="1" applyAlignment="1">
      <alignment horizontal="right"/>
    </xf>
    <xf numFmtId="3" fontId="25" fillId="0" borderId="38" xfId="1" applyNumberFormat="1" applyFont="1" applyFill="1" applyBorder="1" applyAlignment="1">
      <alignment horizontal="right"/>
    </xf>
    <xf numFmtId="3" fontId="28" fillId="0" borderId="37" xfId="11" applyNumberFormat="1" applyFont="1" applyBorder="1" applyAlignment="1">
      <alignment horizontal="right"/>
    </xf>
    <xf numFmtId="3" fontId="29" fillId="0" borderId="38" xfId="11" applyNumberFormat="1" applyFont="1" applyBorder="1" applyAlignment="1">
      <alignment horizontal="right"/>
    </xf>
    <xf numFmtId="164" fontId="7" fillId="0" borderId="44" xfId="29" applyNumberFormat="1" applyFont="1" applyFill="1" applyBorder="1" applyAlignment="1">
      <alignment horizontal="right"/>
    </xf>
    <xf numFmtId="164" fontId="18" fillId="0" borderId="42" xfId="29" applyNumberFormat="1" applyFont="1" applyFill="1" applyBorder="1" applyAlignment="1">
      <alignment horizontal="right"/>
    </xf>
    <xf numFmtId="1" fontId="7" fillId="10" borderId="42" xfId="29" applyNumberFormat="1" applyFont="1" applyFill="1" applyBorder="1" applyAlignment="1">
      <alignment horizontal="right"/>
    </xf>
    <xf numFmtId="3" fontId="7" fillId="14" borderId="44" xfId="0" applyNumberFormat="1" applyFont="1" applyFill="1" applyBorder="1" applyAlignment="1">
      <alignment horizontal="right"/>
    </xf>
    <xf numFmtId="3" fontId="7" fillId="14" borderId="12" xfId="0" applyNumberFormat="1" applyFont="1" applyFill="1" applyBorder="1" applyAlignment="1">
      <alignment horizontal="right"/>
    </xf>
    <xf numFmtId="1" fontId="7" fillId="0" borderId="41" xfId="29" applyNumberFormat="1" applyFont="1" applyFill="1" applyBorder="1" applyAlignment="1">
      <alignment horizontal="right"/>
    </xf>
    <xf numFmtId="164" fontId="18" fillId="0" borderId="12" xfId="29" applyNumberFormat="1" applyFont="1" applyFill="1" applyBorder="1" applyAlignment="1">
      <alignment horizontal="right"/>
    </xf>
    <xf numFmtId="164" fontId="7" fillId="0" borderId="14" xfId="29" applyNumberFormat="1" applyFont="1" applyFill="1" applyBorder="1" applyAlignment="1">
      <alignment horizontal="right"/>
    </xf>
    <xf numFmtId="3" fontId="7" fillId="0" borderId="18" xfId="0" applyNumberFormat="1" applyFont="1" applyBorder="1" applyAlignment="1">
      <alignment horizontal="right"/>
    </xf>
    <xf numFmtId="3" fontId="7" fillId="0" borderId="0" xfId="0" applyNumberFormat="1" applyFont="1" applyAlignment="1">
      <alignment horizontal="right"/>
    </xf>
    <xf numFmtId="0" fontId="17" fillId="0" borderId="18" xfId="0" applyFont="1" applyBorder="1" applyAlignment="1">
      <alignment horizontal="right"/>
    </xf>
    <xf numFmtId="0" fontId="17" fillId="0" borderId="0" xfId="0" applyFont="1" applyAlignment="1">
      <alignment horizontal="right"/>
    </xf>
    <xf numFmtId="3" fontId="7" fillId="11" borderId="44" xfId="0" applyNumberFormat="1" applyFont="1" applyFill="1" applyBorder="1" applyAlignment="1">
      <alignment horizontal="right"/>
    </xf>
    <xf numFmtId="3" fontId="7" fillId="0" borderId="12" xfId="0" applyNumberFormat="1" applyFont="1" applyBorder="1" applyAlignment="1">
      <alignment horizontal="right"/>
    </xf>
    <xf numFmtId="1" fontId="7" fillId="0" borderId="0" xfId="29" applyNumberFormat="1" applyFont="1" applyFill="1" applyBorder="1" applyAlignment="1">
      <alignment horizontal="right"/>
    </xf>
    <xf numFmtId="1" fontId="7" fillId="0" borderId="8" xfId="29" applyNumberFormat="1" applyFont="1" applyFill="1" applyBorder="1" applyAlignment="1">
      <alignment horizontal="right"/>
    </xf>
    <xf numFmtId="3" fontId="7" fillId="10" borderId="44" xfId="0" applyNumberFormat="1" applyFont="1" applyFill="1" applyBorder="1" applyAlignment="1">
      <alignment horizontal="right"/>
    </xf>
    <xf numFmtId="3" fontId="7" fillId="11" borderId="18" xfId="0" applyNumberFormat="1" applyFont="1" applyFill="1" applyBorder="1" applyAlignment="1">
      <alignment horizontal="right"/>
    </xf>
    <xf numFmtId="3" fontId="17" fillId="11" borderId="10" xfId="0" applyNumberFormat="1" applyFont="1" applyFill="1" applyBorder="1" applyAlignment="1">
      <alignment horizontal="right"/>
    </xf>
    <xf numFmtId="3" fontId="17" fillId="11" borderId="44" xfId="0" applyNumberFormat="1" applyFont="1" applyFill="1" applyBorder="1" applyAlignment="1">
      <alignment horizontal="right"/>
    </xf>
    <xf numFmtId="3" fontId="7" fillId="10" borderId="10" xfId="0" applyNumberFormat="1" applyFont="1" applyFill="1" applyBorder="1" applyAlignment="1">
      <alignment horizontal="right"/>
    </xf>
    <xf numFmtId="3" fontId="17" fillId="10" borderId="44" xfId="0" applyNumberFormat="1" applyFont="1" applyFill="1" applyBorder="1" applyAlignment="1">
      <alignment horizontal="right"/>
    </xf>
    <xf numFmtId="3" fontId="17" fillId="10" borderId="42" xfId="0" applyNumberFormat="1" applyFont="1" applyFill="1" applyBorder="1" applyAlignment="1">
      <alignment horizontal="right"/>
    </xf>
    <xf numFmtId="0" fontId="17" fillId="14" borderId="42" xfId="0" applyFont="1" applyFill="1" applyBorder="1" applyAlignment="1">
      <alignment horizontal="right"/>
    </xf>
    <xf numFmtId="1" fontId="7" fillId="11" borderId="42" xfId="29" applyNumberFormat="1" applyFont="1" applyFill="1" applyBorder="1" applyAlignment="1">
      <alignment horizontal="right"/>
    </xf>
    <xf numFmtId="3" fontId="7" fillId="13" borderId="18" xfId="0" applyNumberFormat="1" applyFont="1" applyFill="1" applyBorder="1" applyAlignment="1">
      <alignment horizontal="right"/>
    </xf>
    <xf numFmtId="0" fontId="16" fillId="0" borderId="7" xfId="0" applyFont="1" applyBorder="1"/>
    <xf numFmtId="0" fontId="16" fillId="0" borderId="0" xfId="0" applyFont="1"/>
    <xf numFmtId="0" fontId="16" fillId="0" borderId="8" xfId="0" applyFont="1" applyBorder="1"/>
    <xf numFmtId="0" fontId="16" fillId="0" borderId="8" xfId="0" applyFont="1" applyBorder="1" applyAlignment="1">
      <alignment horizontal="left"/>
    </xf>
    <xf numFmtId="164" fontId="7" fillId="11" borderId="42" xfId="29" applyNumberFormat="1" applyFont="1" applyFill="1" applyBorder="1" applyAlignment="1">
      <alignment horizontal="right"/>
    </xf>
    <xf numFmtId="164" fontId="7" fillId="11" borderId="0" xfId="29" applyNumberFormat="1" applyFont="1" applyFill="1" applyBorder="1" applyAlignment="1">
      <alignment horizontal="right"/>
    </xf>
    <xf numFmtId="3" fontId="7" fillId="11" borderId="42" xfId="40" applyNumberFormat="1" applyFont="1" applyFill="1" applyBorder="1" applyAlignment="1">
      <alignment horizontal="right"/>
    </xf>
    <xf numFmtId="1" fontId="7" fillId="0" borderId="8" xfId="1" applyNumberFormat="1" applyFont="1" applyFill="1" applyBorder="1"/>
    <xf numFmtId="1" fontId="7" fillId="0" borderId="0" xfId="1" applyNumberFormat="1" applyFont="1" applyFill="1" applyBorder="1"/>
    <xf numFmtId="1" fontId="7" fillId="10" borderId="42" xfId="1" applyNumberFormat="1" applyFont="1" applyFill="1" applyBorder="1"/>
    <xf numFmtId="0" fontId="32" fillId="0" borderId="1" xfId="0" applyFont="1" applyBorder="1"/>
    <xf numFmtId="0" fontId="32" fillId="0" borderId="74" xfId="0" applyFont="1" applyBorder="1"/>
    <xf numFmtId="0" fontId="32" fillId="0" borderId="2" xfId="0" applyFont="1" applyBorder="1"/>
    <xf numFmtId="0" fontId="32" fillId="0" borderId="0" xfId="0" applyFont="1"/>
    <xf numFmtId="0" fontId="32" fillId="0" borderId="8" xfId="0" applyFont="1" applyBorder="1"/>
    <xf numFmtId="0" fontId="0" fillId="0" borderId="35" xfId="0" applyBorder="1" applyAlignment="1">
      <alignment horizontal="center"/>
    </xf>
    <xf numFmtId="43" fontId="0" fillId="2" borderId="37" xfId="0" applyNumberFormat="1" applyFill="1" applyBorder="1"/>
    <xf numFmtId="0" fontId="0" fillId="2" borderId="37" xfId="0" applyFill="1" applyBorder="1"/>
    <xf numFmtId="165" fontId="0" fillId="0" borderId="38" xfId="0" applyNumberFormat="1" applyBorder="1"/>
    <xf numFmtId="0" fontId="0" fillId="0" borderId="7" xfId="0" applyBorder="1"/>
    <xf numFmtId="43" fontId="7" fillId="0" borderId="0" xfId="1" applyFont="1" applyFill="1" applyBorder="1" applyAlignment="1">
      <alignment horizontal="right" vertical="center"/>
    </xf>
    <xf numFmtId="164" fontId="7" fillId="0" borderId="0" xfId="1" applyNumberFormat="1" applyFont="1" applyFill="1" applyBorder="1" applyAlignment="1">
      <alignment horizontal="center" vertical="center"/>
    </xf>
    <xf numFmtId="0" fontId="0" fillId="0" borderId="0" xfId="0" applyAlignment="1">
      <alignment horizontal="left" vertical="center"/>
    </xf>
    <xf numFmtId="0" fontId="0" fillId="4" borderId="22" xfId="0" applyFill="1" applyBorder="1"/>
    <xf numFmtId="164" fontId="7" fillId="10" borderId="46" xfId="1" applyNumberFormat="1" applyFont="1" applyFill="1" applyBorder="1" applyAlignment="1">
      <alignment horizontal="right" vertical="center"/>
    </xf>
    <xf numFmtId="164" fontId="7" fillId="0" borderId="22" xfId="1" applyNumberFormat="1" applyFont="1" applyFill="1" applyBorder="1" applyAlignment="1">
      <alignment horizontal="right" vertical="center"/>
    </xf>
    <xf numFmtId="1" fontId="7" fillId="0" borderId="8" xfId="1" applyNumberFormat="1" applyFont="1" applyFill="1" applyBorder="1" applyAlignment="1"/>
    <xf numFmtId="0" fontId="7" fillId="0" borderId="0" xfId="0" applyFont="1" applyAlignment="1">
      <alignment horizontal="left"/>
    </xf>
    <xf numFmtId="43" fontId="7" fillId="0" borderId="0" xfId="1" applyFont="1" applyFill="1" applyBorder="1"/>
    <xf numFmtId="43" fontId="7" fillId="0" borderId="0" xfId="1" applyFont="1" applyFill="1" applyBorder="1" applyAlignment="1">
      <alignment horizontal="center"/>
    </xf>
    <xf numFmtId="165" fontId="3" fillId="0" borderId="0" xfId="1" applyNumberFormat="1" applyFont="1" applyFill="1" applyBorder="1"/>
    <xf numFmtId="170" fontId="3" fillId="0" borderId="0" xfId="28" applyNumberFormat="1" applyFont="1"/>
    <xf numFmtId="170" fontId="16" fillId="0" borderId="0" xfId="6" applyNumberFormat="1" applyFont="1"/>
    <xf numFmtId="3" fontId="4" fillId="0" borderId="0" xfId="11" applyNumberFormat="1" applyFont="1"/>
    <xf numFmtId="3" fontId="10" fillId="0" borderId="0" xfId="11" applyNumberFormat="1" applyAlignment="1">
      <alignment horizontal="right"/>
    </xf>
    <xf numFmtId="1" fontId="7" fillId="0" borderId="0" xfId="1" quotePrefix="1" applyNumberFormat="1" applyFont="1" applyFill="1" applyBorder="1" applyAlignment="1">
      <alignment horizontal="right"/>
    </xf>
    <xf numFmtId="167" fontId="7" fillId="0" borderId="0" xfId="1" applyNumberFormat="1" applyFont="1" applyFill="1" applyBorder="1" applyAlignment="1"/>
    <xf numFmtId="1" fontId="7" fillId="0" borderId="0" xfId="1" quotePrefix="1" applyNumberFormat="1" applyFont="1" applyFill="1" applyBorder="1" applyAlignment="1"/>
    <xf numFmtId="0" fontId="16" fillId="0" borderId="74" xfId="0" applyFont="1" applyBorder="1"/>
    <xf numFmtId="1" fontId="7" fillId="0" borderId="0" xfId="29" quotePrefix="1" applyNumberFormat="1" applyFont="1" applyFill="1" applyBorder="1" applyAlignment="1">
      <alignment horizontal="right"/>
    </xf>
    <xf numFmtId="1" fontId="18" fillId="0" borderId="7" xfId="29" applyNumberFormat="1" applyFont="1" applyFill="1" applyBorder="1"/>
    <xf numFmtId="1" fontId="7" fillId="0" borderId="42" xfId="29" applyNumberFormat="1" applyFont="1" applyFill="1" applyBorder="1" applyAlignment="1">
      <alignment horizontal="right"/>
    </xf>
    <xf numFmtId="0" fontId="16" fillId="0" borderId="35" xfId="0" applyFont="1" applyBorder="1"/>
    <xf numFmtId="1" fontId="7" fillId="0" borderId="42" xfId="29" applyNumberFormat="1" applyFont="1" applyFill="1" applyBorder="1"/>
    <xf numFmtId="1" fontId="7" fillId="0" borderId="0" xfId="29" applyNumberFormat="1" applyFont="1" applyFill="1" applyBorder="1" applyAlignment="1"/>
    <xf numFmtId="0" fontId="25" fillId="0" borderId="0" xfId="0" applyFont="1" applyAlignment="1">
      <alignment horizontal="right"/>
    </xf>
    <xf numFmtId="3" fontId="25" fillId="0" borderId="0" xfId="1" applyNumberFormat="1" applyFont="1" applyFill="1" applyBorder="1" applyAlignment="1">
      <alignment horizontal="right"/>
    </xf>
    <xf numFmtId="165" fontId="25" fillId="0" borderId="0" xfId="1" applyNumberFormat="1" applyFont="1" applyFill="1" applyBorder="1" applyAlignment="1">
      <alignment horizontal="right"/>
    </xf>
    <xf numFmtId="3" fontId="26" fillId="0" borderId="0" xfId="1" applyNumberFormat="1" applyFont="1" applyFill="1" applyBorder="1" applyAlignment="1">
      <alignment horizontal="right"/>
    </xf>
    <xf numFmtId="3" fontId="26" fillId="0" borderId="0" xfId="28" applyNumberFormat="1" applyFont="1" applyAlignment="1">
      <alignment horizontal="right"/>
    </xf>
    <xf numFmtId="3" fontId="27" fillId="0" borderId="0" xfId="6" applyNumberFormat="1" applyFont="1" applyAlignment="1">
      <alignment horizontal="right"/>
    </xf>
    <xf numFmtId="3" fontId="28" fillId="0" borderId="0" xfId="11" applyNumberFormat="1" applyFont="1" applyAlignment="1">
      <alignment horizontal="right"/>
    </xf>
    <xf numFmtId="3" fontId="29" fillId="0" borderId="0" xfId="11" applyNumberFormat="1" applyFont="1" applyAlignment="1">
      <alignment horizontal="right"/>
    </xf>
    <xf numFmtId="164" fontId="7" fillId="0" borderId="0" xfId="1" applyNumberFormat="1" applyFont="1" applyFill="1" applyBorder="1" applyAlignment="1">
      <alignment horizontal="right" vertical="center"/>
    </xf>
    <xf numFmtId="3" fontId="7" fillId="0" borderId="0" xfId="1" applyNumberFormat="1" applyFont="1" applyFill="1" applyBorder="1" applyAlignment="1">
      <alignment horizontal="center"/>
    </xf>
    <xf numFmtId="3" fontId="3" fillId="0" borderId="0" xfId="1" applyNumberFormat="1" applyFont="1" applyFill="1" applyBorder="1"/>
    <xf numFmtId="3" fontId="3" fillId="0" borderId="0" xfId="28" applyNumberFormat="1" applyFont="1"/>
    <xf numFmtId="3" fontId="16" fillId="0" borderId="0" xfId="6" applyNumberFormat="1" applyFont="1"/>
    <xf numFmtId="3" fontId="10" fillId="0" borderId="0" xfId="11" applyNumberFormat="1"/>
    <xf numFmtId="43" fontId="3" fillId="4" borderId="87" xfId="1" applyFont="1" applyFill="1" applyBorder="1" applyAlignment="1">
      <alignment wrapText="1"/>
    </xf>
    <xf numFmtId="43" fontId="7" fillId="10" borderId="54" xfId="1" applyFont="1" applyFill="1" applyBorder="1" applyAlignment="1">
      <alignment horizontal="right" vertical="center"/>
    </xf>
    <xf numFmtId="43" fontId="7" fillId="0" borderId="54" xfId="1" applyFont="1" applyFill="1" applyBorder="1" applyAlignment="1">
      <alignment horizontal="right" vertical="center"/>
    </xf>
    <xf numFmtId="43" fontId="7" fillId="0" borderId="56" xfId="1" applyFont="1" applyFill="1" applyBorder="1" applyAlignment="1">
      <alignment horizontal="right" vertical="center"/>
    </xf>
    <xf numFmtId="3" fontId="2" fillId="0" borderId="0" xfId="0" applyNumberFormat="1" applyFont="1"/>
    <xf numFmtId="0" fontId="33" fillId="0" borderId="0" xfId="0" applyFont="1"/>
    <xf numFmtId="165" fontId="7" fillId="0" borderId="2" xfId="1" applyNumberFormat="1" applyFont="1" applyFill="1" applyBorder="1" applyAlignment="1">
      <alignment horizontal="center"/>
    </xf>
    <xf numFmtId="165" fontId="7" fillId="0" borderId="8" xfId="1" applyNumberFormat="1" applyFont="1" applyFill="1" applyBorder="1" applyAlignment="1">
      <alignment horizontal="center"/>
    </xf>
    <xf numFmtId="165" fontId="0" fillId="0" borderId="37" xfId="0" applyNumberFormat="1" applyBorder="1"/>
    <xf numFmtId="1" fontId="7" fillId="0" borderId="42" xfId="1" applyNumberFormat="1" applyFont="1" applyFill="1" applyBorder="1"/>
    <xf numFmtId="1" fontId="7" fillId="13" borderId="42" xfId="29" applyNumberFormat="1" applyFont="1" applyFill="1" applyBorder="1" applyAlignment="1">
      <alignment horizontal="right"/>
    </xf>
    <xf numFmtId="165" fontId="7" fillId="0" borderId="64" xfId="1" applyNumberFormat="1" applyFont="1" applyFill="1" applyBorder="1" applyAlignment="1">
      <alignment horizontal="center"/>
    </xf>
    <xf numFmtId="1" fontId="7" fillId="14" borderId="42" xfId="29" applyNumberFormat="1" applyFont="1" applyFill="1" applyBorder="1" applyAlignment="1">
      <alignment horizontal="right"/>
    </xf>
    <xf numFmtId="1" fontId="18" fillId="0" borderId="0" xfId="29" applyNumberFormat="1" applyFont="1" applyFill="1" applyBorder="1" applyAlignment="1">
      <alignment horizontal="right"/>
    </xf>
    <xf numFmtId="1" fontId="7" fillId="11" borderId="12" xfId="0" applyNumberFormat="1" applyFont="1" applyFill="1" applyBorder="1" applyAlignment="1">
      <alignment horizontal="right"/>
    </xf>
    <xf numFmtId="1" fontId="7" fillId="13" borderId="12" xfId="0" applyNumberFormat="1" applyFont="1" applyFill="1" applyBorder="1" applyAlignment="1">
      <alignment horizontal="right"/>
    </xf>
    <xf numFmtId="43" fontId="7" fillId="13" borderId="54" xfId="1" applyFont="1" applyFill="1" applyBorder="1" applyAlignment="1">
      <alignment horizontal="right" vertical="center"/>
    </xf>
    <xf numFmtId="43" fontId="7" fillId="11" borderId="54" xfId="1" applyFont="1" applyFill="1" applyBorder="1" applyAlignment="1">
      <alignment horizontal="right" vertical="center"/>
    </xf>
    <xf numFmtId="165" fontId="3" fillId="4" borderId="46" xfId="1" applyNumberFormat="1" applyFont="1" applyFill="1" applyBorder="1" applyAlignment="1">
      <alignment horizontal="center" wrapText="1"/>
    </xf>
    <xf numFmtId="2" fontId="37" fillId="0" borderId="0" xfId="39" applyNumberFormat="1" applyFont="1" applyBorder="1" applyAlignment="1">
      <alignment horizontal="center"/>
    </xf>
    <xf numFmtId="0" fontId="3" fillId="4" borderId="53" xfId="0" applyFont="1" applyFill="1" applyBorder="1" applyAlignment="1">
      <alignment wrapText="1"/>
    </xf>
    <xf numFmtId="1" fontId="7" fillId="0" borderId="0" xfId="0" applyNumberFormat="1" applyFont="1" applyAlignment="1">
      <alignment horizontal="right"/>
    </xf>
    <xf numFmtId="164" fontId="17" fillId="13" borderId="12" xfId="0" applyNumberFormat="1" applyFont="1" applyFill="1" applyBorder="1"/>
    <xf numFmtId="3" fontId="7" fillId="0" borderId="24" xfId="0" applyNumberFormat="1" applyFont="1" applyBorder="1"/>
    <xf numFmtId="3" fontId="17" fillId="0" borderId="42" xfId="0" applyNumberFormat="1" applyFont="1" applyBorder="1"/>
    <xf numFmtId="0" fontId="40" fillId="16" borderId="29" xfId="0" applyFont="1" applyFill="1" applyBorder="1" applyAlignment="1">
      <alignment horizontal="center" vertical="center" wrapText="1"/>
    </xf>
    <xf numFmtId="3" fontId="40" fillId="16" borderId="29" xfId="0" applyNumberFormat="1" applyFont="1" applyFill="1" applyBorder="1" applyAlignment="1">
      <alignment horizontal="center" vertical="center"/>
    </xf>
    <xf numFmtId="0" fontId="5" fillId="6" borderId="76" xfId="0" applyFont="1" applyFill="1" applyBorder="1" applyAlignment="1">
      <alignment horizontal="center" vertical="center" wrapText="1"/>
    </xf>
    <xf numFmtId="0" fontId="5" fillId="6" borderId="76" xfId="0" applyFont="1" applyFill="1" applyBorder="1" applyAlignment="1">
      <alignment horizontal="center" vertical="center"/>
    </xf>
    <xf numFmtId="0" fontId="5" fillId="6" borderId="34" xfId="0" applyFont="1" applyFill="1" applyBorder="1" applyAlignment="1">
      <alignment horizontal="center" vertical="center"/>
    </xf>
    <xf numFmtId="3" fontId="7" fillId="0" borderId="64" xfId="1" applyNumberFormat="1" applyFont="1" applyFill="1" applyBorder="1"/>
    <xf numFmtId="3" fontId="7" fillId="10" borderId="29" xfId="0" applyNumberFormat="1" applyFont="1" applyFill="1" applyBorder="1" applyAlignment="1">
      <alignment horizontal="right"/>
    </xf>
    <xf numFmtId="0" fontId="7" fillId="0" borderId="64" xfId="0" applyFont="1" applyBorder="1"/>
    <xf numFmtId="3" fontId="7" fillId="0" borderId="60" xfId="1" applyNumberFormat="1" applyFont="1" applyFill="1" applyBorder="1"/>
    <xf numFmtId="3" fontId="7" fillId="13" borderId="11" xfId="0" applyNumberFormat="1" applyFont="1" applyFill="1" applyBorder="1"/>
    <xf numFmtId="3" fontId="17" fillId="11" borderId="12" xfId="0" applyNumberFormat="1" applyFont="1" applyFill="1" applyBorder="1"/>
    <xf numFmtId="3" fontId="17" fillId="10" borderId="12" xfId="0" applyNumberFormat="1" applyFont="1" applyFill="1" applyBorder="1"/>
    <xf numFmtId="3" fontId="7" fillId="10" borderId="11" xfId="0" applyNumberFormat="1" applyFont="1" applyFill="1" applyBorder="1"/>
    <xf numFmtId="3" fontId="7" fillId="11" borderId="11" xfId="0" applyNumberFormat="1" applyFont="1" applyFill="1" applyBorder="1"/>
    <xf numFmtId="3" fontId="5" fillId="4" borderId="79" xfId="1" applyNumberFormat="1" applyFont="1" applyFill="1" applyBorder="1" applyAlignment="1">
      <alignment wrapText="1"/>
    </xf>
    <xf numFmtId="43" fontId="3" fillId="4" borderId="8" xfId="1" applyFont="1" applyFill="1" applyBorder="1" applyAlignment="1">
      <alignment wrapText="1"/>
    </xf>
    <xf numFmtId="43" fontId="7" fillId="10" borderId="15" xfId="1" applyFont="1" applyFill="1" applyBorder="1" applyAlignment="1">
      <alignment horizontal="right" vertical="center"/>
    </xf>
    <xf numFmtId="43" fontId="7" fillId="11" borderId="15" xfId="1" applyFont="1" applyFill="1" applyBorder="1" applyAlignment="1">
      <alignment horizontal="right" vertical="center"/>
    </xf>
    <xf numFmtId="43" fontId="7" fillId="0" borderId="15" xfId="1" applyFont="1" applyFill="1" applyBorder="1" applyAlignment="1">
      <alignment horizontal="right" vertical="center"/>
    </xf>
    <xf numFmtId="43" fontId="7" fillId="13" borderId="15" xfId="1" applyFont="1" applyFill="1" applyBorder="1" applyAlignment="1">
      <alignment horizontal="right" vertical="center"/>
    </xf>
    <xf numFmtId="43" fontId="7" fillId="0" borderId="61" xfId="1" applyFont="1" applyFill="1" applyBorder="1" applyAlignment="1">
      <alignment horizontal="right" vertical="center"/>
    </xf>
    <xf numFmtId="1" fontId="7" fillId="0" borderId="14" xfId="0" applyNumberFormat="1" applyFont="1" applyBorder="1" applyAlignment="1">
      <alignment horizontal="right"/>
    </xf>
    <xf numFmtId="3" fontId="3" fillId="4" borderId="79" xfId="1" applyNumberFormat="1" applyFont="1" applyFill="1" applyBorder="1" applyAlignment="1">
      <alignment wrapText="1"/>
    </xf>
    <xf numFmtId="3" fontId="40" fillId="16" borderId="67" xfId="0" applyNumberFormat="1" applyFont="1" applyFill="1" applyBorder="1" applyAlignment="1">
      <alignment horizontal="center" vertical="center"/>
    </xf>
    <xf numFmtId="1" fontId="0" fillId="0" borderId="0" xfId="0" applyNumberFormat="1" applyAlignment="1">
      <alignment horizontal="right"/>
    </xf>
    <xf numFmtId="3" fontId="3" fillId="0" borderId="0" xfId="1" applyNumberFormat="1" applyFont="1" applyFill="1" applyBorder="1" applyAlignment="1">
      <alignment horizontal="right"/>
    </xf>
    <xf numFmtId="3" fontId="3" fillId="0" borderId="0" xfId="28" applyNumberFormat="1" applyFont="1" applyAlignment="1">
      <alignment horizontal="right"/>
    </xf>
    <xf numFmtId="3" fontId="16" fillId="0" borderId="0" xfId="6" applyNumberFormat="1" applyFont="1" applyAlignment="1">
      <alignment horizontal="right"/>
    </xf>
    <xf numFmtId="3" fontId="4" fillId="0" borderId="0" xfId="11" applyNumberFormat="1" applyFont="1" applyAlignment="1">
      <alignment horizontal="right"/>
    </xf>
    <xf numFmtId="1" fontId="7" fillId="0" borderId="42" xfId="40" applyNumberFormat="1" applyFont="1" applyBorder="1" applyAlignment="1">
      <alignment horizontal="right"/>
    </xf>
    <xf numFmtId="3" fontId="0" fillId="0" borderId="0" xfId="0" applyNumberFormat="1" applyAlignment="1">
      <alignment horizontal="center"/>
    </xf>
    <xf numFmtId="3" fontId="10" fillId="0" borderId="63" xfId="11" applyNumberFormat="1" applyBorder="1" applyAlignment="1">
      <alignment horizontal="right"/>
    </xf>
    <xf numFmtId="3" fontId="7" fillId="0" borderId="63" xfId="1" applyNumberFormat="1" applyFont="1" applyFill="1" applyBorder="1" applyAlignment="1">
      <alignment horizontal="right"/>
    </xf>
    <xf numFmtId="1" fontId="0" fillId="0" borderId="63" xfId="0" applyNumberFormat="1" applyBorder="1" applyAlignment="1">
      <alignment horizontal="right"/>
    </xf>
    <xf numFmtId="165" fontId="7" fillId="0" borderId="63" xfId="1" applyNumberFormat="1" applyFont="1" applyFill="1" applyBorder="1" applyAlignment="1">
      <alignment horizontal="right"/>
    </xf>
    <xf numFmtId="43" fontId="7" fillId="14" borderId="54" xfId="1" applyFont="1" applyFill="1" applyBorder="1" applyAlignment="1">
      <alignment horizontal="right" vertical="center"/>
    </xf>
    <xf numFmtId="3" fontId="10" fillId="0" borderId="64" xfId="11" applyNumberFormat="1" applyBorder="1"/>
    <xf numFmtId="1" fontId="18" fillId="0" borderId="0" xfId="29" applyNumberFormat="1" applyFont="1" applyFill="1" applyBorder="1"/>
    <xf numFmtId="0" fontId="7" fillId="0" borderId="62" xfId="0" applyFont="1" applyBorder="1" applyAlignment="1">
      <alignment horizontal="center"/>
    </xf>
    <xf numFmtId="0" fontId="7" fillId="0" borderId="88" xfId="0" applyFont="1" applyBorder="1" applyAlignment="1">
      <alignment horizontal="center"/>
    </xf>
    <xf numFmtId="164" fontId="3" fillId="5" borderId="31" xfId="3" applyNumberFormat="1" applyFont="1" applyFill="1" applyBorder="1" applyAlignment="1">
      <alignment horizontal="center" wrapText="1"/>
    </xf>
    <xf numFmtId="3" fontId="40" fillId="16" borderId="14" xfId="0" applyNumberFormat="1" applyFont="1" applyFill="1" applyBorder="1" applyAlignment="1">
      <alignment horizontal="center" vertical="center"/>
    </xf>
    <xf numFmtId="3" fontId="6" fillId="16" borderId="42" xfId="0" applyNumberFormat="1" applyFont="1" applyFill="1" applyBorder="1" applyAlignment="1">
      <alignment horizontal="center" vertical="center" wrapText="1"/>
    </xf>
    <xf numFmtId="1" fontId="7" fillId="10" borderId="42" xfId="39" applyNumberFormat="1" applyFont="1" applyFill="1" applyBorder="1"/>
    <xf numFmtId="1" fontId="7" fillId="10" borderId="41" xfId="39" applyNumberFormat="1" applyFont="1" applyFill="1" applyBorder="1"/>
    <xf numFmtId="1" fontId="7" fillId="0" borderId="42" xfId="39" applyNumberFormat="1" applyFont="1" applyFill="1" applyBorder="1"/>
    <xf numFmtId="1" fontId="7" fillId="0" borderId="41" xfId="39" applyNumberFormat="1" applyFont="1" applyFill="1" applyBorder="1"/>
    <xf numFmtId="1" fontId="7" fillId="0" borderId="0" xfId="39" applyNumberFormat="1" applyFont="1" applyFill="1" applyBorder="1"/>
    <xf numFmtId="1" fontId="7" fillId="0" borderId="8" xfId="39" applyNumberFormat="1" applyFont="1" applyFill="1" applyBorder="1"/>
    <xf numFmtId="165" fontId="3" fillId="4" borderId="42" xfId="1" applyNumberFormat="1" applyFont="1" applyFill="1" applyBorder="1" applyAlignment="1">
      <alignment horizontal="center" wrapText="1"/>
    </xf>
    <xf numFmtId="1" fontId="7" fillId="13" borderId="0" xfId="29" applyNumberFormat="1" applyFont="1" applyFill="1" applyBorder="1"/>
    <xf numFmtId="1" fontId="7" fillId="13" borderId="8" xfId="29" applyNumberFormat="1" applyFont="1" applyFill="1" applyBorder="1"/>
    <xf numFmtId="1" fontId="17" fillId="10" borderId="42" xfId="1" applyNumberFormat="1" applyFont="1" applyFill="1" applyBorder="1" applyAlignment="1">
      <alignment horizontal="right" vertical="center"/>
    </xf>
    <xf numFmtId="1" fontId="17" fillId="0" borderId="42" xfId="1" applyNumberFormat="1" applyFont="1" applyBorder="1" applyAlignment="1">
      <alignment horizontal="right" vertical="center"/>
    </xf>
    <xf numFmtId="1" fontId="17" fillId="0" borderId="14" xfId="1" applyNumberFormat="1" applyFont="1" applyBorder="1" applyAlignment="1">
      <alignment horizontal="right" vertical="center"/>
    </xf>
    <xf numFmtId="2" fontId="17" fillId="0" borderId="0" xfId="0" applyNumberFormat="1" applyFont="1" applyAlignment="1">
      <alignment horizontal="right"/>
    </xf>
    <xf numFmtId="169" fontId="17" fillId="10" borderId="42" xfId="0" applyNumberFormat="1" applyFont="1" applyFill="1" applyBorder="1" applyAlignment="1">
      <alignment horizontal="right"/>
    </xf>
    <xf numFmtId="169" fontId="17" fillId="0" borderId="42" xfId="0" applyNumberFormat="1" applyFont="1" applyBorder="1" applyAlignment="1">
      <alignment horizontal="right"/>
    </xf>
    <xf numFmtId="3" fontId="17" fillId="0" borderId="41" xfId="0" applyNumberFormat="1" applyFont="1" applyBorder="1" applyProtection="1">
      <protection hidden="1"/>
    </xf>
    <xf numFmtId="3" fontId="17" fillId="10" borderId="42" xfId="0" applyNumberFormat="1" applyFont="1" applyFill="1" applyBorder="1" applyProtection="1">
      <protection hidden="1"/>
    </xf>
    <xf numFmtId="3" fontId="17" fillId="10" borderId="15" xfId="0" applyNumberFormat="1" applyFont="1" applyFill="1" applyBorder="1" applyProtection="1">
      <protection hidden="1"/>
    </xf>
    <xf numFmtId="3" fontId="17" fillId="10" borderId="12" xfId="0" applyNumberFormat="1" applyFont="1" applyFill="1" applyBorder="1" applyProtection="1">
      <protection hidden="1"/>
    </xf>
    <xf numFmtId="3" fontId="17" fillId="10" borderId="11" xfId="0" applyNumberFormat="1" applyFont="1" applyFill="1" applyBorder="1" applyProtection="1">
      <protection hidden="1"/>
    </xf>
    <xf numFmtId="3" fontId="17" fillId="0" borderId="42" xfId="0" applyNumberFormat="1" applyFont="1" applyBorder="1" applyProtection="1">
      <protection hidden="1"/>
    </xf>
    <xf numFmtId="3" fontId="17" fillId="0" borderId="15" xfId="0" applyNumberFormat="1" applyFont="1" applyBorder="1" applyProtection="1">
      <protection hidden="1"/>
    </xf>
    <xf numFmtId="3" fontId="17" fillId="0" borderId="12" xfId="0" applyNumberFormat="1" applyFont="1" applyBorder="1" applyProtection="1">
      <protection hidden="1"/>
    </xf>
    <xf numFmtId="3" fontId="17" fillId="0" borderId="11" xfId="0" applyNumberFormat="1" applyFont="1" applyBorder="1" applyProtection="1">
      <protection hidden="1"/>
    </xf>
    <xf numFmtId="0" fontId="17" fillId="0" borderId="42" xfId="0" applyFont="1" applyBorder="1" applyProtection="1">
      <protection locked="0"/>
    </xf>
    <xf numFmtId="0" fontId="17" fillId="0" borderId="13" xfId="0" applyFont="1" applyBorder="1"/>
    <xf numFmtId="0" fontId="17" fillId="13" borderId="42" xfId="0" applyFont="1" applyFill="1" applyBorder="1" applyProtection="1">
      <protection locked="0"/>
    </xf>
    <xf numFmtId="3" fontId="39" fillId="10" borderId="42" xfId="0" applyNumberFormat="1" applyFont="1" applyFill="1" applyBorder="1" applyAlignment="1">
      <alignment horizontal="right" shrinkToFit="1"/>
    </xf>
    <xf numFmtId="3" fontId="39" fillId="0" borderId="83" xfId="0" applyNumberFormat="1" applyFont="1" applyBorder="1" applyAlignment="1">
      <alignment horizontal="right" shrinkToFit="1"/>
    </xf>
    <xf numFmtId="3" fontId="39" fillId="0" borderId="84" xfId="0" applyNumberFormat="1" applyFont="1" applyBorder="1" applyAlignment="1">
      <alignment horizontal="right" shrinkToFit="1"/>
    </xf>
    <xf numFmtId="164" fontId="7" fillId="10" borderId="0" xfId="29" applyNumberFormat="1" applyFont="1" applyFill="1" applyBorder="1"/>
    <xf numFmtId="0" fontId="0" fillId="0" borderId="0" xfId="0" applyAlignment="1">
      <alignment horizontal="center"/>
    </xf>
    <xf numFmtId="0" fontId="0" fillId="0" borderId="0" xfId="0"/>
    <xf numFmtId="3" fontId="0" fillId="0" borderId="0" xfId="0" applyNumberFormat="1"/>
    <xf numFmtId="0" fontId="17" fillId="0" borderId="7" xfId="0" applyFont="1" applyBorder="1" applyAlignment="1">
      <alignment horizontal="left"/>
    </xf>
    <xf numFmtId="0" fontId="17" fillId="0" borderId="0" xfId="0" applyFont="1" applyAlignment="1">
      <alignment horizontal="left"/>
    </xf>
    <xf numFmtId="0" fontId="16" fillId="0" borderId="7" xfId="0" applyFont="1" applyBorder="1" applyAlignment="1">
      <alignment horizontal="left"/>
    </xf>
    <xf numFmtId="0" fontId="5" fillId="6" borderId="18" xfId="0" applyFont="1" applyFill="1" applyBorder="1" applyAlignment="1">
      <alignment horizontal="center" vertical="center"/>
    </xf>
    <xf numFmtId="0" fontId="5" fillId="6" borderId="18" xfId="0" applyFont="1" applyFill="1" applyBorder="1" applyAlignment="1">
      <alignment horizontal="center" vertical="center" wrapText="1"/>
    </xf>
    <xf numFmtId="0" fontId="0" fillId="0" borderId="0" xfId="0" applyAlignment="1"/>
    <xf numFmtId="1" fontId="17" fillId="0" borderId="0" xfId="0" applyNumberFormat="1" applyFont="1"/>
    <xf numFmtId="1" fontId="17" fillId="10" borderId="42" xfId="0" applyNumberFormat="1" applyFont="1" applyFill="1" applyBorder="1"/>
    <xf numFmtId="3" fontId="40" fillId="22" borderId="42" xfId="0" applyNumberFormat="1" applyFont="1" applyFill="1" applyBorder="1" applyAlignment="1">
      <alignment horizontal="center" vertical="center" wrapText="1"/>
    </xf>
    <xf numFmtId="0" fontId="17" fillId="0" borderId="42" xfId="0" applyFont="1" applyFill="1" applyBorder="1" applyAlignment="1">
      <alignment horizontal="right"/>
    </xf>
    <xf numFmtId="164" fontId="17" fillId="0" borderId="0" xfId="3" applyNumberFormat="1" applyFont="1" applyAlignment="1">
      <alignment horizontal="left"/>
    </xf>
    <xf numFmtId="164" fontId="17" fillId="11" borderId="0" xfId="3" applyNumberFormat="1" applyFont="1" applyFill="1" applyAlignment="1">
      <alignment horizontal="left"/>
    </xf>
    <xf numFmtId="164" fontId="17" fillId="23" borderId="44" xfId="3" applyNumberFormat="1" applyFont="1" applyFill="1" applyBorder="1" applyAlignment="1">
      <alignment horizontal="left"/>
    </xf>
    <xf numFmtId="3" fontId="7" fillId="0" borderId="18" xfId="0" applyNumberFormat="1" applyFont="1" applyFill="1" applyBorder="1"/>
    <xf numFmtId="3" fontId="17" fillId="11" borderId="41" xfId="0" applyNumberFormat="1" applyFont="1" applyFill="1" applyBorder="1"/>
    <xf numFmtId="3" fontId="7" fillId="0" borderId="0" xfId="0" applyNumberFormat="1" applyFont="1" applyFill="1" applyBorder="1"/>
    <xf numFmtId="3" fontId="7" fillId="0" borderId="23" xfId="0" applyNumberFormat="1" applyFont="1" applyFill="1" applyBorder="1"/>
    <xf numFmtId="3" fontId="7" fillId="11" borderId="42" xfId="0" applyNumberFormat="1" applyFont="1" applyFill="1" applyBorder="1"/>
    <xf numFmtId="3" fontId="7" fillId="0" borderId="13" xfId="0" applyNumberFormat="1" applyFont="1" applyBorder="1"/>
    <xf numFmtId="3" fontId="7" fillId="0" borderId="42" xfId="0" applyNumberFormat="1" applyFont="1" applyFill="1" applyBorder="1"/>
    <xf numFmtId="3" fontId="7" fillId="10" borderId="18" xfId="0" applyNumberFormat="1" applyFont="1" applyFill="1" applyBorder="1"/>
    <xf numFmtId="3" fontId="7" fillId="10" borderId="15" xfId="0" applyNumberFormat="1" applyFont="1" applyFill="1" applyBorder="1"/>
    <xf numFmtId="3" fontId="17" fillId="10" borderId="41" xfId="0" applyNumberFormat="1" applyFont="1" applyFill="1" applyBorder="1"/>
    <xf numFmtId="3" fontId="7" fillId="11" borderId="15" xfId="0" applyNumberFormat="1" applyFont="1" applyFill="1" applyBorder="1"/>
    <xf numFmtId="3" fontId="7" fillId="13" borderId="15" xfId="0" applyNumberFormat="1" applyFont="1" applyFill="1" applyBorder="1"/>
    <xf numFmtId="3" fontId="17" fillId="13" borderId="41" xfId="0" applyNumberFormat="1" applyFont="1" applyFill="1" applyBorder="1"/>
    <xf numFmtId="3" fontId="7" fillId="13" borderId="42" xfId="0" applyNumberFormat="1" applyFont="1" applyFill="1" applyBorder="1"/>
    <xf numFmtId="3" fontId="7" fillId="10" borderId="10" xfId="0" applyNumberFormat="1" applyFont="1" applyFill="1" applyBorder="1"/>
    <xf numFmtId="3" fontId="7" fillId="0" borderId="15" xfId="0" applyNumberFormat="1" applyFont="1" applyFill="1" applyBorder="1"/>
    <xf numFmtId="3" fontId="17" fillId="0" borderId="41" xfId="0" applyNumberFormat="1" applyFont="1" applyFill="1" applyBorder="1"/>
    <xf numFmtId="3" fontId="7" fillId="0" borderId="44" xfId="0" applyNumberFormat="1" applyFont="1" applyFill="1" applyBorder="1"/>
    <xf numFmtId="3" fontId="7" fillId="0" borderId="12" xfId="0" applyNumberFormat="1" applyFont="1" applyFill="1" applyBorder="1"/>
    <xf numFmtId="3" fontId="7" fillId="0" borderId="42" xfId="0" applyNumberFormat="1" applyFont="1" applyFill="1" applyBorder="1" applyAlignment="1">
      <alignment horizontal="right"/>
    </xf>
    <xf numFmtId="3" fontId="7" fillId="0" borderId="12" xfId="0" applyNumberFormat="1" applyFont="1" applyFill="1" applyBorder="1" applyAlignment="1">
      <alignment horizontal="right"/>
    </xf>
    <xf numFmtId="3" fontId="7" fillId="0" borderId="14" xfId="0" applyNumberFormat="1" applyFont="1" applyFill="1" applyBorder="1" applyAlignment="1">
      <alignment horizontal="right"/>
    </xf>
    <xf numFmtId="3" fontId="7" fillId="10" borderId="21" xfId="0" applyNumberFormat="1" applyFont="1" applyFill="1" applyBorder="1"/>
    <xf numFmtId="3" fontId="7" fillId="10" borderId="24" xfId="0" applyNumberFormat="1" applyFont="1" applyFill="1" applyBorder="1"/>
    <xf numFmtId="3" fontId="2" fillId="11" borderId="61" xfId="0" applyNumberFormat="1" applyFont="1" applyFill="1" applyBorder="1"/>
    <xf numFmtId="0" fontId="0" fillId="0" borderId="0" xfId="0" applyFill="1"/>
    <xf numFmtId="0" fontId="7" fillId="0" borderId="7" xfId="0" quotePrefix="1" applyFont="1" applyFill="1" applyBorder="1" applyAlignment="1">
      <alignment horizontal="right"/>
    </xf>
    <xf numFmtId="0" fontId="7" fillId="0" borderId="0" xfId="0" applyFont="1" applyFill="1" applyAlignment="1">
      <alignment horizontal="right"/>
    </xf>
    <xf numFmtId="0" fontId="7" fillId="0" borderId="9" xfId="0" applyFont="1" applyFill="1" applyBorder="1" applyAlignment="1">
      <alignment horizontal="right"/>
    </xf>
    <xf numFmtId="164" fontId="17" fillId="0" borderId="0" xfId="3" applyNumberFormat="1" applyFont="1" applyFill="1" applyAlignment="1">
      <alignment horizontal="left"/>
    </xf>
    <xf numFmtId="0" fontId="17" fillId="0" borderId="14" xfId="0" applyFont="1" applyFill="1" applyBorder="1" applyAlignment="1">
      <alignment horizontal="right"/>
    </xf>
    <xf numFmtId="1" fontId="17" fillId="0" borderId="0" xfId="0" applyNumberFormat="1" applyFont="1" applyFill="1"/>
    <xf numFmtId="3" fontId="7" fillId="0" borderId="0" xfId="0" applyNumberFormat="1" applyFont="1" applyFill="1"/>
    <xf numFmtId="37" fontId="7" fillId="0" borderId="0" xfId="54" applyFont="1"/>
    <xf numFmtId="1" fontId="7" fillId="0" borderId="42" xfId="0" applyNumberFormat="1" applyFont="1" applyBorder="1" applyAlignment="1">
      <alignment horizontal="right" vertical="center" wrapText="1"/>
    </xf>
    <xf numFmtId="1" fontId="7" fillId="0" borderId="42" xfId="0" applyNumberFormat="1" applyFont="1" applyBorder="1" applyAlignment="1">
      <alignment horizontal="right" vertical="center"/>
    </xf>
    <xf numFmtId="1" fontId="7" fillId="0" borderId="0" xfId="0" applyNumberFormat="1" applyFont="1" applyAlignment="1">
      <alignment horizontal="right" vertical="center" wrapText="1"/>
    </xf>
    <xf numFmtId="1" fontId="7" fillId="11" borderId="42" xfId="0" applyNumberFormat="1" applyFont="1" applyFill="1" applyBorder="1" applyAlignment="1">
      <alignment horizontal="right" vertical="center" wrapText="1"/>
    </xf>
    <xf numFmtId="1" fontId="7" fillId="11" borderId="42" xfId="0" applyNumberFormat="1" applyFont="1" applyFill="1" applyBorder="1" applyAlignment="1">
      <alignment horizontal="right" vertical="center"/>
    </xf>
    <xf numFmtId="1" fontId="7" fillId="13" borderId="42" xfId="0" applyNumberFormat="1" applyFont="1" applyFill="1" applyBorder="1" applyAlignment="1">
      <alignment horizontal="right" vertical="center" wrapText="1"/>
    </xf>
    <xf numFmtId="1" fontId="7" fillId="13" borderId="42" xfId="0" applyNumberFormat="1" applyFont="1" applyFill="1" applyBorder="1" applyAlignment="1">
      <alignment horizontal="right" vertical="center"/>
    </xf>
    <xf numFmtId="37" fontId="7" fillId="13" borderId="12" xfId="54" applyFont="1" applyFill="1" applyBorder="1"/>
    <xf numFmtId="3" fontId="7" fillId="0" borderId="42" xfId="1" quotePrefix="1" applyNumberFormat="1" applyFont="1" applyFill="1" applyBorder="1" applyAlignment="1">
      <alignment horizontal="right" vertical="center"/>
    </xf>
    <xf numFmtId="0" fontId="0" fillId="0" borderId="0" xfId="0"/>
    <xf numFmtId="0" fontId="17" fillId="0" borderId="89" xfId="0" applyNumberFormat="1" applyFont="1" applyBorder="1"/>
    <xf numFmtId="169" fontId="17" fillId="0" borderId="0" xfId="0" applyNumberFormat="1" applyFont="1"/>
    <xf numFmtId="3" fontId="40" fillId="25" borderId="42" xfId="0" applyNumberFormat="1" applyFont="1" applyFill="1" applyBorder="1" applyAlignment="1">
      <alignment horizontal="center" vertical="center"/>
    </xf>
    <xf numFmtId="0" fontId="0" fillId="0" borderId="0" xfId="0" applyFill="1" applyBorder="1"/>
    <xf numFmtId="0" fontId="46" fillId="0" borderId="0" xfId="0" applyFont="1"/>
    <xf numFmtId="0" fontId="47" fillId="0" borderId="0" xfId="0" applyFont="1"/>
    <xf numFmtId="0" fontId="17" fillId="0" borderId="0" xfId="0" applyFont="1" applyFill="1"/>
    <xf numFmtId="1" fontId="7" fillId="24" borderId="42" xfId="29" applyNumberFormat="1" applyFont="1" applyFill="1" applyBorder="1" applyAlignment="1">
      <alignment horizontal="right"/>
    </xf>
    <xf numFmtId="3" fontId="17" fillId="10" borderId="42" xfId="0" applyNumberFormat="1" applyFont="1" applyFill="1" applyBorder="1" applyAlignment="1" applyProtection="1">
      <alignment horizontal="right"/>
      <protection hidden="1"/>
    </xf>
    <xf numFmtId="3" fontId="17" fillId="10" borderId="12" xfId="0" applyNumberFormat="1" applyFont="1" applyFill="1" applyBorder="1" applyAlignment="1" applyProtection="1">
      <alignment horizontal="right"/>
      <protection hidden="1"/>
    </xf>
    <xf numFmtId="3" fontId="17" fillId="0" borderId="42" xfId="0" applyNumberFormat="1" applyFont="1" applyBorder="1" applyAlignment="1">
      <alignment horizontal="center" vertical="center"/>
    </xf>
    <xf numFmtId="0" fontId="17" fillId="10" borderId="18" xfId="0" applyFont="1" applyFill="1" applyBorder="1" applyAlignment="1">
      <alignment horizontal="right"/>
    </xf>
    <xf numFmtId="0" fontId="17" fillId="10" borderId="18" xfId="0" applyFont="1" applyFill="1" applyBorder="1"/>
    <xf numFmtId="164" fontId="7" fillId="13" borderId="0" xfId="3" applyNumberFormat="1" applyFont="1" applyFill="1" applyBorder="1" applyAlignment="1">
      <alignment horizontal="center"/>
    </xf>
    <xf numFmtId="164" fontId="7" fillId="13" borderId="0" xfId="3" applyNumberFormat="1" applyFont="1" applyFill="1" applyBorder="1" applyAlignment="1"/>
    <xf numFmtId="43" fontId="3" fillId="4" borderId="29" xfId="1" applyNumberFormat="1" applyFont="1" applyFill="1" applyBorder="1" applyAlignment="1">
      <alignment wrapText="1"/>
    </xf>
    <xf numFmtId="0" fontId="17" fillId="13" borderId="42" xfId="0" applyFont="1" applyFill="1" applyBorder="1" applyAlignment="1">
      <alignment horizontal="right"/>
    </xf>
    <xf numFmtId="164" fontId="7" fillId="14" borderId="0" xfId="29" applyNumberFormat="1" applyFont="1" applyFill="1" applyBorder="1" applyAlignment="1">
      <alignment horizontal="right"/>
    </xf>
    <xf numFmtId="164" fontId="7" fillId="11" borderId="12" xfId="29" applyNumberFormat="1" applyFont="1" applyFill="1" applyBorder="1" applyAlignment="1">
      <alignment horizontal="right"/>
    </xf>
    <xf numFmtId="3" fontId="7" fillId="13" borderId="42" xfId="1" applyNumberFormat="1" applyFont="1" applyFill="1" applyBorder="1" applyAlignment="1">
      <alignment horizontal="right"/>
    </xf>
    <xf numFmtId="0" fontId="7" fillId="13" borderId="44" xfId="0" quotePrefix="1" applyFont="1" applyFill="1" applyBorder="1" applyAlignment="1">
      <alignment horizontal="right"/>
    </xf>
    <xf numFmtId="0" fontId="7" fillId="13" borderId="14" xfId="0" applyFont="1" applyFill="1" applyBorder="1" applyAlignment="1">
      <alignment horizontal="right"/>
    </xf>
    <xf numFmtId="0" fontId="7" fillId="13" borderId="54" xfId="0" applyFont="1" applyFill="1" applyBorder="1" applyAlignment="1">
      <alignment horizontal="right"/>
    </xf>
    <xf numFmtId="164" fontId="17" fillId="13" borderId="44" xfId="3" applyNumberFormat="1" applyFont="1" applyFill="1" applyBorder="1" applyAlignment="1">
      <alignment horizontal="left"/>
    </xf>
    <xf numFmtId="3" fontId="7" fillId="13" borderId="42" xfId="1" applyNumberFormat="1" applyFont="1" applyFill="1" applyBorder="1" applyAlignment="1">
      <alignment horizontal="right" vertical="center"/>
    </xf>
    <xf numFmtId="0" fontId="17" fillId="13" borderId="42" xfId="0" applyNumberFormat="1" applyFont="1" applyFill="1" applyBorder="1"/>
    <xf numFmtId="2" fontId="17" fillId="13" borderId="42" xfId="0" applyNumberFormat="1" applyFont="1" applyFill="1" applyBorder="1" applyAlignment="1">
      <alignment horizontal="right"/>
    </xf>
    <xf numFmtId="164" fontId="7" fillId="13" borderId="12" xfId="29" applyNumberFormat="1" applyFont="1" applyFill="1" applyBorder="1" applyAlignment="1">
      <alignment horizontal="right"/>
    </xf>
    <xf numFmtId="164" fontId="7" fillId="13" borderId="42" xfId="29" applyNumberFormat="1" applyFont="1" applyFill="1" applyBorder="1" applyAlignment="1">
      <alignment horizontal="right"/>
    </xf>
    <xf numFmtId="164" fontId="7" fillId="13" borderId="78" xfId="29" applyNumberFormat="1" applyFont="1" applyFill="1" applyBorder="1" applyAlignment="1">
      <alignment horizontal="right"/>
    </xf>
    <xf numFmtId="2" fontId="17" fillId="14" borderId="0" xfId="0" applyNumberFormat="1" applyFont="1" applyFill="1" applyAlignment="1">
      <alignment horizontal="right"/>
    </xf>
    <xf numFmtId="2" fontId="17" fillId="14" borderId="42" xfId="0" applyNumberFormat="1" applyFont="1" applyFill="1" applyBorder="1" applyAlignment="1">
      <alignment horizontal="right"/>
    </xf>
    <xf numFmtId="0" fontId="7" fillId="14" borderId="7" xfId="0" quotePrefix="1" applyFont="1" applyFill="1" applyBorder="1" applyAlignment="1">
      <alignment horizontal="right"/>
    </xf>
    <xf numFmtId="0" fontId="7" fillId="14" borderId="0" xfId="0" applyFont="1" applyFill="1" applyAlignment="1">
      <alignment horizontal="right"/>
    </xf>
    <xf numFmtId="0" fontId="7" fillId="14" borderId="9" xfId="0" applyFont="1" applyFill="1" applyBorder="1" applyAlignment="1">
      <alignment horizontal="right"/>
    </xf>
    <xf numFmtId="164" fontId="17" fillId="14" borderId="0" xfId="3" applyNumberFormat="1" applyFont="1" applyFill="1" applyAlignment="1">
      <alignment horizontal="left"/>
    </xf>
    <xf numFmtId="0" fontId="17" fillId="14" borderId="89" xfId="0" applyNumberFormat="1" applyFont="1" applyFill="1" applyBorder="1"/>
    <xf numFmtId="0" fontId="17" fillId="14" borderId="0" xfId="0" applyFont="1" applyFill="1"/>
    <xf numFmtId="169" fontId="17" fillId="14" borderId="0" xfId="0" applyNumberFormat="1" applyFont="1" applyFill="1"/>
    <xf numFmtId="3" fontId="7" fillId="14" borderId="0" xfId="1" applyNumberFormat="1" applyFont="1" applyFill="1" applyBorder="1" applyAlignment="1">
      <alignment horizontal="right"/>
    </xf>
    <xf numFmtId="164" fontId="7" fillId="14" borderId="18" xfId="3" applyNumberFormat="1" applyFont="1" applyFill="1" applyBorder="1" applyAlignment="1">
      <alignment horizontal="right"/>
    </xf>
    <xf numFmtId="164" fontId="17" fillId="14" borderId="18" xfId="0" applyNumberFormat="1" applyFont="1" applyFill="1" applyBorder="1" applyAlignment="1">
      <alignment horizontal="right"/>
    </xf>
    <xf numFmtId="164" fontId="17" fillId="14" borderId="42" xfId="0" applyNumberFormat="1" applyFont="1" applyFill="1" applyBorder="1" applyAlignment="1">
      <alignment horizontal="right"/>
    </xf>
    <xf numFmtId="0" fontId="17" fillId="14" borderId="0" xfId="0" applyFont="1" applyFill="1" applyAlignment="1">
      <alignment horizontal="right"/>
    </xf>
    <xf numFmtId="167" fontId="7" fillId="14" borderId="0" xfId="29" applyNumberFormat="1" applyFont="1" applyFill="1" applyBorder="1" applyAlignment="1">
      <alignment horizontal="right"/>
    </xf>
    <xf numFmtId="0" fontId="17" fillId="14" borderId="14" xfId="0" applyFont="1" applyFill="1" applyBorder="1" applyAlignment="1">
      <alignment horizontal="right"/>
    </xf>
    <xf numFmtId="3" fontId="39" fillId="14" borderId="83" xfId="0" applyNumberFormat="1" applyFont="1" applyFill="1" applyBorder="1" applyAlignment="1">
      <alignment horizontal="right" shrinkToFit="1"/>
    </xf>
    <xf numFmtId="1" fontId="17" fillId="14" borderId="42" xfId="1" applyNumberFormat="1" applyFont="1" applyFill="1" applyBorder="1" applyAlignment="1">
      <alignment horizontal="right" vertical="center"/>
    </xf>
    <xf numFmtId="1" fontId="17" fillId="14" borderId="0" xfId="0" applyNumberFormat="1" applyFont="1" applyFill="1" applyAlignment="1">
      <alignment horizontal="right"/>
    </xf>
    <xf numFmtId="1" fontId="7" fillId="14" borderId="42" xfId="0" applyNumberFormat="1" applyFont="1" applyFill="1" applyBorder="1" applyAlignment="1">
      <alignment horizontal="right"/>
    </xf>
    <xf numFmtId="1" fontId="7" fillId="26" borderId="42" xfId="0" applyNumberFormat="1" applyFont="1" applyFill="1" applyBorder="1" applyAlignment="1">
      <alignment horizontal="right"/>
    </xf>
    <xf numFmtId="3" fontId="7" fillId="14" borderId="15" xfId="40" applyNumberFormat="1" applyFont="1" applyFill="1" applyBorder="1" applyAlignment="1">
      <alignment horizontal="right"/>
    </xf>
    <xf numFmtId="3" fontId="7" fillId="14" borderId="41" xfId="40" applyNumberFormat="1" applyFont="1" applyFill="1" applyBorder="1" applyAlignment="1">
      <alignment horizontal="right"/>
    </xf>
    <xf numFmtId="3" fontId="7" fillId="14" borderId="42" xfId="40" applyNumberFormat="1" applyFont="1" applyFill="1" applyBorder="1" applyAlignment="1">
      <alignment horizontal="right"/>
    </xf>
    <xf numFmtId="3" fontId="7" fillId="14" borderId="44" xfId="40" applyNumberFormat="1" applyFont="1" applyFill="1" applyBorder="1" applyAlignment="1">
      <alignment horizontal="right"/>
    </xf>
    <xf numFmtId="3" fontId="7" fillId="14" borderId="12" xfId="40" applyNumberFormat="1" applyFont="1" applyFill="1" applyBorder="1" applyAlignment="1">
      <alignment horizontal="right"/>
    </xf>
    <xf numFmtId="167" fontId="7" fillId="14" borderId="0" xfId="3" applyNumberFormat="1" applyFont="1" applyFill="1" applyBorder="1" applyAlignment="1">
      <alignment horizontal="center"/>
    </xf>
    <xf numFmtId="43" fontId="7" fillId="11" borderId="7" xfId="3" applyFont="1" applyFill="1" applyBorder="1"/>
    <xf numFmtId="43" fontId="7" fillId="13" borderId="7" xfId="3" applyFont="1" applyFill="1" applyBorder="1"/>
    <xf numFmtId="2" fontId="7" fillId="13" borderId="23" xfId="0" applyNumberFormat="1" applyFont="1" applyFill="1" applyBorder="1"/>
    <xf numFmtId="2" fontId="7" fillId="13" borderId="0" xfId="0" applyNumberFormat="1" applyFont="1" applyFill="1"/>
    <xf numFmtId="2" fontId="7" fillId="13" borderId="8" xfId="0" applyNumberFormat="1" applyFont="1" applyFill="1" applyBorder="1"/>
    <xf numFmtId="43" fontId="7" fillId="13" borderId="35" xfId="3" applyFont="1" applyFill="1" applyBorder="1"/>
    <xf numFmtId="0" fontId="0" fillId="11" borderId="0" xfId="0" applyFill="1" applyBorder="1"/>
    <xf numFmtId="0" fontId="43" fillId="17" borderId="44" xfId="53" applyFill="1" applyBorder="1" applyAlignment="1">
      <alignment horizontal="center"/>
    </xf>
    <xf numFmtId="0" fontId="43" fillId="17" borderId="42" xfId="53" applyFill="1" applyBorder="1" applyAlignment="1">
      <alignment horizontal="center"/>
    </xf>
    <xf numFmtId="0" fontId="43" fillId="17" borderId="41" xfId="53" applyFill="1" applyBorder="1" applyAlignment="1">
      <alignment horizontal="center"/>
    </xf>
    <xf numFmtId="0" fontId="0" fillId="0" borderId="0" xfId="0" applyAlignment="1">
      <alignment horizontal="center"/>
    </xf>
    <xf numFmtId="0" fontId="44" fillId="0" borderId="0" xfId="0" applyFont="1" applyAlignment="1">
      <alignment horizontal="center"/>
    </xf>
    <xf numFmtId="3" fontId="0" fillId="0" borderId="0" xfId="0" applyNumberFormat="1" applyAlignment="1">
      <alignment horizontal="center"/>
    </xf>
    <xf numFmtId="0" fontId="0" fillId="0" borderId="0" xfId="0"/>
    <xf numFmtId="3" fontId="0" fillId="0" borderId="0" xfId="0" applyNumberFormat="1"/>
    <xf numFmtId="0" fontId="15" fillId="0" borderId="0" xfId="0" applyFont="1" applyAlignment="1">
      <alignment horizontal="center" vertical="center" wrapText="1"/>
    </xf>
    <xf numFmtId="0" fontId="43" fillId="0" borderId="0" xfId="53" applyAlignment="1">
      <alignment horizontal="center"/>
    </xf>
    <xf numFmtId="0" fontId="43" fillId="17" borderId="47" xfId="53" applyFill="1" applyBorder="1" applyAlignment="1">
      <alignment horizontal="center"/>
    </xf>
    <xf numFmtId="0" fontId="43" fillId="17" borderId="48" xfId="53" applyFill="1" applyBorder="1" applyAlignment="1">
      <alignment horizontal="center"/>
    </xf>
    <xf numFmtId="0" fontId="43" fillId="17" borderId="49" xfId="53" applyFill="1" applyBorder="1" applyAlignment="1">
      <alignment horizontal="center"/>
    </xf>
    <xf numFmtId="0" fontId="4" fillId="4" borderId="43" xfId="0" applyFont="1" applyFill="1" applyBorder="1" applyAlignment="1">
      <alignment horizontal="center" vertical="center" wrapText="1"/>
    </xf>
    <xf numFmtId="0" fontId="4" fillId="4" borderId="76"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3" fillId="17" borderId="45" xfId="53" applyFill="1" applyBorder="1" applyAlignment="1">
      <alignment horizontal="center"/>
    </xf>
    <xf numFmtId="0" fontId="43" fillId="17" borderId="79" xfId="53" applyFill="1" applyBorder="1" applyAlignment="1">
      <alignment horizontal="center"/>
    </xf>
    <xf numFmtId="0" fontId="43" fillId="17" borderId="46" xfId="53" applyFill="1" applyBorder="1" applyAlignment="1">
      <alignment horizontal="center"/>
    </xf>
    <xf numFmtId="0" fontId="4" fillId="8" borderId="1" xfId="0" applyFont="1" applyFill="1" applyBorder="1" applyAlignment="1">
      <alignment horizontal="center" vertical="center" textRotation="90" wrapText="1"/>
    </xf>
    <xf numFmtId="0" fontId="4" fillId="8" borderId="2" xfId="0" applyFont="1" applyFill="1" applyBorder="1" applyAlignment="1">
      <alignment horizontal="center" vertical="center" textRotation="90" wrapText="1"/>
    </xf>
    <xf numFmtId="0" fontId="4" fillId="8" borderId="7" xfId="0" applyFont="1" applyFill="1" applyBorder="1" applyAlignment="1">
      <alignment horizontal="center" vertical="center" textRotation="90" wrapText="1"/>
    </xf>
    <xf numFmtId="0" fontId="4" fillId="8" borderId="8" xfId="0" applyFont="1" applyFill="1" applyBorder="1" applyAlignment="1">
      <alignment horizontal="center" vertical="center" textRotation="90" wrapText="1"/>
    </xf>
    <xf numFmtId="0" fontId="4" fillId="8" borderId="25" xfId="0" applyFont="1" applyFill="1" applyBorder="1" applyAlignment="1">
      <alignment horizontal="center" vertical="center" textRotation="90" wrapText="1"/>
    </xf>
    <xf numFmtId="0" fontId="4" fillId="8" borderId="26" xfId="0" applyFont="1" applyFill="1" applyBorder="1" applyAlignment="1">
      <alignment horizontal="center" vertical="center" textRotation="90" wrapText="1"/>
    </xf>
    <xf numFmtId="0" fontId="16" fillId="0" borderId="35" xfId="0" applyFont="1" applyBorder="1" applyAlignment="1">
      <alignment horizontal="left"/>
    </xf>
    <xf numFmtId="0" fontId="17" fillId="0" borderId="37" xfId="0" applyFont="1" applyBorder="1" applyAlignment="1">
      <alignment horizontal="left"/>
    </xf>
    <xf numFmtId="0" fontId="17" fillId="0" borderId="38" xfId="0" applyFont="1" applyBorder="1" applyAlignment="1">
      <alignment horizontal="left"/>
    </xf>
    <xf numFmtId="0" fontId="20" fillId="0" borderId="0" xfId="0" applyFont="1" applyAlignment="1">
      <alignment horizontal="center" vertical="center" wrapText="1"/>
    </xf>
    <xf numFmtId="0" fontId="4" fillId="8" borderId="3" xfId="0" applyFont="1" applyFill="1" applyBorder="1" applyAlignment="1">
      <alignment horizontal="center" vertical="center" textRotation="90" wrapText="1"/>
    </xf>
    <xf numFmtId="0" fontId="4" fillId="8" borderId="9" xfId="0" applyFont="1" applyFill="1" applyBorder="1" applyAlignment="1">
      <alignment horizontal="center" vertical="center" textRotation="90" wrapText="1"/>
    </xf>
    <xf numFmtId="0" fontId="4" fillId="8" borderId="27" xfId="0" applyFont="1" applyFill="1" applyBorder="1" applyAlignment="1">
      <alignment horizontal="center" vertical="center" textRotation="90" wrapText="1"/>
    </xf>
    <xf numFmtId="0" fontId="13" fillId="9" borderId="4" xfId="0" applyFont="1" applyFill="1" applyBorder="1" applyAlignment="1">
      <alignment horizontal="center" vertical="center"/>
    </xf>
    <xf numFmtId="0" fontId="13" fillId="9" borderId="5" xfId="0" applyFont="1" applyFill="1" applyBorder="1" applyAlignment="1">
      <alignment horizontal="center" vertical="center"/>
    </xf>
    <xf numFmtId="0" fontId="13" fillId="9" borderId="6" xfId="0" applyFont="1" applyFill="1" applyBorder="1" applyAlignment="1">
      <alignment horizontal="center" vertical="center"/>
    </xf>
    <xf numFmtId="0" fontId="13" fillId="9" borderId="4" xfId="0" applyFont="1" applyFill="1" applyBorder="1" applyAlignment="1">
      <alignment horizontal="center" vertical="center" wrapText="1"/>
    </xf>
    <xf numFmtId="0" fontId="13" fillId="9" borderId="5" xfId="0" applyFont="1" applyFill="1" applyBorder="1" applyAlignment="1">
      <alignment horizontal="center" vertical="center" wrapText="1"/>
    </xf>
    <xf numFmtId="0" fontId="13" fillId="9" borderId="6" xfId="0" applyFont="1" applyFill="1" applyBorder="1" applyAlignment="1">
      <alignment horizontal="center" vertical="center" wrapText="1"/>
    </xf>
    <xf numFmtId="0" fontId="5" fillId="8" borderId="16" xfId="0" applyFont="1" applyFill="1" applyBorder="1" applyAlignment="1">
      <alignment horizontal="center" vertical="center" textRotation="90" wrapText="1"/>
    </xf>
    <xf numFmtId="0" fontId="0" fillId="8" borderId="21" xfId="0" applyFill="1" applyBorder="1" applyAlignment="1">
      <alignment horizontal="center" vertical="center" textRotation="90" wrapText="1"/>
    </xf>
    <xf numFmtId="0" fontId="0" fillId="8" borderId="28" xfId="0" applyFill="1" applyBorder="1" applyAlignment="1">
      <alignment horizontal="center" vertical="center" textRotation="90" wrapText="1"/>
    </xf>
    <xf numFmtId="0" fontId="5" fillId="8" borderId="13" xfId="0" applyFont="1" applyFill="1" applyBorder="1" applyAlignment="1">
      <alignment horizontal="center" vertical="center" textRotation="90" wrapText="1"/>
    </xf>
    <xf numFmtId="0" fontId="5" fillId="8" borderId="18" xfId="0" applyFont="1" applyFill="1" applyBorder="1" applyAlignment="1">
      <alignment horizontal="center" vertical="center" textRotation="90" wrapText="1"/>
    </xf>
    <xf numFmtId="0" fontId="5" fillId="8" borderId="29" xfId="0" applyFont="1" applyFill="1" applyBorder="1" applyAlignment="1">
      <alignment horizontal="center" vertical="center" textRotation="90" wrapText="1"/>
    </xf>
    <xf numFmtId="0" fontId="0" fillId="8" borderId="18" xfId="0" applyFill="1" applyBorder="1" applyAlignment="1">
      <alignment horizontal="center" vertical="center" textRotation="90" wrapText="1"/>
    </xf>
    <xf numFmtId="0" fontId="0" fillId="8" borderId="29" xfId="0" applyFill="1" applyBorder="1" applyAlignment="1">
      <alignment horizontal="center" vertical="center" textRotation="90" wrapText="1"/>
    </xf>
    <xf numFmtId="0" fontId="5" fillId="8" borderId="17" xfId="0" applyFont="1" applyFill="1" applyBorder="1" applyAlignment="1">
      <alignment horizontal="center" vertical="center" textRotation="90" wrapText="1"/>
    </xf>
    <xf numFmtId="0" fontId="0" fillId="8" borderId="22" xfId="0" applyFill="1" applyBorder="1" applyAlignment="1">
      <alignment horizontal="center" vertical="center" textRotation="90" wrapText="1"/>
    </xf>
    <xf numFmtId="0" fontId="0" fillId="8" borderId="32" xfId="0" applyFill="1" applyBorder="1" applyAlignment="1">
      <alignment horizontal="center" vertical="center" textRotation="90" wrapText="1"/>
    </xf>
    <xf numFmtId="0" fontId="5" fillId="8" borderId="19" xfId="0" applyFont="1" applyFill="1" applyBorder="1" applyAlignment="1">
      <alignment horizontal="center" vertical="center" textRotation="90" wrapText="1"/>
    </xf>
    <xf numFmtId="0" fontId="0" fillId="8" borderId="23" xfId="0" applyFill="1" applyBorder="1" applyAlignment="1">
      <alignment horizontal="center" vertical="center" textRotation="90" wrapText="1"/>
    </xf>
    <xf numFmtId="0" fontId="0" fillId="8" borderId="30" xfId="0" applyFill="1" applyBorder="1" applyAlignment="1">
      <alignment horizontal="center" vertical="center" textRotation="90" wrapText="1"/>
    </xf>
    <xf numFmtId="0" fontId="5" fillId="8" borderId="81" xfId="0" applyFont="1" applyFill="1" applyBorder="1" applyAlignment="1">
      <alignment horizontal="center" vertical="center" textRotation="90" wrapText="1"/>
    </xf>
    <xf numFmtId="0" fontId="5" fillId="8" borderId="20" xfId="0" applyFont="1" applyFill="1" applyBorder="1" applyAlignment="1">
      <alignment horizontal="center" vertical="center" textRotation="90" wrapText="1"/>
    </xf>
    <xf numFmtId="0" fontId="5" fillId="8" borderId="25" xfId="0" applyFont="1" applyFill="1" applyBorder="1" applyAlignment="1">
      <alignment horizontal="center" vertical="center" textRotation="90" wrapText="1"/>
    </xf>
    <xf numFmtId="0" fontId="5" fillId="8" borderId="26" xfId="0" applyFont="1" applyFill="1" applyBorder="1" applyAlignment="1">
      <alignment horizontal="center" vertical="center" textRotation="90" wrapText="1"/>
    </xf>
    <xf numFmtId="0" fontId="5" fillId="8" borderId="14"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8" borderId="15" xfId="0" applyFont="1" applyFill="1" applyBorder="1" applyAlignment="1">
      <alignment horizontal="center" vertical="center" wrapText="1"/>
    </xf>
    <xf numFmtId="0" fontId="5" fillId="8" borderId="14" xfId="0" applyFont="1" applyFill="1" applyBorder="1" applyAlignment="1">
      <alignment horizontal="center" vertical="center"/>
    </xf>
    <xf numFmtId="0" fontId="5" fillId="8" borderId="11" xfId="0" applyFont="1" applyFill="1" applyBorder="1" applyAlignment="1">
      <alignment horizontal="center" vertical="center"/>
    </xf>
    <xf numFmtId="0" fontId="5" fillId="8" borderId="15" xfId="0" applyFont="1" applyFill="1" applyBorder="1" applyAlignment="1">
      <alignment horizontal="center" vertical="center"/>
    </xf>
    <xf numFmtId="0" fontId="6" fillId="16" borderId="76" xfId="0" applyFont="1" applyFill="1" applyBorder="1" applyAlignment="1">
      <alignment horizontal="center" vertical="center" wrapText="1"/>
    </xf>
    <xf numFmtId="0" fontId="6" fillId="16" borderId="29" xfId="0" applyFont="1" applyFill="1" applyBorder="1" applyAlignment="1">
      <alignment horizontal="center" vertical="center" wrapText="1"/>
    </xf>
    <xf numFmtId="3" fontId="40" fillId="16" borderId="76" xfId="0" applyNumberFormat="1" applyFont="1" applyFill="1" applyBorder="1" applyAlignment="1">
      <alignment horizontal="center" vertical="center" wrapText="1"/>
    </xf>
    <xf numFmtId="3" fontId="40" fillId="16" borderId="29" xfId="0" applyNumberFormat="1" applyFont="1" applyFill="1" applyBorder="1" applyAlignment="1">
      <alignment horizontal="center" vertical="center" wrapText="1"/>
    </xf>
    <xf numFmtId="3" fontId="40" fillId="16" borderId="77" xfId="0" applyNumberFormat="1" applyFont="1" applyFill="1" applyBorder="1" applyAlignment="1">
      <alignment horizontal="center" vertical="center" wrapText="1"/>
    </xf>
    <xf numFmtId="3" fontId="40" fillId="16" borderId="30" xfId="0" applyNumberFormat="1" applyFont="1" applyFill="1" applyBorder="1" applyAlignment="1">
      <alignment horizontal="center" vertical="center" wrapText="1"/>
    </xf>
    <xf numFmtId="3" fontId="40" fillId="16" borderId="76" xfId="0" applyNumberFormat="1" applyFont="1" applyFill="1" applyBorder="1" applyAlignment="1">
      <alignment horizontal="center" vertical="center"/>
    </xf>
    <xf numFmtId="3" fontId="40" fillId="16" borderId="29" xfId="0" applyNumberFormat="1" applyFont="1" applyFill="1" applyBorder="1" applyAlignment="1">
      <alignment horizontal="center" vertical="center"/>
    </xf>
    <xf numFmtId="3" fontId="40" fillId="16" borderId="77" xfId="0" applyNumberFormat="1" applyFont="1" applyFill="1" applyBorder="1" applyAlignment="1">
      <alignment horizontal="center" vertical="center"/>
    </xf>
    <xf numFmtId="3" fontId="40" fillId="16" borderId="30" xfId="0" applyNumberFormat="1" applyFont="1" applyFill="1" applyBorder="1" applyAlignment="1">
      <alignment horizontal="center" vertical="center"/>
    </xf>
    <xf numFmtId="3" fontId="40" fillId="16" borderId="75" xfId="0" applyNumberFormat="1" applyFont="1" applyFill="1" applyBorder="1" applyAlignment="1">
      <alignment horizontal="center" vertical="center"/>
    </xf>
    <xf numFmtId="3" fontId="40" fillId="16" borderId="31" xfId="0" applyNumberFormat="1" applyFont="1" applyFill="1" applyBorder="1" applyAlignment="1">
      <alignment horizontal="center" vertical="center"/>
    </xf>
    <xf numFmtId="3" fontId="6" fillId="16" borderId="76" xfId="0" applyNumberFormat="1" applyFont="1" applyFill="1" applyBorder="1" applyAlignment="1">
      <alignment horizontal="center" vertical="center" wrapText="1"/>
    </xf>
    <xf numFmtId="3" fontId="6" fillId="16" borderId="29" xfId="0" applyNumberFormat="1" applyFont="1" applyFill="1" applyBorder="1" applyAlignment="1">
      <alignment horizontal="center" vertical="center" wrapText="1"/>
    </xf>
    <xf numFmtId="0" fontId="40" fillId="16" borderId="76" xfId="0" applyFont="1" applyFill="1" applyBorder="1" applyAlignment="1">
      <alignment horizontal="center" vertical="center" wrapText="1"/>
    </xf>
    <xf numFmtId="0" fontId="40" fillId="16" borderId="29" xfId="0" applyFont="1" applyFill="1" applyBorder="1" applyAlignment="1">
      <alignment horizontal="center" vertical="center" wrapText="1"/>
    </xf>
    <xf numFmtId="0" fontId="4" fillId="6" borderId="1" xfId="0" applyFont="1" applyFill="1" applyBorder="1" applyAlignment="1">
      <alignment horizontal="center" vertical="center" textRotation="90" wrapText="1"/>
    </xf>
    <xf numFmtId="0" fontId="4" fillId="6" borderId="2" xfId="0" applyFont="1" applyFill="1" applyBorder="1" applyAlignment="1">
      <alignment horizontal="center" vertical="center" textRotation="90" wrapText="1"/>
    </xf>
    <xf numFmtId="0" fontId="4" fillId="6" borderId="7" xfId="0" applyFont="1" applyFill="1" applyBorder="1" applyAlignment="1">
      <alignment horizontal="center" vertical="center" textRotation="90" wrapText="1"/>
    </xf>
    <xf numFmtId="0" fontId="4" fillId="6" borderId="8" xfId="0" applyFont="1" applyFill="1" applyBorder="1" applyAlignment="1">
      <alignment horizontal="center" vertical="center" textRotation="90" wrapText="1"/>
    </xf>
    <xf numFmtId="0" fontId="4" fillId="6" borderId="35" xfId="0" applyFont="1" applyFill="1" applyBorder="1" applyAlignment="1">
      <alignment horizontal="center" vertical="center" textRotation="90" wrapText="1"/>
    </xf>
    <xf numFmtId="0" fontId="4" fillId="6" borderId="38" xfId="0" applyFont="1" applyFill="1" applyBorder="1" applyAlignment="1">
      <alignment horizontal="center" vertical="center" textRotation="90" wrapText="1"/>
    </xf>
    <xf numFmtId="0" fontId="4" fillId="6" borderId="3" xfId="0" applyFont="1" applyFill="1" applyBorder="1" applyAlignment="1">
      <alignment horizontal="center" vertical="center" textRotation="90" wrapText="1"/>
    </xf>
    <xf numFmtId="0" fontId="4" fillId="6" borderId="9" xfId="0" applyFont="1" applyFill="1" applyBorder="1" applyAlignment="1">
      <alignment horizontal="center" vertical="center" textRotation="90" wrapText="1"/>
    </xf>
    <xf numFmtId="0" fontId="4" fillId="6" borderId="27" xfId="0" applyFont="1" applyFill="1" applyBorder="1" applyAlignment="1">
      <alignment horizontal="center" vertical="center" textRotation="90" wrapText="1"/>
    </xf>
    <xf numFmtId="0" fontId="5" fillId="3" borderId="13" xfId="0" applyFont="1" applyFill="1" applyBorder="1" applyAlignment="1">
      <alignment horizontal="center" vertical="center" textRotation="90" wrapText="1"/>
    </xf>
    <xf numFmtId="0" fontId="5" fillId="3" borderId="18" xfId="0" applyFont="1" applyFill="1" applyBorder="1" applyAlignment="1">
      <alignment horizontal="center" vertical="center" textRotation="90" wrapText="1"/>
    </xf>
    <xf numFmtId="0" fontId="5" fillId="3" borderId="36" xfId="0" applyFont="1" applyFill="1" applyBorder="1" applyAlignment="1">
      <alignment horizontal="center" vertical="center" textRotation="90" wrapText="1"/>
    </xf>
    <xf numFmtId="0" fontId="3" fillId="3" borderId="13" xfId="0" applyFont="1" applyFill="1" applyBorder="1" applyAlignment="1">
      <alignment horizontal="center" vertical="center" textRotation="90" wrapText="1"/>
    </xf>
    <xf numFmtId="0" fontId="3" fillId="3" borderId="18" xfId="0" applyFont="1" applyFill="1" applyBorder="1" applyAlignment="1">
      <alignment horizontal="center" vertical="center" textRotation="90" wrapText="1"/>
    </xf>
    <xf numFmtId="0" fontId="3" fillId="3" borderId="36" xfId="0" applyFont="1" applyFill="1" applyBorder="1" applyAlignment="1">
      <alignment horizontal="center" vertical="center" textRotation="90" wrapText="1"/>
    </xf>
    <xf numFmtId="0" fontId="5" fillId="3" borderId="16" xfId="0" applyFont="1" applyFill="1" applyBorder="1" applyAlignment="1">
      <alignment horizontal="center" vertical="center" textRotation="90" wrapText="1"/>
    </xf>
    <xf numFmtId="0" fontId="5" fillId="3" borderId="21" xfId="0" applyFont="1" applyFill="1" applyBorder="1" applyAlignment="1">
      <alignment horizontal="center" vertical="center" textRotation="90" wrapText="1"/>
    </xf>
    <xf numFmtId="0" fontId="5" fillId="3" borderId="57" xfId="0" applyFont="1" applyFill="1" applyBorder="1" applyAlignment="1">
      <alignment horizontal="center" vertical="center" textRotation="90" wrapText="1"/>
    </xf>
    <xf numFmtId="0" fontId="6" fillId="3" borderId="18" xfId="0" applyFont="1" applyFill="1" applyBorder="1" applyAlignment="1">
      <alignment horizontal="center" vertical="center" textRotation="90" wrapText="1"/>
    </xf>
    <xf numFmtId="0" fontId="6" fillId="3" borderId="36" xfId="0" applyFont="1" applyFill="1" applyBorder="1" applyAlignment="1">
      <alignment horizontal="center" vertical="center" textRotation="90" wrapText="1"/>
    </xf>
    <xf numFmtId="0" fontId="16" fillId="0" borderId="1" xfId="0" applyFont="1" applyBorder="1" applyAlignment="1">
      <alignment horizontal="left"/>
    </xf>
    <xf numFmtId="0" fontId="16" fillId="0" borderId="74" xfId="0" applyFont="1" applyBorder="1" applyAlignment="1">
      <alignment horizontal="left"/>
    </xf>
    <xf numFmtId="0" fontId="17" fillId="0" borderId="7" xfId="0" applyFont="1" applyBorder="1" applyAlignment="1">
      <alignment horizontal="left"/>
    </xf>
    <xf numFmtId="0" fontId="17" fillId="0" borderId="0" xfId="0" applyFont="1" applyAlignment="1">
      <alignment horizontal="left"/>
    </xf>
    <xf numFmtId="0" fontId="17" fillId="0" borderId="8" xfId="0" applyFont="1" applyBorder="1" applyAlignment="1">
      <alignment horizontal="left"/>
    </xf>
    <xf numFmtId="0" fontId="0" fillId="3" borderId="18" xfId="0" applyFill="1" applyBorder="1" applyAlignment="1">
      <alignment horizontal="center" vertical="center" textRotation="90" wrapText="1"/>
    </xf>
    <xf numFmtId="0" fontId="0" fillId="3" borderId="36" xfId="0" applyFill="1" applyBorder="1" applyAlignment="1">
      <alignment horizontal="center" vertical="center" textRotation="90" wrapText="1"/>
    </xf>
    <xf numFmtId="0" fontId="5" fillId="3" borderId="17" xfId="0" applyFont="1" applyFill="1" applyBorder="1" applyAlignment="1">
      <alignment horizontal="center" vertical="center" textRotation="90" wrapText="1"/>
    </xf>
    <xf numFmtId="0" fontId="0" fillId="3" borderId="22" xfId="0" applyFill="1" applyBorder="1" applyAlignment="1">
      <alignment horizontal="center" vertical="center" textRotation="90" wrapText="1"/>
    </xf>
    <xf numFmtId="0" fontId="0" fillId="3" borderId="59" xfId="0" applyFill="1" applyBorder="1" applyAlignment="1">
      <alignment horizontal="center" vertical="center" textRotation="90" wrapText="1"/>
    </xf>
    <xf numFmtId="0" fontId="5" fillId="3" borderId="42" xfId="0" applyFont="1" applyFill="1" applyBorder="1" applyAlignment="1">
      <alignment horizontal="center" vertical="center" textRotation="90" wrapText="1"/>
    </xf>
    <xf numFmtId="0" fontId="5" fillId="3" borderId="48" xfId="0" applyFont="1" applyFill="1" applyBorder="1" applyAlignment="1">
      <alignment horizontal="center" vertical="center" textRotation="90" wrapText="1"/>
    </xf>
    <xf numFmtId="0" fontId="5" fillId="3" borderId="41" xfId="0" applyFont="1" applyFill="1" applyBorder="1" applyAlignment="1">
      <alignment horizontal="center" vertical="center" textRotation="90" wrapText="1"/>
    </xf>
    <xf numFmtId="0" fontId="5" fillId="3" borderId="49" xfId="0" applyFont="1" applyFill="1" applyBorder="1" applyAlignment="1">
      <alignment horizontal="center" vertical="center" textRotation="90" wrapText="1"/>
    </xf>
    <xf numFmtId="0" fontId="0" fillId="3" borderId="21" xfId="0" applyFill="1" applyBorder="1" applyAlignment="1">
      <alignment horizontal="center" vertical="center" textRotation="90" wrapText="1"/>
    </xf>
    <xf numFmtId="0" fontId="0" fillId="3" borderId="57" xfId="0" applyFill="1" applyBorder="1" applyAlignment="1">
      <alignment horizontal="center" vertical="center" textRotation="90" wrapText="1"/>
    </xf>
    <xf numFmtId="0" fontId="5" fillId="6" borderId="22" xfId="0" applyFont="1" applyFill="1" applyBorder="1" applyAlignment="1">
      <alignment horizontal="center" vertical="center" textRotation="90" wrapText="1"/>
    </xf>
    <xf numFmtId="0" fontId="0" fillId="6" borderId="22" xfId="0" applyFill="1" applyBorder="1" applyAlignment="1">
      <alignment horizontal="center" vertical="center" textRotation="90" wrapText="1"/>
    </xf>
    <xf numFmtId="0" fontId="0" fillId="6" borderId="59" xfId="0" applyFill="1" applyBorder="1" applyAlignment="1">
      <alignment horizontal="center" vertical="center" textRotation="90" wrapText="1"/>
    </xf>
    <xf numFmtId="0" fontId="5" fillId="6" borderId="25" xfId="0" applyFont="1" applyFill="1" applyBorder="1" applyAlignment="1">
      <alignment horizontal="center" vertical="center" wrapText="1"/>
    </xf>
    <xf numFmtId="0" fontId="0" fillId="6" borderId="40" xfId="0" applyFill="1" applyBorder="1" applyAlignment="1">
      <alignment horizontal="center" vertical="center" wrapText="1"/>
    </xf>
    <xf numFmtId="0" fontId="5" fillId="6" borderId="30" xfId="0" applyFont="1" applyFill="1" applyBorder="1" applyAlignment="1">
      <alignment horizontal="center" vertical="center" wrapText="1"/>
    </xf>
    <xf numFmtId="0" fontId="0" fillId="6" borderId="31" xfId="0" applyFill="1" applyBorder="1" applyAlignment="1">
      <alignment horizontal="center" vertical="center" wrapText="1"/>
    </xf>
    <xf numFmtId="0" fontId="4" fillId="6" borderId="30" xfId="0" applyFont="1" applyFill="1" applyBorder="1" applyAlignment="1">
      <alignment horizontal="center" vertical="center" wrapText="1"/>
    </xf>
    <xf numFmtId="0" fontId="4" fillId="6" borderId="26" xfId="0" applyFont="1" applyFill="1" applyBorder="1" applyAlignment="1">
      <alignment horizontal="center" vertical="center" wrapText="1"/>
    </xf>
    <xf numFmtId="0" fontId="5" fillId="6" borderId="18" xfId="0" applyFont="1" applyFill="1" applyBorder="1" applyAlignment="1">
      <alignment horizontal="center" vertical="center" textRotation="90" wrapText="1"/>
    </xf>
    <xf numFmtId="0" fontId="0" fillId="6" borderId="18" xfId="0" applyFill="1" applyBorder="1" applyAlignment="1">
      <alignment horizontal="center" vertical="center" textRotation="90" wrapText="1"/>
    </xf>
    <xf numFmtId="0" fontId="0" fillId="6" borderId="36" xfId="0" applyFill="1" applyBorder="1" applyAlignment="1">
      <alignment horizontal="center" vertical="center" textRotation="90" wrapText="1"/>
    </xf>
    <xf numFmtId="0" fontId="5" fillId="6" borderId="36" xfId="0" applyFont="1" applyFill="1" applyBorder="1" applyAlignment="1">
      <alignment horizontal="center" vertical="center" textRotation="90" wrapText="1"/>
    </xf>
    <xf numFmtId="0" fontId="4" fillId="6" borderId="18" xfId="0" applyFont="1" applyFill="1" applyBorder="1" applyAlignment="1">
      <alignment horizontal="center" vertical="center" textRotation="90" wrapText="1"/>
    </xf>
    <xf numFmtId="0" fontId="5" fillId="6" borderId="18" xfId="0" applyFont="1" applyFill="1" applyBorder="1" applyAlignment="1">
      <alignment horizontal="center" vertical="center" textRotation="90"/>
    </xf>
    <xf numFmtId="0" fontId="0" fillId="6" borderId="18" xfId="0" applyFill="1" applyBorder="1" applyAlignment="1">
      <alignment horizontal="center" vertical="center" textRotation="90"/>
    </xf>
    <xf numFmtId="0" fontId="0" fillId="6" borderId="36" xfId="0" applyFill="1" applyBorder="1" applyAlignment="1">
      <alignment horizontal="center" vertical="center" textRotation="90"/>
    </xf>
    <xf numFmtId="0" fontId="4" fillId="6" borderId="29" xfId="0" applyFont="1" applyFill="1" applyBorder="1" applyAlignment="1">
      <alignment horizontal="center" vertical="center"/>
    </xf>
    <xf numFmtId="0" fontId="4" fillId="6" borderId="29" xfId="0" applyFont="1" applyFill="1" applyBorder="1" applyAlignment="1">
      <alignment horizontal="center" vertical="center" wrapText="1"/>
    </xf>
    <xf numFmtId="0" fontId="4" fillId="6" borderId="32" xfId="0" applyFont="1" applyFill="1" applyBorder="1" applyAlignment="1">
      <alignment horizontal="center" vertical="center" wrapText="1"/>
    </xf>
    <xf numFmtId="0" fontId="5" fillId="6" borderId="24" xfId="0" applyFont="1" applyFill="1" applyBorder="1" applyAlignment="1">
      <alignment horizontal="center" vertical="center" textRotation="90" wrapText="1"/>
    </xf>
    <xf numFmtId="0" fontId="0" fillId="6" borderId="24" xfId="0" applyFill="1" applyBorder="1" applyAlignment="1">
      <alignment horizontal="center" vertical="center" textRotation="90" wrapText="1"/>
    </xf>
    <xf numFmtId="0" fontId="0" fillId="6" borderId="60" xfId="0" applyFill="1" applyBorder="1" applyAlignment="1">
      <alignment horizontal="center" vertical="center" textRotation="90" wrapText="1"/>
    </xf>
    <xf numFmtId="0" fontId="5" fillId="6" borderId="31" xfId="0" applyFont="1" applyFill="1" applyBorder="1" applyAlignment="1">
      <alignment horizontal="center" vertical="center" wrapText="1"/>
    </xf>
    <xf numFmtId="0" fontId="5" fillId="6" borderId="30" xfId="0" applyFont="1" applyFill="1" applyBorder="1" applyAlignment="1">
      <alignment horizontal="center" vertical="center"/>
    </xf>
    <xf numFmtId="0" fontId="5" fillId="6" borderId="31" xfId="0" applyFont="1" applyFill="1" applyBorder="1" applyAlignment="1">
      <alignment horizontal="center" vertical="center"/>
    </xf>
    <xf numFmtId="0" fontId="4" fillId="6" borderId="28" xfId="0" applyFont="1" applyFill="1" applyBorder="1" applyAlignment="1">
      <alignment horizontal="center" vertical="center" wrapText="1"/>
    </xf>
    <xf numFmtId="0" fontId="5" fillId="3" borderId="19" xfId="0" applyFont="1" applyFill="1" applyBorder="1" applyAlignment="1">
      <alignment horizontal="center" vertical="center" textRotation="90" wrapText="1"/>
    </xf>
    <xf numFmtId="0" fontId="5" fillId="3" borderId="23" xfId="0" applyFont="1" applyFill="1" applyBorder="1" applyAlignment="1">
      <alignment horizontal="center" vertical="center" textRotation="90" wrapText="1"/>
    </xf>
    <xf numFmtId="0" fontId="5" fillId="3" borderId="58" xfId="0" applyFont="1" applyFill="1" applyBorder="1" applyAlignment="1">
      <alignment horizontal="center" vertical="center" textRotation="90" wrapText="1"/>
    </xf>
    <xf numFmtId="0" fontId="5" fillId="3" borderId="44" xfId="0" applyFont="1" applyFill="1" applyBorder="1" applyAlignment="1">
      <alignment horizontal="center" vertical="center" textRotation="90" wrapText="1"/>
    </xf>
    <xf numFmtId="0" fontId="5" fillId="3" borderId="47" xfId="0" applyFont="1" applyFill="1" applyBorder="1" applyAlignment="1">
      <alignment horizontal="center" vertical="center" textRotation="90" wrapText="1"/>
    </xf>
    <xf numFmtId="0" fontId="15" fillId="0" borderId="70" xfId="0" applyFont="1" applyBorder="1" applyAlignment="1">
      <alignment horizontal="center" vertical="center" wrapText="1"/>
    </xf>
    <xf numFmtId="0" fontId="15" fillId="0" borderId="71" xfId="0" applyFont="1" applyBorder="1" applyAlignment="1">
      <alignment horizontal="center" vertical="center" wrapText="1"/>
    </xf>
    <xf numFmtId="0" fontId="4" fillId="4" borderId="50" xfId="0" applyFont="1" applyFill="1" applyBorder="1" applyAlignment="1">
      <alignment horizontal="center" vertical="center" wrapText="1"/>
    </xf>
    <xf numFmtId="0" fontId="4" fillId="4" borderId="51" xfId="0" applyFont="1" applyFill="1" applyBorder="1" applyAlignment="1">
      <alignment horizontal="center" vertical="center" wrapText="1"/>
    </xf>
    <xf numFmtId="0" fontId="4" fillId="4" borderId="52" xfId="0" applyFont="1" applyFill="1" applyBorder="1" applyAlignment="1">
      <alignment horizontal="center" vertical="center" wrapText="1"/>
    </xf>
    <xf numFmtId="0" fontId="4" fillId="4" borderId="50" xfId="0" applyFont="1" applyFill="1" applyBorder="1" applyAlignment="1">
      <alignment horizontal="center" vertical="center"/>
    </xf>
    <xf numFmtId="0" fontId="4" fillId="4" borderId="51" xfId="0" applyFont="1" applyFill="1" applyBorder="1" applyAlignment="1">
      <alignment horizontal="center" vertical="center"/>
    </xf>
    <xf numFmtId="0" fontId="4" fillId="4" borderId="52" xfId="0" applyFont="1" applyFill="1" applyBorder="1" applyAlignment="1">
      <alignment horizontal="center" vertical="center"/>
    </xf>
    <xf numFmtId="0" fontId="5" fillId="6" borderId="40" xfId="0" applyFont="1" applyFill="1" applyBorder="1" applyAlignment="1">
      <alignment horizontal="center" vertical="center" wrapText="1"/>
    </xf>
    <xf numFmtId="0" fontId="0" fillId="6" borderId="18" xfId="0" applyFill="1" applyBorder="1"/>
    <xf numFmtId="0" fontId="0" fillId="6" borderId="36" xfId="0" applyFill="1" applyBorder="1"/>
    <xf numFmtId="0" fontId="5" fillId="6" borderId="1"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5" fillId="6" borderId="35"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26" xfId="0" applyFont="1" applyFill="1" applyBorder="1" applyAlignment="1">
      <alignment horizontal="center" vertical="center" wrapText="1"/>
    </xf>
    <xf numFmtId="0" fontId="4" fillId="3" borderId="19" xfId="0" applyFont="1" applyFill="1" applyBorder="1" applyAlignment="1">
      <alignment horizontal="center" vertical="center" textRotation="90" wrapText="1"/>
    </xf>
    <xf numFmtId="0" fontId="0" fillId="3" borderId="23" xfId="0" applyFill="1" applyBorder="1" applyAlignment="1">
      <alignment horizontal="center" vertical="center" textRotation="90" wrapText="1"/>
    </xf>
    <xf numFmtId="0" fontId="0" fillId="3" borderId="58" xfId="0" applyFill="1" applyBorder="1" applyAlignment="1">
      <alignment horizontal="center" vertical="center" textRotation="90" wrapText="1"/>
    </xf>
    <xf numFmtId="0" fontId="4" fillId="3" borderId="13" xfId="0" applyFont="1" applyFill="1" applyBorder="1" applyAlignment="1">
      <alignment horizontal="center" vertical="center" textRotation="90" wrapText="1"/>
    </xf>
    <xf numFmtId="0" fontId="4" fillId="3" borderId="20" xfId="0" applyFont="1" applyFill="1" applyBorder="1" applyAlignment="1">
      <alignment horizontal="center" vertical="center" textRotation="90" wrapText="1"/>
    </xf>
    <xf numFmtId="0" fontId="0" fillId="3" borderId="8" xfId="0" applyFill="1" applyBorder="1" applyAlignment="1">
      <alignment horizontal="center" vertical="center" textRotation="90" wrapText="1"/>
    </xf>
    <xf numFmtId="0" fontId="0" fillId="3" borderId="38" xfId="0" applyFill="1" applyBorder="1" applyAlignment="1">
      <alignment horizontal="center" vertical="center" textRotation="90" wrapText="1"/>
    </xf>
    <xf numFmtId="0" fontId="6" fillId="16" borderId="18" xfId="0" applyFont="1" applyFill="1" applyBorder="1" applyAlignment="1">
      <alignment horizontal="center" vertical="center" wrapText="1"/>
    </xf>
    <xf numFmtId="3" fontId="40" fillId="16" borderId="18" xfId="0" applyNumberFormat="1" applyFont="1" applyFill="1" applyBorder="1" applyAlignment="1">
      <alignment horizontal="center" vertical="center" wrapText="1"/>
    </xf>
    <xf numFmtId="3" fontId="40" fillId="16" borderId="23" xfId="0" applyNumberFormat="1" applyFont="1" applyFill="1" applyBorder="1" applyAlignment="1">
      <alignment horizontal="center" vertical="center" wrapText="1"/>
    </xf>
    <xf numFmtId="3" fontId="40" fillId="16" borderId="18" xfId="0" applyNumberFormat="1" applyFont="1" applyFill="1" applyBorder="1" applyAlignment="1">
      <alignment horizontal="center" vertical="center"/>
    </xf>
    <xf numFmtId="3" fontId="40" fillId="16" borderId="24" xfId="0" applyNumberFormat="1" applyFont="1" applyFill="1" applyBorder="1" applyAlignment="1">
      <alignment horizontal="center" vertical="center"/>
    </xf>
    <xf numFmtId="3" fontId="6" fillId="16" borderId="18" xfId="0" applyNumberFormat="1" applyFont="1" applyFill="1" applyBorder="1" applyAlignment="1">
      <alignment horizontal="center" vertical="center" wrapText="1"/>
    </xf>
    <xf numFmtId="0" fontId="40" fillId="16" borderId="18" xfId="0" applyFont="1" applyFill="1" applyBorder="1" applyAlignment="1">
      <alignment horizontal="center" vertical="center" wrapText="1"/>
    </xf>
    <xf numFmtId="0" fontId="5" fillId="3" borderId="11" xfId="0" applyFont="1" applyFill="1" applyBorder="1" applyAlignment="1">
      <alignment horizontal="center" vertical="center" textRotation="90" wrapText="1"/>
    </xf>
    <xf numFmtId="0" fontId="6" fillId="3" borderId="11" xfId="0" applyFont="1" applyFill="1" applyBorder="1" applyAlignment="1">
      <alignment horizontal="center" vertical="center" textRotation="90" wrapText="1"/>
    </xf>
    <xf numFmtId="0" fontId="6" fillId="3" borderId="63" xfId="0" applyFont="1" applyFill="1" applyBorder="1" applyAlignment="1">
      <alignment horizontal="center" vertical="center" textRotation="90" wrapText="1"/>
    </xf>
    <xf numFmtId="0" fontId="5" fillId="3" borderId="63" xfId="0" applyFont="1" applyFill="1" applyBorder="1" applyAlignment="1">
      <alignment horizontal="center" vertical="center" textRotation="90" wrapText="1"/>
    </xf>
    <xf numFmtId="0" fontId="5" fillId="6" borderId="28" xfId="0" applyFont="1" applyFill="1" applyBorder="1" applyAlignment="1">
      <alignment horizontal="center" vertical="center" wrapText="1"/>
    </xf>
    <xf numFmtId="0" fontId="5" fillId="6" borderId="29" xfId="0" applyFont="1" applyFill="1" applyBorder="1" applyAlignment="1">
      <alignment horizontal="center" vertical="center" wrapText="1"/>
    </xf>
    <xf numFmtId="0" fontId="5" fillId="6" borderId="29" xfId="0" applyFont="1" applyFill="1" applyBorder="1" applyAlignment="1">
      <alignment horizontal="center" vertical="center" textRotation="90" wrapText="1"/>
    </xf>
    <xf numFmtId="0" fontId="0" fillId="6" borderId="42" xfId="0" applyFill="1" applyBorder="1"/>
    <xf numFmtId="0" fontId="0" fillId="6" borderId="48" xfId="0" applyFill="1" applyBorder="1"/>
    <xf numFmtId="0" fontId="4" fillId="4" borderId="65" xfId="0" applyFont="1" applyFill="1" applyBorder="1" applyAlignment="1">
      <alignment horizontal="center" vertical="center" wrapText="1"/>
    </xf>
    <xf numFmtId="0" fontId="4" fillId="4" borderId="66" xfId="0" applyFont="1" applyFill="1" applyBorder="1" applyAlignment="1">
      <alignment horizontal="center" vertical="center" wrapText="1"/>
    </xf>
    <xf numFmtId="0" fontId="4" fillId="4" borderId="67" xfId="0" applyFont="1" applyFill="1" applyBorder="1" applyAlignment="1">
      <alignment horizontal="center" vertical="center" wrapText="1"/>
    </xf>
    <xf numFmtId="3" fontId="40" fillId="16" borderId="23" xfId="0" applyNumberFormat="1" applyFont="1" applyFill="1" applyBorder="1" applyAlignment="1">
      <alignment horizontal="center" vertical="center"/>
    </xf>
    <xf numFmtId="0" fontId="4" fillId="3" borderId="11" xfId="0" applyFont="1" applyFill="1" applyBorder="1" applyAlignment="1">
      <alignment horizontal="center" vertical="center" textRotation="90" wrapText="1"/>
    </xf>
    <xf numFmtId="0" fontId="0" fillId="3" borderId="11" xfId="0" applyFill="1" applyBorder="1" applyAlignment="1">
      <alignment horizontal="center" vertical="center" textRotation="90" wrapText="1"/>
    </xf>
    <xf numFmtId="0" fontId="0" fillId="3" borderId="63" xfId="0" applyFill="1" applyBorder="1" applyAlignment="1">
      <alignment horizontal="center" vertical="center" textRotation="90" wrapText="1"/>
    </xf>
    <xf numFmtId="0" fontId="4" fillId="3" borderId="42" xfId="0" applyFont="1" applyFill="1" applyBorder="1" applyAlignment="1">
      <alignment horizontal="center" vertical="center" textRotation="90" wrapText="1"/>
    </xf>
    <xf numFmtId="0" fontId="0" fillId="3" borderId="42" xfId="0" applyFill="1" applyBorder="1" applyAlignment="1">
      <alignment horizontal="center" vertical="center" textRotation="90" wrapText="1"/>
    </xf>
    <xf numFmtId="0" fontId="0" fillId="3" borderId="48" xfId="0" applyFill="1" applyBorder="1" applyAlignment="1">
      <alignment horizontal="center" vertical="center" textRotation="90" wrapText="1"/>
    </xf>
    <xf numFmtId="0" fontId="5" fillId="3" borderId="15" xfId="0" applyFont="1" applyFill="1" applyBorder="1" applyAlignment="1">
      <alignment horizontal="center" vertical="center" textRotation="90" wrapText="1"/>
    </xf>
    <xf numFmtId="0" fontId="0" fillId="3" borderId="15" xfId="0" applyFill="1" applyBorder="1" applyAlignment="1">
      <alignment horizontal="center" vertical="center" textRotation="90" wrapText="1"/>
    </xf>
    <xf numFmtId="0" fontId="0" fillId="3" borderId="61" xfId="0" applyFill="1" applyBorder="1" applyAlignment="1">
      <alignment horizontal="center" vertical="center" textRotation="90" wrapText="1"/>
    </xf>
    <xf numFmtId="0" fontId="5" fillId="3" borderId="61" xfId="0" applyFont="1" applyFill="1" applyBorder="1" applyAlignment="1">
      <alignment horizontal="center" vertical="center" textRotation="90" wrapText="1"/>
    </xf>
    <xf numFmtId="0" fontId="5" fillId="3" borderId="10" xfId="0" applyFont="1" applyFill="1" applyBorder="1" applyAlignment="1">
      <alignment horizontal="center" vertical="center" textRotation="90" wrapText="1"/>
    </xf>
    <xf numFmtId="0" fontId="0" fillId="3" borderId="10" xfId="0" applyFill="1" applyBorder="1" applyAlignment="1">
      <alignment horizontal="center" vertical="center" textRotation="90" wrapText="1"/>
    </xf>
    <xf numFmtId="0" fontId="0" fillId="3" borderId="62" xfId="0" applyFill="1" applyBorder="1" applyAlignment="1">
      <alignment horizontal="center" vertical="center" textRotation="90" wrapText="1"/>
    </xf>
    <xf numFmtId="0" fontId="4" fillId="3" borderId="15" xfId="0" applyFont="1" applyFill="1" applyBorder="1" applyAlignment="1">
      <alignment horizontal="center" vertical="center" textRotation="90" wrapText="1"/>
    </xf>
    <xf numFmtId="0" fontId="5" fillId="3" borderId="62" xfId="0" applyFont="1" applyFill="1" applyBorder="1" applyAlignment="1">
      <alignment horizontal="center" vertical="center" textRotation="90" wrapText="1"/>
    </xf>
    <xf numFmtId="0" fontId="0" fillId="6" borderId="29" xfId="0" applyFill="1" applyBorder="1" applyAlignment="1">
      <alignment horizontal="center" vertical="center" wrapText="1"/>
    </xf>
    <xf numFmtId="0" fontId="5" fillId="6" borderId="29" xfId="0" applyFont="1" applyFill="1" applyBorder="1" applyAlignment="1">
      <alignment horizontal="center" vertical="center"/>
    </xf>
    <xf numFmtId="0" fontId="5" fillId="6" borderId="40" xfId="0" applyFont="1" applyFill="1" applyBorder="1" applyAlignment="1">
      <alignment horizontal="center" vertical="center" textRotation="90" wrapText="1"/>
    </xf>
    <xf numFmtId="0" fontId="0" fillId="6" borderId="11" xfId="0" applyFill="1" applyBorder="1" applyAlignment="1">
      <alignment horizontal="center" vertical="center" textRotation="90" wrapText="1"/>
    </xf>
    <xf numFmtId="0" fontId="0" fillId="6" borderId="63" xfId="0" applyFill="1" applyBorder="1" applyAlignment="1">
      <alignment horizontal="center" vertical="center" textRotation="90" wrapText="1"/>
    </xf>
    <xf numFmtId="0" fontId="0" fillId="6" borderId="42" xfId="0" applyFill="1" applyBorder="1" applyAlignment="1">
      <alignment horizontal="center" vertical="center" textRotation="90" wrapText="1"/>
    </xf>
    <xf numFmtId="0" fontId="0" fillId="6" borderId="48" xfId="0" applyFill="1" applyBorder="1" applyAlignment="1">
      <alignment horizontal="center" vertical="center" textRotation="90" wrapText="1"/>
    </xf>
    <xf numFmtId="0" fontId="5" fillId="6" borderId="32" xfId="0" applyFont="1" applyFill="1" applyBorder="1" applyAlignment="1">
      <alignment horizontal="center" vertical="center" wrapText="1"/>
    </xf>
    <xf numFmtId="0" fontId="5" fillId="6" borderId="25" xfId="0" applyFont="1" applyFill="1" applyBorder="1" applyAlignment="1">
      <alignment horizontal="center" vertical="center" textRotation="90" wrapText="1"/>
    </xf>
    <xf numFmtId="0" fontId="0" fillId="6" borderId="10" xfId="0" applyFill="1" applyBorder="1" applyAlignment="1">
      <alignment horizontal="center" vertical="center" textRotation="90" wrapText="1"/>
    </xf>
    <xf numFmtId="0" fontId="0" fillId="6" borderId="62" xfId="0" applyFill="1" applyBorder="1" applyAlignment="1">
      <alignment horizontal="center" vertical="center" textRotation="90" wrapText="1"/>
    </xf>
    <xf numFmtId="0" fontId="4" fillId="4" borderId="65" xfId="0" applyFont="1" applyFill="1" applyBorder="1" applyAlignment="1">
      <alignment horizontal="center" vertical="center"/>
    </xf>
    <xf numFmtId="0" fontId="4" fillId="4" borderId="66" xfId="0" applyFont="1" applyFill="1" applyBorder="1" applyAlignment="1">
      <alignment horizontal="center" vertical="center"/>
    </xf>
    <xf numFmtId="0" fontId="4" fillId="4" borderId="67" xfId="0" applyFont="1" applyFill="1" applyBorder="1" applyAlignment="1">
      <alignment horizontal="center" vertical="center"/>
    </xf>
    <xf numFmtId="0" fontId="4" fillId="4" borderId="68" xfId="0" applyFont="1" applyFill="1" applyBorder="1" applyAlignment="1">
      <alignment horizontal="center" vertical="center" wrapText="1"/>
    </xf>
    <xf numFmtId="0" fontId="4" fillId="6" borderId="53" xfId="0" applyFont="1" applyFill="1" applyBorder="1" applyAlignment="1">
      <alignment horizontal="center" vertical="center" textRotation="90" wrapText="1"/>
    </xf>
    <xf numFmtId="0" fontId="4" fillId="6" borderId="54" xfId="0" applyFont="1" applyFill="1" applyBorder="1" applyAlignment="1">
      <alignment horizontal="center" vertical="center" textRotation="90" wrapText="1"/>
    </xf>
    <xf numFmtId="0" fontId="4" fillId="6" borderId="56" xfId="0" applyFont="1" applyFill="1" applyBorder="1" applyAlignment="1">
      <alignment horizontal="center" vertical="center" textRotation="90" wrapText="1"/>
    </xf>
    <xf numFmtId="0" fontId="5" fillId="6" borderId="31" xfId="0" applyFont="1" applyFill="1" applyBorder="1" applyAlignment="1">
      <alignment horizontal="center" vertical="center" textRotation="90" wrapText="1"/>
    </xf>
    <xf numFmtId="0" fontId="0" fillId="6" borderId="12" xfId="0" applyFill="1" applyBorder="1" applyAlignment="1">
      <alignment horizontal="center" vertical="center" textRotation="90" wrapText="1"/>
    </xf>
    <xf numFmtId="0" fontId="0" fillId="6" borderId="64" xfId="0" applyFill="1" applyBorder="1" applyAlignment="1">
      <alignment horizontal="center" vertical="center" textRotation="90" wrapText="1"/>
    </xf>
    <xf numFmtId="0" fontId="5" fillId="6" borderId="42" xfId="0" applyFont="1" applyFill="1" applyBorder="1" applyAlignment="1">
      <alignment horizontal="center" vertical="center" textRotation="90" wrapText="1"/>
    </xf>
    <xf numFmtId="0" fontId="5" fillId="6" borderId="48" xfId="0" applyFont="1" applyFill="1" applyBorder="1" applyAlignment="1">
      <alignment horizontal="center" vertical="center" textRotation="90" wrapText="1"/>
    </xf>
    <xf numFmtId="0" fontId="5" fillId="6" borderId="26" xfId="0" applyFont="1" applyFill="1" applyBorder="1" applyAlignment="1">
      <alignment horizontal="center" vertical="center" textRotation="90" wrapText="1"/>
    </xf>
    <xf numFmtId="0" fontId="0" fillId="6" borderId="15" xfId="0" applyFill="1" applyBorder="1" applyAlignment="1">
      <alignment horizontal="center" vertical="center" textRotation="90" wrapText="1"/>
    </xf>
    <xf numFmtId="0" fontId="0" fillId="6" borderId="61" xfId="0" applyFill="1" applyBorder="1" applyAlignment="1">
      <alignment horizontal="center" vertical="center" textRotation="90" wrapText="1"/>
    </xf>
    <xf numFmtId="3" fontId="40" fillId="16" borderId="75" xfId="0" applyNumberFormat="1" applyFont="1" applyFill="1" applyBorder="1" applyAlignment="1">
      <alignment horizontal="center" vertical="center" wrapText="1"/>
    </xf>
    <xf numFmtId="3" fontId="40" fillId="16" borderId="31" xfId="0" applyNumberFormat="1" applyFont="1" applyFill="1" applyBorder="1" applyAlignment="1">
      <alignment horizontal="center" vertical="center" wrapText="1"/>
    </xf>
    <xf numFmtId="0" fontId="16" fillId="0" borderId="7" xfId="0" applyFont="1" applyBorder="1" applyAlignment="1">
      <alignment horizontal="left"/>
    </xf>
    <xf numFmtId="0" fontId="6" fillId="2" borderId="0" xfId="0" applyFont="1" applyFill="1" applyAlignment="1">
      <alignment horizontal="left"/>
    </xf>
    <xf numFmtId="0" fontId="5" fillId="7" borderId="13" xfId="0" applyFont="1" applyFill="1" applyBorder="1" applyAlignment="1">
      <alignment horizontal="center" vertical="center" textRotation="90" wrapText="1"/>
    </xf>
    <xf numFmtId="0" fontId="5" fillId="7" borderId="18" xfId="0" applyFont="1" applyFill="1" applyBorder="1" applyAlignment="1">
      <alignment horizontal="center" vertical="center" textRotation="90" wrapText="1"/>
    </xf>
    <xf numFmtId="0" fontId="5" fillId="7" borderId="36" xfId="0" applyFont="1" applyFill="1" applyBorder="1" applyAlignment="1">
      <alignment horizontal="center" vertical="center" textRotation="90" wrapText="1"/>
    </xf>
    <xf numFmtId="0" fontId="5" fillId="7" borderId="42" xfId="0" applyFont="1" applyFill="1" applyBorder="1" applyAlignment="1">
      <alignment horizontal="center" vertical="center" textRotation="90" wrapText="1"/>
    </xf>
    <xf numFmtId="0" fontId="5" fillId="7" borderId="48" xfId="0" applyFont="1" applyFill="1" applyBorder="1" applyAlignment="1">
      <alignment horizontal="center" vertical="center" textRotation="90" wrapText="1"/>
    </xf>
    <xf numFmtId="0" fontId="0" fillId="7" borderId="42" xfId="0" applyFill="1" applyBorder="1" applyAlignment="1">
      <alignment horizontal="center" vertical="center" textRotation="90" wrapText="1"/>
    </xf>
    <xf numFmtId="0" fontId="0" fillId="7" borderId="48" xfId="0" applyFill="1" applyBorder="1" applyAlignment="1">
      <alignment horizontal="center" vertical="center" textRotation="90" wrapText="1"/>
    </xf>
    <xf numFmtId="0" fontId="5" fillId="7" borderId="14" xfId="0" applyFont="1" applyFill="1" applyBorder="1" applyAlignment="1">
      <alignment horizontal="center" vertical="center" textRotation="90" wrapText="1"/>
    </xf>
    <xf numFmtId="0" fontId="0" fillId="7" borderId="14" xfId="0" applyFill="1" applyBorder="1" applyAlignment="1">
      <alignment horizontal="center" vertical="center" textRotation="90" wrapText="1"/>
    </xf>
    <xf numFmtId="0" fontId="0" fillId="7" borderId="69" xfId="0" applyFill="1" applyBorder="1" applyAlignment="1">
      <alignment horizontal="center" vertical="center" textRotation="90" wrapText="1"/>
    </xf>
    <xf numFmtId="0" fontId="5" fillId="7" borderId="19" xfId="0" applyFont="1" applyFill="1" applyBorder="1" applyAlignment="1">
      <alignment horizontal="center" vertical="center" textRotation="90" wrapText="1"/>
    </xf>
    <xf numFmtId="0" fontId="5" fillId="7" borderId="23" xfId="0" applyFont="1" applyFill="1" applyBorder="1" applyAlignment="1">
      <alignment horizontal="center" vertical="center" textRotation="90" wrapText="1"/>
    </xf>
    <xf numFmtId="0" fontId="5" fillId="7" borderId="58" xfId="0" applyFont="1" applyFill="1" applyBorder="1" applyAlignment="1">
      <alignment horizontal="center" vertical="center" textRotation="90" wrapText="1"/>
    </xf>
    <xf numFmtId="0" fontId="5" fillId="7" borderId="41" xfId="0" applyFont="1" applyFill="1" applyBorder="1" applyAlignment="1">
      <alignment horizontal="center" vertical="center" textRotation="90" wrapText="1"/>
    </xf>
    <xf numFmtId="0" fontId="5" fillId="7" borderId="49" xfId="0" applyFont="1" applyFill="1" applyBorder="1" applyAlignment="1">
      <alignment horizontal="center" vertical="center" textRotation="90" wrapText="1"/>
    </xf>
    <xf numFmtId="0" fontId="5" fillId="6" borderId="21" xfId="0" applyFont="1" applyFill="1" applyBorder="1" applyAlignment="1">
      <alignment horizontal="center" vertical="center" textRotation="90" wrapText="1"/>
    </xf>
    <xf numFmtId="0" fontId="0" fillId="6" borderId="21" xfId="0" applyFill="1" applyBorder="1" applyAlignment="1">
      <alignment horizontal="center" vertical="center" textRotation="90" wrapText="1"/>
    </xf>
    <xf numFmtId="0" fontId="0" fillId="6" borderId="57" xfId="0" applyFill="1" applyBorder="1" applyAlignment="1">
      <alignment horizontal="center" vertical="center" textRotation="90" wrapText="1"/>
    </xf>
    <xf numFmtId="0" fontId="5" fillId="7" borderId="44" xfId="0" applyFont="1" applyFill="1" applyBorder="1" applyAlignment="1">
      <alignment horizontal="center" vertical="center" textRotation="90" wrapText="1"/>
    </xf>
    <xf numFmtId="0" fontId="5" fillId="7" borderId="47" xfId="0" applyFont="1" applyFill="1" applyBorder="1" applyAlignment="1">
      <alignment horizontal="center" vertical="center" textRotation="90" wrapText="1"/>
    </xf>
    <xf numFmtId="0" fontId="0" fillId="7" borderId="18" xfId="0" applyFill="1" applyBorder="1"/>
    <xf numFmtId="0" fontId="0" fillId="7" borderId="36" xfId="0" applyFill="1" applyBorder="1"/>
    <xf numFmtId="0" fontId="4" fillId="6" borderId="28" xfId="0" applyFont="1" applyFill="1" applyBorder="1" applyAlignment="1">
      <alignment horizontal="center" vertical="center"/>
    </xf>
    <xf numFmtId="0" fontId="0" fillId="7" borderId="18" xfId="0" applyFill="1" applyBorder="1" applyAlignment="1">
      <alignment horizontal="center" vertical="center" textRotation="90" wrapText="1"/>
    </xf>
    <xf numFmtId="0" fontId="0" fillId="7" borderId="36" xfId="0" applyFill="1" applyBorder="1" applyAlignment="1">
      <alignment horizontal="center" vertical="center" textRotation="90" wrapText="1"/>
    </xf>
    <xf numFmtId="0" fontId="5" fillId="7" borderId="17" xfId="0" applyFont="1" applyFill="1" applyBorder="1" applyAlignment="1">
      <alignment horizontal="center" vertical="center" textRotation="90" wrapText="1"/>
    </xf>
    <xf numFmtId="0" fontId="0" fillId="7" borderId="22" xfId="0" applyFill="1" applyBorder="1" applyAlignment="1">
      <alignment horizontal="center" vertical="center" textRotation="90" wrapText="1"/>
    </xf>
    <xf numFmtId="0" fontId="0" fillId="7" borderId="59" xfId="0" applyFill="1" applyBorder="1" applyAlignment="1">
      <alignment horizontal="center" vertical="center" textRotation="90" wrapText="1"/>
    </xf>
    <xf numFmtId="0" fontId="5" fillId="7" borderId="16" xfId="0" applyFont="1" applyFill="1" applyBorder="1" applyAlignment="1">
      <alignment horizontal="center" vertical="center" textRotation="90" wrapText="1"/>
    </xf>
    <xf numFmtId="0" fontId="0" fillId="7" borderId="21" xfId="0" applyFill="1" applyBorder="1" applyAlignment="1">
      <alignment horizontal="center" vertical="center" textRotation="90" wrapText="1"/>
    </xf>
    <xf numFmtId="0" fontId="0" fillId="7" borderId="57" xfId="0" applyFill="1" applyBorder="1" applyAlignment="1">
      <alignment horizontal="center" vertical="center" textRotation="90" wrapText="1"/>
    </xf>
    <xf numFmtId="0" fontId="4" fillId="6" borderId="25" xfId="0" applyFont="1" applyFill="1" applyBorder="1" applyAlignment="1">
      <alignment horizontal="center" vertical="center" textRotation="90" wrapText="1"/>
    </xf>
    <xf numFmtId="0" fontId="4" fillId="6" borderId="26" xfId="0" applyFont="1" applyFill="1" applyBorder="1" applyAlignment="1">
      <alignment horizontal="center" vertical="center" textRotation="90" wrapText="1"/>
    </xf>
    <xf numFmtId="0" fontId="5" fillId="7" borderId="21" xfId="0" applyFont="1" applyFill="1" applyBorder="1" applyAlignment="1">
      <alignment horizontal="center" vertical="center" textRotation="90" wrapText="1"/>
    </xf>
    <xf numFmtId="0" fontId="5" fillId="7" borderId="57" xfId="0" applyFont="1" applyFill="1" applyBorder="1" applyAlignment="1">
      <alignment horizontal="center" vertical="center" textRotation="90" wrapText="1"/>
    </xf>
    <xf numFmtId="0" fontId="6" fillId="7" borderId="18" xfId="0" applyFont="1" applyFill="1" applyBorder="1" applyAlignment="1">
      <alignment horizontal="center" vertical="center" textRotation="90" wrapText="1"/>
    </xf>
    <xf numFmtId="0" fontId="6" fillId="7" borderId="36" xfId="0" applyFont="1" applyFill="1" applyBorder="1" applyAlignment="1">
      <alignment horizontal="center" vertical="center" textRotation="90" wrapText="1"/>
    </xf>
    <xf numFmtId="0" fontId="17" fillId="0" borderId="35" xfId="0" applyFont="1" applyBorder="1" applyAlignment="1">
      <alignment horizontal="left"/>
    </xf>
    <xf numFmtId="0" fontId="0" fillId="0" borderId="37" xfId="0" applyBorder="1" applyAlignment="1">
      <alignment horizontal="left"/>
    </xf>
    <xf numFmtId="0" fontId="0" fillId="0" borderId="38" xfId="0" applyBorder="1" applyAlignment="1">
      <alignment horizontal="left"/>
    </xf>
    <xf numFmtId="0" fontId="4" fillId="7" borderId="42" xfId="0" applyFont="1" applyFill="1" applyBorder="1" applyAlignment="1">
      <alignment horizontal="center" vertical="center" textRotation="90" wrapText="1"/>
    </xf>
    <xf numFmtId="0" fontId="4" fillId="7" borderId="48" xfId="0" applyFont="1" applyFill="1" applyBorder="1" applyAlignment="1">
      <alignment horizontal="center" vertical="center" textRotation="90" wrapText="1"/>
    </xf>
    <xf numFmtId="0" fontId="4" fillId="7" borderId="39" xfId="0" applyFont="1" applyFill="1" applyBorder="1" applyAlignment="1">
      <alignment horizontal="center" vertical="center" textRotation="90" wrapText="1"/>
    </xf>
    <xf numFmtId="0" fontId="0" fillId="7" borderId="0" xfId="0" applyFill="1" applyAlignment="1">
      <alignment horizontal="center" vertical="center" textRotation="90" wrapText="1"/>
    </xf>
    <xf numFmtId="0" fontId="0" fillId="7" borderId="37" xfId="0" applyFill="1" applyBorder="1" applyAlignment="1">
      <alignment horizontal="center" vertical="center" textRotation="90" wrapText="1"/>
    </xf>
    <xf numFmtId="0" fontId="4" fillId="7" borderId="13" xfId="0" applyFont="1" applyFill="1" applyBorder="1" applyAlignment="1">
      <alignment horizontal="center" vertical="center" textRotation="90" wrapText="1"/>
    </xf>
    <xf numFmtId="0" fontId="4" fillId="7" borderId="20" xfId="0" applyFont="1" applyFill="1" applyBorder="1" applyAlignment="1">
      <alignment horizontal="center" vertical="center" textRotation="90" wrapText="1"/>
    </xf>
    <xf numFmtId="0" fontId="0" fillId="7" borderId="8" xfId="0" applyFill="1" applyBorder="1" applyAlignment="1">
      <alignment horizontal="center" vertical="center" textRotation="90" wrapText="1"/>
    </xf>
    <xf numFmtId="0" fontId="0" fillId="7" borderId="38" xfId="0" applyFill="1" applyBorder="1" applyAlignment="1">
      <alignment horizontal="center" vertical="center" textRotation="90" wrapText="1"/>
    </xf>
    <xf numFmtId="0" fontId="0" fillId="7" borderId="21" xfId="0" applyFill="1" applyBorder="1"/>
    <xf numFmtId="0" fontId="0" fillId="7" borderId="57" xfId="0" applyFill="1" applyBorder="1"/>
    <xf numFmtId="0" fontId="4" fillId="6" borderId="29" xfId="0" applyFont="1" applyFill="1" applyBorder="1" applyAlignment="1">
      <alignment horizontal="center" vertical="center" textRotation="90" wrapText="1"/>
    </xf>
    <xf numFmtId="0" fontId="5" fillId="6" borderId="32" xfId="0" applyFont="1" applyFill="1" applyBorder="1" applyAlignment="1">
      <alignment horizontal="center" vertical="center" textRotation="90" wrapText="1"/>
    </xf>
    <xf numFmtId="0" fontId="0" fillId="6" borderId="41" xfId="0" applyFill="1" applyBorder="1" applyAlignment="1">
      <alignment horizontal="center" vertical="center" textRotation="90" wrapText="1"/>
    </xf>
    <xf numFmtId="0" fontId="0" fillId="6" borderId="49" xfId="0" applyFill="1" applyBorder="1" applyAlignment="1">
      <alignment horizontal="center" vertical="center" textRotation="90" wrapText="1"/>
    </xf>
    <xf numFmtId="0" fontId="5" fillId="6" borderId="29" xfId="0" applyFont="1" applyFill="1" applyBorder="1" applyAlignment="1">
      <alignment horizontal="center" vertical="center" textRotation="90"/>
    </xf>
    <xf numFmtId="0" fontId="0" fillId="6" borderId="42" xfId="0" applyFill="1" applyBorder="1" applyAlignment="1">
      <alignment horizontal="center" vertical="center" textRotation="90"/>
    </xf>
    <xf numFmtId="0" fontId="0" fillId="6" borderId="48" xfId="0" applyFill="1" applyBorder="1" applyAlignment="1">
      <alignment horizontal="center" vertical="center" textRotation="90"/>
    </xf>
    <xf numFmtId="0" fontId="5" fillId="6" borderId="28" xfId="0" applyFont="1" applyFill="1" applyBorder="1" applyAlignment="1">
      <alignment horizontal="center" vertical="center" textRotation="90" wrapText="1"/>
    </xf>
    <xf numFmtId="0" fontId="0" fillId="6" borderId="44" xfId="0" applyFill="1" applyBorder="1" applyAlignment="1">
      <alignment horizontal="center" vertical="center" textRotation="90" wrapText="1"/>
    </xf>
    <xf numFmtId="0" fontId="0" fillId="6" borderId="47" xfId="0" applyFill="1" applyBorder="1" applyAlignment="1">
      <alignment horizontal="center" vertical="center" textRotation="90" wrapText="1"/>
    </xf>
    <xf numFmtId="0" fontId="0" fillId="7" borderId="42" xfId="0" applyFill="1" applyBorder="1"/>
    <xf numFmtId="0" fontId="0" fillId="7" borderId="48" xfId="0" applyFill="1" applyBorder="1"/>
    <xf numFmtId="0" fontId="6" fillId="7" borderId="42" xfId="0" applyFont="1" applyFill="1" applyBorder="1" applyAlignment="1">
      <alignment horizontal="center" vertical="center" textRotation="90" wrapText="1"/>
    </xf>
    <xf numFmtId="0" fontId="6" fillId="7" borderId="48" xfId="0" applyFont="1" applyFill="1" applyBorder="1" applyAlignment="1">
      <alignment horizontal="center" vertical="center" textRotation="90" wrapText="1"/>
    </xf>
    <xf numFmtId="0" fontId="0" fillId="7" borderId="41" xfId="0" applyFill="1" applyBorder="1" applyAlignment="1">
      <alignment horizontal="center" vertical="center" textRotation="90" wrapText="1"/>
    </xf>
    <xf numFmtId="0" fontId="0" fillId="7" borderId="49" xfId="0" applyFill="1" applyBorder="1" applyAlignment="1">
      <alignment horizontal="center" vertical="center" textRotation="90" wrapText="1"/>
    </xf>
    <xf numFmtId="0" fontId="4" fillId="7" borderId="41" xfId="0" applyFont="1" applyFill="1" applyBorder="1" applyAlignment="1">
      <alignment horizontal="center" vertical="center" textRotation="90" wrapText="1"/>
    </xf>
    <xf numFmtId="0" fontId="0" fillId="7" borderId="44" xfId="0" applyFill="1" applyBorder="1"/>
    <xf numFmtId="0" fontId="0" fillId="7" borderId="47" xfId="0" applyFill="1" applyBorder="1"/>
    <xf numFmtId="0" fontId="0" fillId="7" borderId="44" xfId="0" applyFill="1" applyBorder="1" applyAlignment="1">
      <alignment horizontal="center" vertical="center" textRotation="90" wrapText="1"/>
    </xf>
    <xf numFmtId="0" fontId="0" fillId="7" borderId="47" xfId="0" applyFill="1" applyBorder="1" applyAlignment="1">
      <alignment horizontal="center" vertical="center" textRotation="90" wrapText="1"/>
    </xf>
    <xf numFmtId="0" fontId="6" fillId="16" borderId="75" xfId="0" applyFont="1" applyFill="1" applyBorder="1" applyAlignment="1">
      <alignment horizontal="center" vertical="center" wrapText="1"/>
    </xf>
    <xf numFmtId="0" fontId="6" fillId="16" borderId="31" xfId="0" applyFont="1" applyFill="1" applyBorder="1" applyAlignment="1">
      <alignment horizontal="center" vertical="center" wrapText="1"/>
    </xf>
    <xf numFmtId="0" fontId="40" fillId="16" borderId="77" xfId="0" applyFont="1" applyFill="1" applyBorder="1" applyAlignment="1">
      <alignment horizontal="center" vertical="center" wrapText="1"/>
    </xf>
    <xf numFmtId="0" fontId="40" fillId="16" borderId="23" xfId="0" applyFont="1" applyFill="1" applyBorder="1" applyAlignment="1">
      <alignment horizontal="center" vertical="center" wrapText="1"/>
    </xf>
    <xf numFmtId="3" fontId="4" fillId="6" borderId="29" xfId="0" applyNumberFormat="1" applyFont="1" applyFill="1" applyBorder="1" applyAlignment="1">
      <alignment horizontal="center" vertical="center" wrapText="1"/>
    </xf>
    <xf numFmtId="3" fontId="4" fillId="6" borderId="32" xfId="0" applyNumberFormat="1" applyFont="1" applyFill="1" applyBorder="1" applyAlignment="1">
      <alignment horizontal="center" vertical="center" wrapText="1"/>
    </xf>
    <xf numFmtId="3" fontId="5" fillId="6" borderId="18" xfId="0" applyNumberFormat="1" applyFont="1" applyFill="1" applyBorder="1" applyAlignment="1">
      <alignment horizontal="center" vertical="center" textRotation="90" wrapText="1"/>
    </xf>
    <xf numFmtId="3" fontId="0" fillId="6" borderId="18" xfId="0" applyNumberFormat="1" applyFill="1" applyBorder="1" applyAlignment="1">
      <alignment horizontal="center" vertical="center" textRotation="90" wrapText="1"/>
    </xf>
    <xf numFmtId="3" fontId="0" fillId="6" borderId="36" xfId="0" applyNumberFormat="1" applyFill="1" applyBorder="1" applyAlignment="1">
      <alignment horizontal="center" vertical="center" textRotation="90" wrapText="1"/>
    </xf>
    <xf numFmtId="3" fontId="5" fillId="6" borderId="18" xfId="0" applyNumberFormat="1" applyFont="1" applyFill="1" applyBorder="1" applyAlignment="1">
      <alignment horizontal="center" vertical="center" textRotation="90"/>
    </xf>
    <xf numFmtId="3" fontId="0" fillId="6" borderId="18" xfId="0" applyNumberFormat="1" applyFill="1" applyBorder="1" applyAlignment="1">
      <alignment horizontal="center" vertical="center" textRotation="90"/>
    </xf>
    <xf numFmtId="3" fontId="0" fillId="6" borderId="36" xfId="0" applyNumberFormat="1" applyFill="1" applyBorder="1" applyAlignment="1">
      <alignment horizontal="center" vertical="center" textRotation="90"/>
    </xf>
    <xf numFmtId="3" fontId="5" fillId="6" borderId="36" xfId="0" applyNumberFormat="1" applyFont="1" applyFill="1" applyBorder="1" applyAlignment="1">
      <alignment horizontal="center" vertical="center" textRotation="90" wrapText="1"/>
    </xf>
    <xf numFmtId="3" fontId="5" fillId="6" borderId="22" xfId="0" applyNumberFormat="1" applyFont="1" applyFill="1" applyBorder="1" applyAlignment="1">
      <alignment horizontal="center" vertical="center" textRotation="90" wrapText="1"/>
    </xf>
    <xf numFmtId="3" fontId="0" fillId="6" borderId="22" xfId="0" applyNumberFormat="1" applyFill="1" applyBorder="1" applyAlignment="1">
      <alignment horizontal="center" vertical="center" textRotation="90" wrapText="1"/>
    </xf>
    <xf numFmtId="3" fontId="0" fillId="6" borderId="59" xfId="0" applyNumberFormat="1" applyFill="1" applyBorder="1" applyAlignment="1">
      <alignment horizontal="center" vertical="center" textRotation="90" wrapText="1"/>
    </xf>
    <xf numFmtId="3" fontId="5" fillId="7" borderId="13" xfId="0" applyNumberFormat="1" applyFont="1" applyFill="1" applyBorder="1" applyAlignment="1">
      <alignment horizontal="center" vertical="center" textRotation="90" wrapText="1"/>
    </xf>
    <xf numFmtId="3" fontId="0" fillId="7" borderId="18" xfId="0" applyNumberFormat="1" applyFill="1" applyBorder="1" applyAlignment="1">
      <alignment horizontal="center" vertical="center" textRotation="90" wrapText="1"/>
    </xf>
    <xf numFmtId="3" fontId="0" fillId="7" borderId="36" xfId="0" applyNumberFormat="1" applyFill="1" applyBorder="1" applyAlignment="1">
      <alignment horizontal="center" vertical="center" textRotation="90" wrapText="1"/>
    </xf>
    <xf numFmtId="3" fontId="5" fillId="7" borderId="17" xfId="0" applyNumberFormat="1" applyFont="1" applyFill="1" applyBorder="1" applyAlignment="1">
      <alignment horizontal="center" vertical="center" textRotation="90" wrapText="1"/>
    </xf>
    <xf numFmtId="3" fontId="0" fillId="7" borderId="22" xfId="0" applyNumberFormat="1" applyFill="1" applyBorder="1" applyAlignment="1">
      <alignment horizontal="center" vertical="center" textRotation="90" wrapText="1"/>
    </xf>
    <xf numFmtId="3" fontId="0" fillId="7" borderId="59" xfId="0" applyNumberFormat="1" applyFill="1" applyBorder="1" applyAlignment="1">
      <alignment horizontal="center" vertical="center" textRotation="90" wrapText="1"/>
    </xf>
    <xf numFmtId="3" fontId="5" fillId="7" borderId="18" xfId="0" applyNumberFormat="1" applyFont="1" applyFill="1" applyBorder="1" applyAlignment="1">
      <alignment horizontal="center" vertical="center" textRotation="90" wrapText="1"/>
    </xf>
    <xf numFmtId="3" fontId="5" fillId="7" borderId="36" xfId="0" applyNumberFormat="1" applyFont="1" applyFill="1" applyBorder="1" applyAlignment="1">
      <alignment horizontal="center" vertical="center" textRotation="90" wrapText="1"/>
    </xf>
    <xf numFmtId="3" fontId="5" fillId="7" borderId="16" xfId="0" applyNumberFormat="1" applyFont="1" applyFill="1" applyBorder="1" applyAlignment="1">
      <alignment horizontal="center" vertical="center" textRotation="90" wrapText="1"/>
    </xf>
    <xf numFmtId="3" fontId="0" fillId="7" borderId="21" xfId="0" applyNumberFormat="1" applyFill="1" applyBorder="1"/>
    <xf numFmtId="3" fontId="0" fillId="7" borderId="57" xfId="0" applyNumberFormat="1" applyFill="1" applyBorder="1"/>
    <xf numFmtId="0" fontId="5" fillId="6" borderId="18" xfId="0" applyFont="1" applyFill="1" applyBorder="1" applyAlignment="1">
      <alignment horizontal="center" vertical="center"/>
    </xf>
    <xf numFmtId="0" fontId="4" fillId="7" borderId="17" xfId="0" applyFont="1" applyFill="1" applyBorder="1" applyAlignment="1">
      <alignment horizontal="center" vertical="center" textRotation="90" wrapText="1"/>
    </xf>
    <xf numFmtId="3" fontId="5" fillId="6" borderId="21" xfId="0" applyNumberFormat="1" applyFont="1" applyFill="1" applyBorder="1" applyAlignment="1">
      <alignment horizontal="center" vertical="center" wrapText="1"/>
    </xf>
    <xf numFmtId="3" fontId="5" fillId="6" borderId="18" xfId="0" applyNumberFormat="1" applyFont="1" applyFill="1" applyBorder="1" applyAlignment="1">
      <alignment horizontal="center" vertical="center" wrapText="1"/>
    </xf>
    <xf numFmtId="3" fontId="0" fillId="6" borderId="18" xfId="0" applyNumberFormat="1" applyFill="1" applyBorder="1"/>
    <xf numFmtId="3" fontId="0" fillId="6" borderId="36" xfId="0" applyNumberFormat="1" applyFill="1" applyBorder="1"/>
    <xf numFmtId="3" fontId="5" fillId="6" borderId="22" xfId="0" applyNumberFormat="1" applyFont="1" applyFill="1" applyBorder="1" applyAlignment="1">
      <alignment horizontal="center" vertical="center" wrapText="1"/>
    </xf>
    <xf numFmtId="3" fontId="5" fillId="7" borderId="22" xfId="0" applyNumberFormat="1" applyFont="1" applyFill="1" applyBorder="1" applyAlignment="1">
      <alignment horizontal="center" vertical="center" textRotation="90" wrapText="1"/>
    </xf>
    <xf numFmtId="3" fontId="5" fillId="7" borderId="59" xfId="0" applyNumberFormat="1" applyFont="1" applyFill="1" applyBorder="1" applyAlignment="1">
      <alignment horizontal="center" vertical="center" textRotation="90" wrapText="1"/>
    </xf>
    <xf numFmtId="3" fontId="5" fillId="7" borderId="21" xfId="0" applyNumberFormat="1" applyFont="1" applyFill="1" applyBorder="1" applyAlignment="1">
      <alignment horizontal="center" vertical="center" textRotation="90" wrapText="1"/>
    </xf>
    <xf numFmtId="3" fontId="0" fillId="7" borderId="21" xfId="0" applyNumberFormat="1" applyFill="1" applyBorder="1" applyAlignment="1">
      <alignment horizontal="center" vertical="center" textRotation="90" wrapText="1"/>
    </xf>
    <xf numFmtId="3" fontId="0" fillId="7" borderId="57" xfId="0" applyNumberFormat="1" applyFill="1" applyBorder="1" applyAlignment="1">
      <alignment horizontal="center" vertical="center" textRotation="90" wrapText="1"/>
    </xf>
    <xf numFmtId="3" fontId="5" fillId="6" borderId="28" xfId="0" applyNumberFormat="1" applyFont="1" applyFill="1" applyBorder="1" applyAlignment="1">
      <alignment horizontal="center" vertical="center" wrapText="1"/>
    </xf>
    <xf numFmtId="3" fontId="0" fillId="6" borderId="29" xfId="0" applyNumberFormat="1" applyFill="1" applyBorder="1" applyAlignment="1">
      <alignment horizontal="center" vertical="center" wrapText="1"/>
    </xf>
    <xf numFmtId="3" fontId="5" fillId="6" borderId="29" xfId="0" applyNumberFormat="1" applyFont="1" applyFill="1" applyBorder="1" applyAlignment="1">
      <alignment horizontal="center" vertical="center" wrapText="1"/>
    </xf>
    <xf numFmtId="3" fontId="4" fillId="4" borderId="65" xfId="0" applyNumberFormat="1" applyFont="1" applyFill="1" applyBorder="1" applyAlignment="1">
      <alignment horizontal="center" vertical="center" wrapText="1"/>
    </xf>
    <xf numFmtId="3" fontId="4" fillId="4" borderId="66" xfId="0" applyNumberFormat="1" applyFont="1" applyFill="1" applyBorder="1" applyAlignment="1">
      <alignment horizontal="center" vertical="center" wrapText="1"/>
    </xf>
    <xf numFmtId="3" fontId="4" fillId="4" borderId="67" xfId="0" applyNumberFormat="1" applyFont="1" applyFill="1" applyBorder="1" applyAlignment="1">
      <alignment horizontal="center" vertical="center" wrapText="1"/>
    </xf>
    <xf numFmtId="3" fontId="0" fillId="7" borderId="18" xfId="0" applyNumberFormat="1" applyFill="1" applyBorder="1"/>
    <xf numFmtId="3" fontId="0" fillId="7" borderId="36" xfId="0" applyNumberFormat="1" applyFill="1" applyBorder="1"/>
    <xf numFmtId="0" fontId="5" fillId="6" borderId="18" xfId="0" applyFont="1" applyFill="1" applyBorder="1" applyAlignment="1">
      <alignment horizontal="center" vertical="center" wrapText="1"/>
    </xf>
    <xf numFmtId="0" fontId="5" fillId="6" borderId="22" xfId="0" applyFont="1" applyFill="1" applyBorder="1" applyAlignment="1">
      <alignment horizontal="center" vertical="center" wrapText="1"/>
    </xf>
    <xf numFmtId="3" fontId="4" fillId="6" borderId="18" xfId="0" applyNumberFormat="1" applyFont="1" applyFill="1" applyBorder="1" applyAlignment="1">
      <alignment horizontal="center" vertical="center" textRotation="90" wrapText="1"/>
    </xf>
    <xf numFmtId="3" fontId="5" fillId="7" borderId="57" xfId="0" applyNumberFormat="1" applyFont="1" applyFill="1" applyBorder="1" applyAlignment="1">
      <alignment horizontal="center" vertical="center" textRotation="90" wrapText="1"/>
    </xf>
    <xf numFmtId="3" fontId="5" fillId="6" borderId="21" xfId="0" applyNumberFormat="1" applyFont="1" applyFill="1" applyBorder="1" applyAlignment="1">
      <alignment horizontal="center" vertical="center" textRotation="90" wrapText="1"/>
    </xf>
    <xf numFmtId="3" fontId="0" fillId="6" borderId="21" xfId="0" applyNumberFormat="1" applyFill="1" applyBorder="1" applyAlignment="1">
      <alignment horizontal="center" vertical="center" textRotation="90" wrapText="1"/>
    </xf>
    <xf numFmtId="3" fontId="0" fillId="6" borderId="57" xfId="0" applyNumberFormat="1" applyFill="1" applyBorder="1" applyAlignment="1">
      <alignment horizontal="center" vertical="center" textRotation="90" wrapText="1"/>
    </xf>
    <xf numFmtId="0" fontId="5" fillId="7" borderId="22" xfId="0" applyFont="1" applyFill="1" applyBorder="1" applyAlignment="1">
      <alignment horizontal="center" vertical="center" textRotation="90" wrapText="1"/>
    </xf>
    <xf numFmtId="0" fontId="5" fillId="7" borderId="59" xfId="0" applyFont="1" applyFill="1" applyBorder="1" applyAlignment="1">
      <alignment horizontal="center" vertical="center" textRotation="90" wrapText="1"/>
    </xf>
    <xf numFmtId="3" fontId="5" fillId="6" borderId="23" xfId="0" applyNumberFormat="1" applyFont="1" applyFill="1" applyBorder="1" applyAlignment="1">
      <alignment horizontal="center" vertical="center" wrapText="1"/>
    </xf>
    <xf numFmtId="3" fontId="5" fillId="6" borderId="0" xfId="0" applyNumberFormat="1" applyFont="1" applyFill="1" applyAlignment="1">
      <alignment horizontal="center" vertical="center" wrapText="1"/>
    </xf>
    <xf numFmtId="3" fontId="5" fillId="6" borderId="8" xfId="0" applyNumberFormat="1" applyFont="1" applyFill="1" applyBorder="1" applyAlignment="1">
      <alignment horizontal="center" vertical="center" wrapText="1"/>
    </xf>
    <xf numFmtId="3" fontId="4" fillId="4" borderId="65" xfId="0" applyNumberFormat="1" applyFont="1" applyFill="1" applyBorder="1" applyAlignment="1">
      <alignment horizontal="center" vertical="center"/>
    </xf>
    <xf numFmtId="3" fontId="4" fillId="4" borderId="66" xfId="0" applyNumberFormat="1" applyFont="1" applyFill="1" applyBorder="1" applyAlignment="1">
      <alignment horizontal="center" vertical="center"/>
    </xf>
    <xf numFmtId="3" fontId="4" fillId="4" borderId="67" xfId="0" applyNumberFormat="1" applyFont="1" applyFill="1" applyBorder="1" applyAlignment="1">
      <alignment horizontal="center" vertical="center"/>
    </xf>
    <xf numFmtId="3" fontId="40" fillId="16" borderId="34" xfId="0" applyNumberFormat="1" applyFont="1" applyFill="1" applyBorder="1" applyAlignment="1">
      <alignment horizontal="center" vertical="center" wrapText="1"/>
    </xf>
    <xf numFmtId="3" fontId="40" fillId="16" borderId="32" xfId="0" applyNumberFormat="1" applyFont="1" applyFill="1" applyBorder="1" applyAlignment="1">
      <alignment horizontal="center" vertical="center" wrapText="1"/>
    </xf>
    <xf numFmtId="3" fontId="40" fillId="16" borderId="24" xfId="0" applyNumberFormat="1" applyFont="1" applyFill="1" applyBorder="1" applyAlignment="1">
      <alignment horizontal="center" vertical="center" wrapText="1"/>
    </xf>
    <xf numFmtId="0" fontId="40" fillId="16" borderId="30" xfId="0" applyFont="1" applyFill="1" applyBorder="1" applyAlignment="1">
      <alignment horizontal="center" vertical="center" wrapText="1"/>
    </xf>
    <xf numFmtId="3" fontId="5" fillId="7" borderId="78" xfId="0" applyNumberFormat="1" applyFont="1" applyFill="1" applyBorder="1" applyAlignment="1">
      <alignment horizontal="center" vertical="center" textRotation="90" wrapText="1"/>
    </xf>
    <xf numFmtId="3" fontId="0" fillId="7" borderId="24" xfId="0" applyNumberFormat="1" applyFill="1" applyBorder="1"/>
    <xf numFmtId="3" fontId="0" fillId="7" borderId="60" xfId="0" applyNumberFormat="1" applyFill="1" applyBorder="1"/>
    <xf numFmtId="3" fontId="5" fillId="6" borderId="24" xfId="0" applyNumberFormat="1" applyFont="1" applyFill="1" applyBorder="1" applyAlignment="1">
      <alignment horizontal="center" vertical="center" textRotation="90" wrapText="1"/>
    </xf>
    <xf numFmtId="3" fontId="0" fillId="6" borderId="24" xfId="0" applyNumberFormat="1" applyFill="1" applyBorder="1" applyAlignment="1">
      <alignment horizontal="center" vertical="center" textRotation="90" wrapText="1"/>
    </xf>
    <xf numFmtId="3" fontId="0" fillId="6" borderId="60" xfId="0" applyNumberFormat="1" applyFill="1" applyBorder="1" applyAlignment="1">
      <alignment horizontal="center" vertical="center" textRotation="90" wrapText="1"/>
    </xf>
    <xf numFmtId="3" fontId="4" fillId="4" borderId="68" xfId="0" applyNumberFormat="1" applyFont="1" applyFill="1" applyBorder="1" applyAlignment="1">
      <alignment horizontal="center" vertical="center"/>
    </xf>
    <xf numFmtId="3" fontId="5" fillId="6" borderId="24" xfId="0" applyNumberFormat="1" applyFont="1" applyFill="1" applyBorder="1" applyAlignment="1">
      <alignment horizontal="center" vertical="center" wrapText="1"/>
    </xf>
    <xf numFmtId="0" fontId="4" fillId="0" borderId="0" xfId="0" applyFont="1" applyAlignment="1">
      <alignment horizontal="center" vertical="center" wrapText="1"/>
    </xf>
    <xf numFmtId="3" fontId="5" fillId="7" borderId="24" xfId="0" applyNumberFormat="1" applyFont="1" applyFill="1" applyBorder="1" applyAlignment="1">
      <alignment horizontal="center" vertical="center" textRotation="90" wrapText="1"/>
    </xf>
    <xf numFmtId="3" fontId="0" fillId="7" borderId="24" xfId="0" applyNumberFormat="1" applyFill="1" applyBorder="1" applyAlignment="1">
      <alignment horizontal="center" vertical="center" textRotation="90" wrapText="1"/>
    </xf>
    <xf numFmtId="3" fontId="0" fillId="7" borderId="60" xfId="0" applyNumberFormat="1" applyFill="1" applyBorder="1" applyAlignment="1">
      <alignment horizontal="center" vertical="center" textRotation="90" wrapText="1"/>
    </xf>
    <xf numFmtId="3" fontId="5" fillId="7" borderId="60" xfId="0" applyNumberFormat="1" applyFont="1" applyFill="1" applyBorder="1" applyAlignment="1">
      <alignment horizontal="center" vertical="center" textRotation="90" wrapText="1"/>
    </xf>
    <xf numFmtId="3" fontId="4" fillId="4" borderId="68" xfId="0" applyNumberFormat="1" applyFont="1" applyFill="1" applyBorder="1" applyAlignment="1">
      <alignment horizontal="center" vertical="center" wrapText="1"/>
    </xf>
    <xf numFmtId="3" fontId="5" fillId="6" borderId="31" xfId="0" applyNumberFormat="1" applyFont="1" applyFill="1" applyBorder="1" applyAlignment="1">
      <alignment horizontal="center" vertical="center" wrapText="1"/>
    </xf>
    <xf numFmtId="3" fontId="16" fillId="0" borderId="77" xfId="0" applyNumberFormat="1" applyFont="1" applyBorder="1" applyAlignment="1">
      <alignment horizontal="center"/>
    </xf>
    <xf numFmtId="3" fontId="16" fillId="0" borderId="75" xfId="0" applyNumberFormat="1" applyFont="1" applyBorder="1" applyAlignment="1">
      <alignment horizontal="center"/>
    </xf>
    <xf numFmtId="0" fontId="17" fillId="0" borderId="7" xfId="0" applyFont="1" applyBorder="1" applyAlignment="1">
      <alignment horizontal="left" wrapText="1"/>
    </xf>
    <xf numFmtId="0" fontId="17" fillId="0" borderId="0" xfId="0" applyFont="1" applyAlignment="1">
      <alignment horizontal="left" wrapText="1"/>
    </xf>
    <xf numFmtId="0" fontId="17" fillId="0" borderId="8" xfId="0" applyFont="1" applyBorder="1" applyAlignment="1">
      <alignment horizontal="left" wrapText="1"/>
    </xf>
    <xf numFmtId="0" fontId="17" fillId="0" borderId="35" xfId="0" applyFont="1" applyBorder="1" applyAlignment="1">
      <alignment horizontal="left" wrapText="1"/>
    </xf>
    <xf numFmtId="0" fontId="17" fillId="0" borderId="37" xfId="0" applyFont="1" applyBorder="1" applyAlignment="1">
      <alignment horizontal="left" wrapText="1"/>
    </xf>
    <xf numFmtId="0" fontId="17" fillId="0" borderId="38" xfId="0" applyFont="1" applyBorder="1" applyAlignment="1">
      <alignment horizontal="left" wrapText="1"/>
    </xf>
    <xf numFmtId="0" fontId="16" fillId="0" borderId="35" xfId="0" applyFont="1" applyBorder="1" applyAlignment="1">
      <alignment horizontal="justify" vertical="center" wrapText="1"/>
    </xf>
    <xf numFmtId="0" fontId="17" fillId="0" borderId="37" xfId="0" applyFont="1" applyBorder="1" applyAlignment="1">
      <alignment horizontal="justify" vertical="center" wrapText="1"/>
    </xf>
    <xf numFmtId="0" fontId="17" fillId="0" borderId="38" xfId="0" applyFont="1" applyBorder="1" applyAlignment="1">
      <alignment horizontal="justify" vertical="center" wrapText="1"/>
    </xf>
    <xf numFmtId="0" fontId="5" fillId="6" borderId="3"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6" borderId="33" xfId="0" applyFont="1" applyFill="1" applyBorder="1" applyAlignment="1">
      <alignment horizontal="center" vertical="center" wrapText="1"/>
    </xf>
    <xf numFmtId="3" fontId="16" fillId="0" borderId="77" xfId="0" applyNumberFormat="1" applyFont="1" applyBorder="1" applyAlignment="1">
      <alignment horizontal="center" vertical="center"/>
    </xf>
    <xf numFmtId="3" fontId="16" fillId="0" borderId="75" xfId="0" applyNumberFormat="1" applyFont="1" applyBorder="1" applyAlignment="1">
      <alignment horizontal="center" vertical="center"/>
    </xf>
    <xf numFmtId="0" fontId="6" fillId="16" borderId="34" xfId="0" applyFont="1" applyFill="1" applyBorder="1" applyAlignment="1">
      <alignment horizontal="center" vertical="center" wrapText="1"/>
    </xf>
    <xf numFmtId="0" fontId="6" fillId="16" borderId="32" xfId="0" applyFont="1" applyFill="1" applyBorder="1" applyAlignment="1">
      <alignment horizontal="center" vertical="center" wrapText="1"/>
    </xf>
    <xf numFmtId="0" fontId="17" fillId="0" borderId="35" xfId="0" applyFont="1" applyBorder="1" applyAlignment="1">
      <alignment horizontal="justify" vertical="center" wrapText="1"/>
    </xf>
    <xf numFmtId="0" fontId="6" fillId="16" borderId="2" xfId="0" applyFont="1" applyFill="1" applyBorder="1" applyAlignment="1">
      <alignment horizontal="center" vertical="center" wrapText="1"/>
    </xf>
    <xf numFmtId="0" fontId="6" fillId="16" borderId="26" xfId="0" applyFont="1" applyFill="1" applyBorder="1" applyAlignment="1">
      <alignment horizontal="center" vertical="center" wrapText="1"/>
    </xf>
    <xf numFmtId="3" fontId="32" fillId="12" borderId="50" xfId="0" applyNumberFormat="1" applyFont="1" applyFill="1" applyBorder="1" applyAlignment="1">
      <alignment horizontal="center" vertical="center"/>
    </xf>
    <xf numFmtId="3" fontId="32" fillId="12" borderId="51" xfId="0" applyNumberFormat="1" applyFont="1" applyFill="1" applyBorder="1" applyAlignment="1">
      <alignment horizontal="center" vertical="center"/>
    </xf>
    <xf numFmtId="3" fontId="32" fillId="12" borderId="52" xfId="0" applyNumberFormat="1" applyFont="1" applyFill="1" applyBorder="1" applyAlignment="1">
      <alignment horizontal="center" vertical="center"/>
    </xf>
    <xf numFmtId="3" fontId="32" fillId="12" borderId="80" xfId="0" applyNumberFormat="1" applyFont="1" applyFill="1" applyBorder="1" applyAlignment="1">
      <alignment horizontal="center"/>
    </xf>
    <xf numFmtId="3" fontId="32" fillId="12" borderId="5" xfId="0" applyNumberFormat="1" applyFont="1" applyFill="1" applyBorder="1" applyAlignment="1">
      <alignment horizontal="center"/>
    </xf>
    <xf numFmtId="3" fontId="32" fillId="12" borderId="6" xfId="0" applyNumberFormat="1" applyFont="1" applyFill="1" applyBorder="1" applyAlignment="1">
      <alignment horizontal="center"/>
    </xf>
    <xf numFmtId="0" fontId="16" fillId="0" borderId="7" xfId="0" applyFont="1" applyBorder="1" applyAlignment="1">
      <alignment horizontal="left" wrapText="1"/>
    </xf>
    <xf numFmtId="0" fontId="16" fillId="0" borderId="0" xfId="0" applyFont="1" applyAlignment="1">
      <alignment horizontal="left" wrapText="1"/>
    </xf>
    <xf numFmtId="0" fontId="16" fillId="0" borderId="8" xfId="0" applyFont="1" applyBorder="1" applyAlignment="1">
      <alignment horizontal="left" wrapText="1"/>
    </xf>
    <xf numFmtId="3" fontId="40" fillId="16" borderId="13" xfId="0" applyNumberFormat="1" applyFont="1" applyFill="1" applyBorder="1" applyAlignment="1">
      <alignment horizontal="center" vertical="center"/>
    </xf>
    <xf numFmtId="3" fontId="40" fillId="16" borderId="36" xfId="0" applyNumberFormat="1" applyFont="1" applyFill="1" applyBorder="1" applyAlignment="1">
      <alignment horizontal="center" vertical="center" wrapText="1"/>
    </xf>
    <xf numFmtId="3" fontId="40" fillId="16" borderId="17" xfId="0" applyNumberFormat="1" applyFont="1" applyFill="1" applyBorder="1" applyAlignment="1">
      <alignment horizontal="center" vertical="center" wrapText="1"/>
    </xf>
    <xf numFmtId="3" fontId="40" fillId="16" borderId="59" xfId="0" applyNumberFormat="1" applyFont="1" applyFill="1" applyBorder="1" applyAlignment="1">
      <alignment horizontal="center" vertical="center" wrapText="1"/>
    </xf>
    <xf numFmtId="3" fontId="40" fillId="16" borderId="43" xfId="0" applyNumberFormat="1" applyFont="1" applyFill="1" applyBorder="1" applyAlignment="1">
      <alignment horizontal="center" vertical="center" wrapText="1"/>
    </xf>
    <xf numFmtId="3" fontId="40" fillId="16" borderId="57" xfId="0" applyNumberFormat="1" applyFont="1" applyFill="1" applyBorder="1" applyAlignment="1">
      <alignment horizontal="center" vertical="center" wrapText="1"/>
    </xf>
    <xf numFmtId="3" fontId="16" fillId="0" borderId="82" xfId="0" applyNumberFormat="1" applyFont="1" applyBorder="1" applyAlignment="1">
      <alignment horizontal="center" vertical="center"/>
    </xf>
    <xf numFmtId="3" fontId="16" fillId="0" borderId="68" xfId="0" applyNumberFormat="1" applyFont="1" applyBorder="1" applyAlignment="1">
      <alignment horizontal="center" vertical="center"/>
    </xf>
    <xf numFmtId="3" fontId="40" fillId="16" borderId="13" xfId="0" applyNumberFormat="1" applyFont="1" applyFill="1" applyBorder="1" applyAlignment="1">
      <alignment horizontal="center" vertical="center" wrapText="1"/>
    </xf>
    <xf numFmtId="0" fontId="31" fillId="0" borderId="0" xfId="0" applyFont="1" applyAlignment="1">
      <alignment horizontal="left" wrapText="1"/>
    </xf>
    <xf numFmtId="0" fontId="40" fillId="16" borderId="58" xfId="0" applyFont="1" applyFill="1" applyBorder="1" applyAlignment="1">
      <alignment horizontal="center" vertical="center" wrapText="1"/>
    </xf>
    <xf numFmtId="0" fontId="4" fillId="6" borderId="33" xfId="0" applyFont="1" applyFill="1" applyBorder="1" applyAlignment="1">
      <alignment horizontal="center" vertical="center" textRotation="90" wrapText="1"/>
    </xf>
    <xf numFmtId="0" fontId="6" fillId="16" borderId="38" xfId="0" applyFont="1" applyFill="1" applyBorder="1" applyAlignment="1">
      <alignment horizontal="center" vertical="center" wrapText="1"/>
    </xf>
    <xf numFmtId="0" fontId="4" fillId="15" borderId="1" xfId="0" applyFont="1" applyFill="1" applyBorder="1" applyAlignment="1">
      <alignment horizontal="center" vertical="center" textRotation="90" wrapText="1"/>
    </xf>
    <xf numFmtId="0" fontId="4" fillId="15" borderId="74" xfId="0" applyFont="1" applyFill="1" applyBorder="1" applyAlignment="1">
      <alignment horizontal="center" vertical="center" textRotation="90" wrapText="1"/>
    </xf>
    <xf numFmtId="0" fontId="4" fillId="15" borderId="7" xfId="0" applyFont="1" applyFill="1" applyBorder="1" applyAlignment="1">
      <alignment horizontal="center" vertical="center" textRotation="90" wrapText="1"/>
    </xf>
    <xf numFmtId="0" fontId="4" fillId="15" borderId="0" xfId="0" applyFont="1" applyFill="1" applyAlignment="1">
      <alignment horizontal="center" vertical="center" textRotation="90" wrapText="1"/>
    </xf>
    <xf numFmtId="0" fontId="4" fillId="15" borderId="25" xfId="0" applyFont="1" applyFill="1" applyBorder="1" applyAlignment="1">
      <alignment horizontal="center" vertical="center" textRotation="90" wrapText="1"/>
    </xf>
    <xf numFmtId="0" fontId="4" fillId="15" borderId="40" xfId="0" applyFont="1" applyFill="1" applyBorder="1" applyAlignment="1">
      <alignment horizontal="center" vertical="center" textRotation="90" wrapText="1"/>
    </xf>
    <xf numFmtId="0" fontId="4" fillId="15" borderId="42" xfId="0" applyFont="1" applyFill="1" applyBorder="1" applyAlignment="1">
      <alignment horizontal="center" vertical="center" textRotation="90" wrapText="1"/>
    </xf>
    <xf numFmtId="0" fontId="16" fillId="0" borderId="35" xfId="0" applyFont="1" applyBorder="1" applyAlignment="1">
      <alignment horizontal="left" vertical="center" wrapText="1"/>
    </xf>
    <xf numFmtId="0" fontId="17" fillId="0" borderId="37" xfId="0" applyFont="1" applyBorder="1" applyAlignment="1">
      <alignment horizontal="left" vertical="center" wrapText="1"/>
    </xf>
    <xf numFmtId="0" fontId="17" fillId="0" borderId="38" xfId="0" applyFont="1" applyBorder="1" applyAlignment="1">
      <alignment horizontal="left" vertical="center" wrapText="1"/>
    </xf>
    <xf numFmtId="3" fontId="32" fillId="12" borderId="50" xfId="0" applyNumberFormat="1" applyFont="1" applyFill="1" applyBorder="1" applyAlignment="1">
      <alignment horizontal="center"/>
    </xf>
    <xf numFmtId="3" fontId="32" fillId="12" borderId="51" xfId="0" applyNumberFormat="1" applyFont="1" applyFill="1" applyBorder="1" applyAlignment="1">
      <alignment horizontal="center"/>
    </xf>
    <xf numFmtId="3" fontId="32" fillId="12" borderId="52" xfId="0" applyNumberFormat="1" applyFont="1" applyFill="1" applyBorder="1" applyAlignment="1">
      <alignment horizontal="center"/>
    </xf>
    <xf numFmtId="3" fontId="5" fillId="6" borderId="76" xfId="0" applyNumberFormat="1" applyFont="1" applyFill="1" applyBorder="1" applyAlignment="1">
      <alignment horizontal="center" vertical="center" textRotation="90" wrapText="1"/>
    </xf>
    <xf numFmtId="3" fontId="5" fillId="6" borderId="76" xfId="0" applyNumberFormat="1" applyFont="1" applyFill="1" applyBorder="1" applyAlignment="1">
      <alignment horizontal="center" vertical="center" wrapText="1"/>
    </xf>
    <xf numFmtId="3" fontId="5" fillId="6" borderId="34" xfId="0" applyNumberFormat="1" applyFont="1" applyFill="1" applyBorder="1" applyAlignment="1">
      <alignment horizontal="center" vertical="center" wrapText="1"/>
    </xf>
    <xf numFmtId="3" fontId="5" fillId="6" borderId="75" xfId="0" applyNumberFormat="1" applyFont="1" applyFill="1" applyBorder="1" applyAlignment="1">
      <alignment horizontal="center" vertical="center" textRotation="90" wrapText="1"/>
    </xf>
    <xf numFmtId="3" fontId="5" fillId="6" borderId="75" xfId="0" applyNumberFormat="1" applyFont="1" applyFill="1" applyBorder="1" applyAlignment="1">
      <alignment horizontal="center" vertical="center" wrapText="1"/>
    </xf>
    <xf numFmtId="3" fontId="40" fillId="16" borderId="19" xfId="0" applyNumberFormat="1" applyFont="1" applyFill="1" applyBorder="1" applyAlignment="1">
      <alignment horizontal="center" vertical="center" wrapText="1"/>
    </xf>
    <xf numFmtId="3" fontId="40" fillId="16" borderId="58" xfId="0" applyNumberFormat="1" applyFont="1" applyFill="1" applyBorder="1" applyAlignment="1">
      <alignment horizontal="center" vertical="center" wrapText="1"/>
    </xf>
    <xf numFmtId="3" fontId="16" fillId="0" borderId="58" xfId="0" applyNumberFormat="1" applyFont="1" applyBorder="1" applyAlignment="1">
      <alignment horizontal="center" vertical="center"/>
    </xf>
    <xf numFmtId="3" fontId="16" fillId="0" borderId="60" xfId="0" applyNumberFormat="1" applyFont="1" applyBorder="1" applyAlignment="1">
      <alignment horizontal="center" vertical="center"/>
    </xf>
    <xf numFmtId="3" fontId="32" fillId="12" borderId="62" xfId="0" applyNumberFormat="1" applyFont="1" applyFill="1" applyBorder="1" applyAlignment="1">
      <alignment horizontal="center" vertical="center"/>
    </xf>
    <xf numFmtId="3" fontId="32" fillId="12" borderId="63" xfId="0" applyNumberFormat="1" applyFont="1" applyFill="1" applyBorder="1" applyAlignment="1">
      <alignment horizontal="center" vertical="center"/>
    </xf>
    <xf numFmtId="3" fontId="32" fillId="12" borderId="61" xfId="0" applyNumberFormat="1" applyFont="1" applyFill="1" applyBorder="1" applyAlignment="1">
      <alignment horizontal="center" vertical="center"/>
    </xf>
    <xf numFmtId="3" fontId="32" fillId="12" borderId="35" xfId="0" applyNumberFormat="1" applyFont="1" applyFill="1" applyBorder="1" applyAlignment="1">
      <alignment horizontal="center" vertical="center"/>
    </xf>
    <xf numFmtId="3" fontId="32" fillId="12" borderId="37" xfId="0" applyNumberFormat="1" applyFont="1" applyFill="1" applyBorder="1" applyAlignment="1">
      <alignment horizontal="center" vertical="center"/>
    </xf>
    <xf numFmtId="3" fontId="32" fillId="12" borderId="38" xfId="0" applyNumberFormat="1" applyFont="1" applyFill="1" applyBorder="1" applyAlignment="1">
      <alignment horizontal="center" vertical="center"/>
    </xf>
    <xf numFmtId="3" fontId="32" fillId="12" borderId="30" xfId="0" applyNumberFormat="1" applyFont="1" applyFill="1" applyBorder="1" applyAlignment="1">
      <alignment horizontal="center"/>
    </xf>
    <xf numFmtId="3" fontId="32" fillId="12" borderId="40" xfId="0" applyNumberFormat="1" applyFont="1" applyFill="1" applyBorder="1" applyAlignment="1">
      <alignment horizontal="center"/>
    </xf>
    <xf numFmtId="3" fontId="32" fillId="12" borderId="26" xfId="0" applyNumberFormat="1" applyFont="1" applyFill="1" applyBorder="1" applyAlignment="1">
      <alignment horizontal="center"/>
    </xf>
    <xf numFmtId="3" fontId="40" fillId="16" borderId="78" xfId="0" applyNumberFormat="1" applyFont="1" applyFill="1" applyBorder="1" applyAlignment="1">
      <alignment horizontal="center" vertical="center" wrapText="1"/>
    </xf>
    <xf numFmtId="3" fontId="40" fillId="16" borderId="60" xfId="0" applyNumberFormat="1" applyFont="1" applyFill="1" applyBorder="1" applyAlignment="1">
      <alignment horizontal="center" vertical="center" wrapText="1"/>
    </xf>
    <xf numFmtId="3" fontId="40" fillId="22" borderId="13" xfId="0" applyNumberFormat="1" applyFont="1" applyFill="1" applyBorder="1" applyAlignment="1">
      <alignment horizontal="center" vertical="center" wrapText="1"/>
    </xf>
    <xf numFmtId="3" fontId="40" fillId="22" borderId="29" xfId="0" applyNumberFormat="1" applyFont="1" applyFill="1" applyBorder="1" applyAlignment="1">
      <alignment horizontal="center" vertical="center" wrapText="1"/>
    </xf>
    <xf numFmtId="3" fontId="40" fillId="20" borderId="78" xfId="0" applyNumberFormat="1" applyFont="1" applyFill="1" applyBorder="1" applyAlignment="1">
      <alignment horizontal="center" vertical="center" wrapText="1"/>
    </xf>
    <xf numFmtId="3" fontId="40" fillId="20" borderId="60" xfId="0" applyNumberFormat="1" applyFont="1" applyFill="1" applyBorder="1" applyAlignment="1">
      <alignment horizontal="center" vertical="center" wrapText="1"/>
    </xf>
    <xf numFmtId="3" fontId="40" fillId="20" borderId="19" xfId="0" applyNumberFormat="1" applyFont="1" applyFill="1" applyBorder="1" applyAlignment="1">
      <alignment horizontal="center" vertical="center" wrapText="1"/>
    </xf>
    <xf numFmtId="3" fontId="40" fillId="20" borderId="58" xfId="0" applyNumberFormat="1" applyFont="1" applyFill="1" applyBorder="1" applyAlignment="1">
      <alignment horizontal="center" vertical="center" wrapText="1"/>
    </xf>
    <xf numFmtId="3" fontId="40" fillId="21" borderId="13" xfId="0" applyNumberFormat="1" applyFont="1" applyFill="1" applyBorder="1" applyAlignment="1">
      <alignment horizontal="center" vertical="center" wrapText="1"/>
    </xf>
    <xf numFmtId="3" fontId="40" fillId="21" borderId="36" xfId="0" applyNumberFormat="1" applyFont="1" applyFill="1" applyBorder="1" applyAlignment="1">
      <alignment horizontal="center" vertical="center" wrapText="1"/>
    </xf>
    <xf numFmtId="3" fontId="40" fillId="21" borderId="19" xfId="0" applyNumberFormat="1" applyFont="1" applyFill="1" applyBorder="1" applyAlignment="1">
      <alignment horizontal="center" vertical="center" wrapText="1"/>
    </xf>
    <xf numFmtId="3" fontId="40" fillId="21" borderId="58" xfId="0" applyNumberFormat="1" applyFont="1" applyFill="1" applyBorder="1" applyAlignment="1">
      <alignment horizontal="center" vertical="center" wrapText="1"/>
    </xf>
    <xf numFmtId="3" fontId="40" fillId="20" borderId="13" xfId="0" applyNumberFormat="1" applyFont="1" applyFill="1" applyBorder="1" applyAlignment="1">
      <alignment horizontal="center" vertical="center" wrapText="1"/>
    </xf>
    <xf numFmtId="3" fontId="40" fillId="20" borderId="36" xfId="0" applyNumberFormat="1" applyFont="1" applyFill="1" applyBorder="1" applyAlignment="1">
      <alignment horizontal="center" vertical="center" wrapText="1"/>
    </xf>
    <xf numFmtId="0" fontId="17" fillId="0" borderId="42" xfId="0" applyFont="1" applyFill="1" applyBorder="1"/>
    <xf numFmtId="1" fontId="7" fillId="10" borderId="14" xfId="29" applyNumberFormat="1" applyFont="1" applyFill="1" applyBorder="1" applyAlignment="1">
      <alignment horizontal="right"/>
    </xf>
    <xf numFmtId="1" fontId="7" fillId="11" borderId="14" xfId="29" applyNumberFormat="1" applyFont="1" applyFill="1" applyBorder="1" applyAlignment="1">
      <alignment horizontal="right"/>
    </xf>
    <xf numFmtId="169" fontId="17" fillId="14" borderId="42" xfId="0" applyNumberFormat="1" applyFont="1" applyFill="1" applyBorder="1"/>
    <xf numFmtId="164" fontId="17" fillId="13" borderId="42" xfId="0" applyNumberFormat="1" applyFont="1" applyFill="1" applyBorder="1"/>
    <xf numFmtId="164" fontId="17" fillId="0" borderId="0" xfId="0" applyNumberFormat="1" applyFont="1" applyFill="1" applyBorder="1"/>
    <xf numFmtId="164" fontId="17" fillId="0" borderId="0" xfId="0" applyNumberFormat="1" applyFont="1" applyFill="1"/>
    <xf numFmtId="164" fontId="17" fillId="14" borderId="0" xfId="0" applyNumberFormat="1" applyFont="1" applyFill="1"/>
    <xf numFmtId="164" fontId="17" fillId="14" borderId="0" xfId="0" applyNumberFormat="1" applyFont="1" applyFill="1" applyBorder="1"/>
    <xf numFmtId="1" fontId="7" fillId="11" borderId="42" xfId="29" applyNumberFormat="1" applyFont="1" applyFill="1" applyBorder="1" applyAlignment="1"/>
    <xf numFmtId="1" fontId="7" fillId="10" borderId="42" xfId="29" applyNumberFormat="1" applyFont="1" applyFill="1" applyBorder="1" applyAlignment="1"/>
    <xf numFmtId="1" fontId="7" fillId="14" borderId="42" xfId="29" applyNumberFormat="1" applyFont="1" applyFill="1" applyBorder="1" applyAlignment="1"/>
  </cellXfs>
  <cellStyles count="56">
    <cellStyle name="Hipervínculo" xfId="53" builtinId="8"/>
    <cellStyle name="Millares" xfId="1" builtinId="3"/>
    <cellStyle name="Millares [0] 2" xfId="31"/>
    <cellStyle name="Millares 10" xfId="51"/>
    <cellStyle name="Millares 11" xfId="43"/>
    <cellStyle name="Millares 2" xfId="29"/>
    <cellStyle name="Millares 2 2" xfId="52"/>
    <cellStyle name="Millares 2 9" xfId="3"/>
    <cellStyle name="Millares 3" xfId="42"/>
    <cellStyle name="Millares 4" xfId="45"/>
    <cellStyle name="Millares 5" xfId="46"/>
    <cellStyle name="Millares 6" xfId="47"/>
    <cellStyle name="Millares 7" xfId="48"/>
    <cellStyle name="Millares 8" xfId="49"/>
    <cellStyle name="Millares 9" xfId="50"/>
    <cellStyle name="Normal" xfId="0" builtinId="0"/>
    <cellStyle name="Normal 10" xfId="4"/>
    <cellStyle name="Normal 11 2" xfId="28"/>
    <cellStyle name="Normal 11 2 2" xfId="38"/>
    <cellStyle name="Normal 19" xfId="2"/>
    <cellStyle name="Normal 2" xfId="30"/>
    <cellStyle name="Normal 2 12" xfId="8"/>
    <cellStyle name="Normal 2 12 2" xfId="33"/>
    <cellStyle name="Normal 2 13" xfId="15"/>
    <cellStyle name="Normal 2 13 2" xfId="35"/>
    <cellStyle name="Normal 2 14" xfId="20"/>
    <cellStyle name="Normal 2 14 2" xfId="36"/>
    <cellStyle name="Normal 2 15" xfId="25"/>
    <cellStyle name="Normal 2 15 2" xfId="37"/>
    <cellStyle name="Normal 2 2" xfId="11"/>
    <cellStyle name="Normal 2 2 2" xfId="34"/>
    <cellStyle name="Normal 22" xfId="6"/>
    <cellStyle name="Normal 27" xfId="9"/>
    <cellStyle name="Normal 28" xfId="16"/>
    <cellStyle name="Normal 29" xfId="21"/>
    <cellStyle name="Normal 3" xfId="10"/>
    <cellStyle name="Normal 30" xfId="26"/>
    <cellStyle name="Normal 31" xfId="12"/>
    <cellStyle name="Normal 32" xfId="17"/>
    <cellStyle name="Normal 33" xfId="22"/>
    <cellStyle name="Normal 34" xfId="27"/>
    <cellStyle name="Normal 36" xfId="5"/>
    <cellStyle name="Normal 37" xfId="13"/>
    <cellStyle name="Normal 38" xfId="18"/>
    <cellStyle name="Normal 39" xfId="23"/>
    <cellStyle name="Normal 4" xfId="41"/>
    <cellStyle name="Normal 40" xfId="7"/>
    <cellStyle name="Normal 41" xfId="14"/>
    <cellStyle name="Normal 42" xfId="19"/>
    <cellStyle name="Normal 43" xfId="24"/>
    <cellStyle name="Normal 5" xfId="40"/>
    <cellStyle name="Normal 5 2" xfId="55"/>
    <cellStyle name="Normal_9-Usuario-Energia" xfId="54"/>
    <cellStyle name="Porcentaje" xfId="39" builtinId="5"/>
    <cellStyle name="Porcentaje 2" xfId="32"/>
    <cellStyle name="Porcentaje 3" xfId="44"/>
  </cellStyles>
  <dxfs count="1600">
    <dxf>
      <border>
        <top style="thin">
          <color indexed="64"/>
        </top>
      </border>
    </dxf>
    <dxf>
      <border>
        <top style="thin">
          <color indexed="64"/>
        </top>
      </border>
    </dxf>
    <dxf>
      <font>
        <strike val="0"/>
        <outline val="0"/>
        <shadow val="0"/>
        <u val="none"/>
        <vertAlign val="baseline"/>
        <sz val="8"/>
        <name val="Arial"/>
        <scheme val="none"/>
      </font>
      <alignment horizontal="general" vertical="bottom" textRotation="0" wrapText="0" indent="0" justifyLastLine="0" shrinkToFit="0" readingOrder="0"/>
    </dxf>
    <dxf>
      <font>
        <strike val="0"/>
        <outline val="0"/>
        <shadow val="0"/>
        <u val="none"/>
        <vertAlign val="baseline"/>
        <sz val="8"/>
        <color auto="1"/>
        <name val="Arial"/>
        <scheme val="none"/>
      </font>
      <numFmt numFmtId="1" formatCode="0"/>
      <fill>
        <patternFill patternType="solid">
          <fgColor indexed="64"/>
          <bgColor rgb="FFB7FFB7"/>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8"/>
        <color auto="1"/>
        <name val="Arial"/>
        <scheme val="none"/>
      </font>
      <numFmt numFmtId="164" formatCode="_(* #,##0_);_(* \(#,##0\);_(* &quot;-&quot;??_);_(@_)"/>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8"/>
        <color auto="1"/>
        <name val="Arial"/>
        <scheme val="none"/>
      </font>
      <numFmt numFmtId="3" formatCode="#,##0"/>
      <fill>
        <patternFill patternType="solid">
          <fgColor indexed="64"/>
          <bgColor rgb="FFFFFF0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8"/>
        <color auto="1"/>
        <name val="Arial"/>
        <scheme val="none"/>
      </font>
      <numFmt numFmtId="3" formatCode="#,##0"/>
      <fill>
        <patternFill patternType="solid">
          <fgColor indexed="64"/>
          <bgColor rgb="FFFFFF00"/>
        </patternFill>
      </fill>
      <alignment horizontal="right" textRotation="0" wrapText="0" indent="0" justifyLastLine="0" readingOrder="0"/>
      <border diagonalUp="0" diagonalDown="0" outline="0">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fill>
        <patternFill patternType="solid">
          <fgColor indexed="64"/>
          <bgColor rgb="FFFFFF0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fill>
        <patternFill patternType="solid">
          <fgColor indexed="64"/>
          <bgColor rgb="FFFFFF00"/>
        </patternFill>
      </fill>
      <alignment horizontal="right" textRotation="0" wrapText="0" indent="0" justifyLastLine="0" readingOrder="0"/>
      <border diagonalUp="0" diagonalDown="0" outline="0">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fill>
        <patternFill patternType="solid">
          <fgColor indexed="64"/>
          <bgColor rgb="FFFFFF0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fill>
        <patternFill patternType="solid">
          <fgColor indexed="64"/>
          <bgColor rgb="FFFFFF00"/>
        </patternFill>
      </fill>
      <alignment horizontal="right" textRotation="0" wrapText="0" indent="0" justifyLastLine="0" readingOrder="0"/>
      <border diagonalUp="0" diagonalDown="0" outline="0">
        <left style="medium">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fill>
        <patternFill patternType="solid">
          <fgColor indexed="64"/>
          <bgColor rgb="FFFFFF00"/>
        </patternFill>
      </fill>
      <alignment horizontal="right" textRotation="0" wrapText="0" indent="0" justifyLastLine="0" readingOrder="0"/>
      <border diagonalUp="0" diagonalDown="0" outline="0">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fill>
        <patternFill patternType="solid">
          <fgColor indexed="64"/>
          <bgColor rgb="FFFFFF00"/>
        </patternFill>
      </fill>
      <alignment horizontal="right" textRotation="0" wrapText="0" indent="0" justifyLastLine="0" readingOrder="0"/>
      <border diagonalUp="0" diagonalDown="0" outline="0">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fill>
        <patternFill patternType="solid">
          <fgColor indexed="64"/>
          <bgColor rgb="FFFFFF00"/>
        </patternFill>
      </fill>
      <alignment horizontal="right" textRotation="0" wrapText="0" indent="0" justifyLastLine="0" readingOrder="0"/>
      <border diagonalUp="0" diagonalDown="0" outline="0">
        <left style="medium">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name val="Arial"/>
        <scheme val="none"/>
      </font>
      <numFmt numFmtId="3" formatCode="#,##0"/>
      <fill>
        <patternFill patternType="solid">
          <fgColor indexed="64"/>
          <bgColor theme="0"/>
        </patternFill>
      </fill>
      <alignment horizontal="right" textRotation="0" wrapText="0" indent="0" justifyLastLine="0" readingOrder="0"/>
      <border diagonalUp="0" diagonalDown="0" outline="0">
        <left style="thin">
          <color indexed="64"/>
        </left>
        <right style="medium">
          <color indexed="64"/>
        </right>
        <top style="thin">
          <color indexed="64"/>
        </top>
        <bottom style="thin">
          <color indexed="64"/>
        </bottom>
      </border>
    </dxf>
    <dxf>
      <font>
        <strike val="0"/>
        <outline val="0"/>
        <shadow val="0"/>
        <u val="none"/>
        <vertAlign val="baseline"/>
        <sz val="8"/>
        <color auto="1"/>
        <name val="Arial"/>
        <scheme val="none"/>
      </font>
      <numFmt numFmtId="3" formatCode="#,##0"/>
      <fill>
        <patternFill patternType="solid">
          <fgColor indexed="64"/>
          <bgColor rgb="FFFFFF00"/>
        </patternFill>
      </fill>
      <alignment horizontal="right" textRotation="0" wrapText="0" indent="0" justifyLastLine="0" readingOrder="0"/>
      <border diagonalUp="0" diagonalDown="0" outline="0">
        <left/>
        <right style="medium">
          <color indexed="64"/>
        </right>
        <top style="thin">
          <color indexed="64"/>
        </top>
        <bottom style="thin">
          <color indexed="64"/>
        </bottom>
      </border>
    </dxf>
    <dxf>
      <font>
        <strike val="0"/>
        <outline val="0"/>
        <shadow val="0"/>
        <u val="none"/>
        <vertAlign val="baseline"/>
        <sz val="8"/>
        <color auto="1"/>
        <name val="Arial"/>
        <scheme val="none"/>
      </font>
      <numFmt numFmtId="3" formatCode="#,##0"/>
      <alignment horizontal="right" textRotation="0" wrapText="0" indent="0" justifyLastLine="0" readingOrder="0"/>
      <border diagonalUp="0" diagonalDown="0" outline="0">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3" formatCode="#,##0"/>
      <alignment horizontal="right" textRotation="0" wrapText="0" indent="0" justifyLastLine="0" readingOrder="0"/>
    </dxf>
    <dxf>
      <font>
        <b val="0"/>
        <strike val="0"/>
        <outline val="0"/>
        <shadow val="0"/>
        <u val="none"/>
        <vertAlign val="baseline"/>
        <sz val="8"/>
        <color auto="1"/>
        <name val="Arial"/>
        <scheme val="none"/>
      </font>
      <numFmt numFmtId="3" formatCode="#,##0"/>
      <fill>
        <patternFill patternType="none">
          <fgColor indexed="64"/>
          <bgColor indexed="65"/>
        </patternFill>
      </fill>
      <alignment horizontal="right" textRotation="0" wrapText="0" indent="0" justifyLastLine="0" readingOrder="0"/>
      <border diagonalUp="0" diagonalDown="0" outline="0">
        <left style="thin">
          <color indexed="64"/>
        </left>
        <right/>
        <top/>
        <bottom/>
      </border>
    </dxf>
    <dxf>
      <font>
        <strike val="0"/>
        <outline val="0"/>
        <shadow val="0"/>
        <u val="none"/>
        <vertAlign val="baseline"/>
        <sz val="8"/>
        <color auto="1"/>
        <name val="Arial"/>
        <scheme val="none"/>
      </font>
      <numFmt numFmtId="3" formatCode="#,##0"/>
      <fill>
        <patternFill patternType="none">
          <fgColor indexed="64"/>
          <bgColor indexed="65"/>
        </patternFill>
      </fill>
      <alignment horizontal="right" textRotation="0" wrapText="0" indent="0" justifyLastLine="0" readingOrder="0"/>
    </dxf>
    <dxf>
      <font>
        <strike val="0"/>
        <outline val="0"/>
        <shadow val="0"/>
        <u val="none"/>
        <vertAlign val="baseline"/>
        <sz val="8"/>
        <color auto="1"/>
        <name val="Arial"/>
        <scheme val="none"/>
      </font>
      <numFmt numFmtId="3" formatCode="#,##0"/>
      <fill>
        <patternFill patternType="none">
          <fgColor indexed="64"/>
          <bgColor indexed="65"/>
        </patternFill>
      </fill>
      <alignment horizontal="right" textRotation="0" wrapText="0" indent="0" justifyLastLine="0" readingOrder="0"/>
    </dxf>
    <dxf>
      <font>
        <strike val="0"/>
        <outline val="0"/>
        <shadow val="0"/>
        <u val="none"/>
        <vertAlign val="baseline"/>
        <sz val="8"/>
        <color theme="1"/>
        <name val="Arial"/>
        <scheme val="none"/>
      </font>
      <numFmt numFmtId="1" formatCode="0"/>
      <alignment horizontal="right" textRotation="0" wrapText="0" indent="0" justifyLastLine="0" readingOrder="0"/>
      <border outline="0">
        <right style="thin">
          <color indexed="64"/>
        </right>
      </border>
    </dxf>
    <dxf>
      <font>
        <b/>
        <strike val="0"/>
        <outline val="0"/>
        <shadow val="0"/>
        <u val="none"/>
        <vertAlign val="baseline"/>
        <sz val="8"/>
        <color theme="1"/>
        <name val="Arial"/>
        <scheme val="none"/>
      </font>
      <numFmt numFmtId="1" formatCode="0"/>
      <fill>
        <patternFill patternType="solid">
          <fgColor indexed="64"/>
          <bgColor theme="8" tint="0.79998168889431442"/>
        </patternFill>
      </fill>
      <alignment horizontal="right" textRotation="0" wrapText="0" indent="0" justifyLastLine="0" readingOrder="0"/>
      <border diagonalUp="0" diagonalDown="0" outline="0">
        <left style="thin">
          <color indexed="64"/>
        </left>
        <right/>
        <top style="thin">
          <color indexed="64"/>
        </top>
        <bottom style="thin">
          <color indexed="64"/>
        </bottom>
      </border>
    </dxf>
    <dxf>
      <font>
        <strike val="0"/>
        <outline val="0"/>
        <shadow val="0"/>
        <u val="none"/>
        <vertAlign val="baseline"/>
        <sz val="8"/>
        <color auto="1"/>
        <name val="Arial"/>
        <scheme val="none"/>
      </font>
      <numFmt numFmtId="1" formatCode="0"/>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1" formatCode="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numFmt numFmtId="1" formatCode="0"/>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alignment horizontal="right" vertical="bottom" textRotation="0" wrapText="0" indent="0" justifyLastLine="0" shrinkToFit="1" readingOrder="0"/>
      <border outline="0">
        <left style="thin">
          <color indexed="64"/>
        </left>
        <right style="thin">
          <color indexed="64"/>
        </right>
      </border>
    </dxf>
    <dxf>
      <font>
        <strike val="0"/>
        <outline val="0"/>
        <shadow val="0"/>
        <u val="none"/>
        <vertAlign val="baseline"/>
        <sz val="8"/>
        <color theme="1"/>
        <name val="Arial"/>
        <scheme val="none"/>
      </font>
      <fill>
        <patternFill patternType="solid">
          <fgColor indexed="64"/>
          <bgColor rgb="FFFFFF00"/>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theme="1"/>
        <name val="Arial"/>
        <scheme val="none"/>
      </font>
      <fill>
        <patternFill patternType="solid">
          <fgColor indexed="64"/>
          <bgColor rgb="FFFFFF00"/>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theme="1"/>
        <name val="Arial"/>
        <scheme val="none"/>
      </font>
      <fill>
        <patternFill patternType="solid">
          <fgColor indexed="64"/>
          <bgColor rgb="FFFFFF00"/>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theme="1"/>
        <name val="Arial"/>
        <scheme val="none"/>
      </font>
      <numFmt numFmtId="0" formatCode="General"/>
      <fill>
        <patternFill patternType="solid">
          <fgColor indexed="64"/>
          <bgColor rgb="FFFFC000"/>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theme="1"/>
        <name val="Arial"/>
        <scheme val="none"/>
      </font>
      <fill>
        <patternFill patternType="solid">
          <fgColor indexed="64"/>
          <bgColor rgb="FF00FF99"/>
        </patternFill>
      </fill>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theme="1"/>
        <name val="Arial"/>
        <scheme val="none"/>
      </font>
      <numFmt numFmtId="0" formatCode="General"/>
      <alignment horizontal="right" textRotation="0" wrapText="0" indent="0" justifyLastLine="0" readingOrder="0"/>
      <border outline="0">
        <right style="thin">
          <color indexed="64"/>
        </right>
      </border>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color theme="1"/>
        <name val="Arial"/>
        <scheme val="none"/>
      </font>
      <numFmt numFmtId="2" formatCode="0.00"/>
      <alignment horizontal="right" vertical="bottom" textRotation="0" wrapText="0" indent="0" justifyLastLine="0" shrinkToFit="0" readingOrder="0"/>
      <border outline="0">
        <right style="thin">
          <color indexed="64"/>
        </right>
      </border>
    </dxf>
    <dxf>
      <font>
        <strike val="0"/>
        <outline val="0"/>
        <shadow val="0"/>
        <u val="none"/>
        <vertAlign val="baseline"/>
        <sz val="8"/>
        <color theme="1"/>
        <name val="Arial"/>
        <scheme val="none"/>
      </font>
      <alignment horizontal="right" textRotation="0" wrapText="0" indent="0" justifyLastLine="0" readingOrder="0"/>
    </dxf>
    <dxf>
      <font>
        <strike val="0"/>
        <outline val="0"/>
        <shadow val="0"/>
        <u val="none"/>
        <vertAlign val="baseline"/>
        <sz val="8"/>
        <color theme="1"/>
        <name val="Arial"/>
        <scheme val="none"/>
      </font>
      <alignment horizontal="right" textRotation="0" wrapText="0" indent="0" justifyLastLine="0" readingOrder="0"/>
    </dxf>
    <dxf>
      <font>
        <strike val="0"/>
        <outline val="0"/>
        <shadow val="0"/>
        <u val="none"/>
        <vertAlign val="baseline"/>
        <sz val="8"/>
        <color theme="1"/>
        <name val="Arial"/>
        <scheme val="none"/>
      </font>
      <numFmt numFmtId="0" formatCode="General"/>
      <alignment horizontal="right" textRotation="0" wrapText="0" indent="0" justifyLastLine="0" readingOrder="0"/>
      <border diagonalUp="0" diagonalDown="0" outline="0">
        <left style="thin">
          <color rgb="FFABABAB"/>
        </left>
        <right/>
        <top/>
        <bottom/>
      </border>
    </dxf>
    <dxf>
      <font>
        <strike val="0"/>
        <outline val="0"/>
        <shadow val="0"/>
        <u val="none"/>
        <vertAlign val="baseline"/>
        <sz val="8"/>
        <name val="Arial"/>
        <scheme val="none"/>
      </font>
      <alignment horizontal="right" textRotation="0" wrapText="0" indent="0" justifyLastLine="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8"/>
        <color theme="1"/>
        <name val="Arial"/>
        <scheme val="none"/>
      </font>
      <numFmt numFmtId="164" formatCode="_(* #,##0_);_(* \(#,##0\);_(* &quot;-&quot;??_);_(@_)"/>
      <fill>
        <patternFill patternType="none">
          <fgColor indexed="64"/>
          <bgColor indexed="65"/>
        </patternFill>
      </fill>
      <alignment horizontal="right" textRotation="0" wrapText="0" indent="0" justifyLastLine="0" readingOrder="0"/>
    </dxf>
    <dxf>
      <font>
        <strike val="0"/>
        <outline val="0"/>
        <shadow val="0"/>
        <u val="none"/>
        <vertAlign val="baseline"/>
        <sz val="8"/>
        <color theme="1"/>
        <name val="Arial"/>
        <scheme val="none"/>
      </font>
      <numFmt numFmtId="164" formatCode="_(* #,##0_);_(* \(#,##0\);_(* &quot;-&quot;??_);_(@_)"/>
      <alignment horizontal="right" textRotation="0" wrapText="0" indent="0" justifyLastLine="0" readingOrder="0"/>
    </dxf>
    <dxf>
      <font>
        <strike val="0"/>
        <outline val="0"/>
        <shadow val="0"/>
        <u val="none"/>
        <vertAlign val="baseline"/>
        <sz val="8"/>
        <color theme="1"/>
        <name val="Arial"/>
        <scheme val="none"/>
      </font>
      <numFmt numFmtId="164" formatCode="_(* #,##0_);_(* \(#,##0\);_(* &quot;-&quot;??_);_(@_)"/>
      <alignment horizontal="left" vertical="bottom" textRotation="0" wrapText="0" indent="0" justifyLastLine="0" shrinkToFit="0" readingOrder="0"/>
    </dxf>
    <dxf>
      <font>
        <strike val="0"/>
        <outline val="0"/>
        <shadow val="0"/>
        <u val="none"/>
        <vertAlign val="baseline"/>
        <sz val="8"/>
        <name val="Arial"/>
        <scheme val="none"/>
      </font>
      <alignment horizontal="right" textRotation="0" wrapText="0" indent="0" justifyLastLine="0" readingOrder="0"/>
      <border diagonalUp="0" diagonalDown="0" outline="0">
        <left style="medium">
          <color indexed="64"/>
        </left>
        <right/>
        <top/>
        <bottom/>
      </border>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vertical="bottom" textRotation="0" wrapText="0" indent="0" justifyLastLine="0" shrinkToFit="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numFmt numFmtId="3" formatCode="#,##0"/>
      <alignment horizontal="right" textRotation="0" wrapText="0" indent="0" justifyLastLine="0" readingOrder="0"/>
    </dxf>
    <dxf>
      <font>
        <strike val="0"/>
        <outline val="0"/>
        <shadow val="0"/>
        <u val="none"/>
        <vertAlign val="baseline"/>
        <sz val="8"/>
        <name val="Arial"/>
        <scheme val="none"/>
      </font>
      <numFmt numFmtId="1" formatCode="0"/>
      <alignment horizontal="right" textRotation="0" wrapText="0" indent="0" justifyLastLine="0" readingOrder="0"/>
    </dxf>
    <dxf>
      <font>
        <strike val="0"/>
        <outline val="0"/>
        <shadow val="0"/>
        <u val="none"/>
        <vertAlign val="baseline"/>
        <sz val="8"/>
        <name val="Arial"/>
        <scheme val="none"/>
      </font>
      <numFmt numFmtId="1" formatCode="0"/>
      <alignment horizontal="right" textRotation="0" wrapText="0" indent="0" justifyLastLine="0" readingOrder="0"/>
    </dxf>
    <dxf>
      <font>
        <strike val="0"/>
        <outline val="0"/>
        <shadow val="0"/>
        <u val="none"/>
        <vertAlign val="baseline"/>
        <sz val="8"/>
        <name val="Arial"/>
        <scheme val="none"/>
      </font>
      <numFmt numFmtId="3" formatCode="#,##0"/>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numFmt numFmtId="1" formatCode="0"/>
      <alignment horizontal="right" textRotation="0" wrapText="0" indent="0" justifyLastLine="0" readingOrder="0"/>
    </dxf>
    <dxf>
      <font>
        <strike val="0"/>
        <outline val="0"/>
        <shadow val="0"/>
        <u val="none"/>
        <vertAlign val="baseline"/>
        <sz val="8"/>
        <name val="Arial"/>
        <scheme val="none"/>
      </font>
      <numFmt numFmtId="1" formatCode="0"/>
      <alignment horizontal="right" textRotation="0" wrapText="0" indent="0" justifyLastLine="0" readingOrder="0"/>
    </dxf>
    <dxf>
      <font>
        <strike val="0"/>
        <outline val="0"/>
        <shadow val="0"/>
        <u val="none"/>
        <vertAlign val="baseline"/>
        <sz val="8"/>
        <name val="Arial"/>
        <scheme val="none"/>
      </font>
      <numFmt numFmtId="1" formatCode="0"/>
      <alignment horizontal="right" textRotation="0" wrapText="0" indent="0" justifyLastLine="0" readingOrder="0"/>
      <border outline="0">
        <right style="thin">
          <color indexed="64"/>
        </right>
      </border>
    </dxf>
    <dxf>
      <font>
        <strike val="0"/>
        <outline val="0"/>
        <shadow val="0"/>
        <u val="none"/>
        <vertAlign val="baseline"/>
        <sz val="8"/>
        <name val="Arial"/>
        <scheme val="none"/>
      </font>
      <numFmt numFmtId="1" formatCode="0"/>
      <alignment horizontal="right" textRotation="0" wrapText="0" indent="0" justifyLastLine="0" readingOrder="0"/>
      <border outline="0">
        <right style="thin">
          <color indexed="64"/>
        </right>
      </border>
    </dxf>
    <dxf>
      <font>
        <strike val="0"/>
        <outline val="0"/>
        <shadow val="0"/>
        <u val="none"/>
        <vertAlign val="baseline"/>
        <sz val="8"/>
        <name val="Arial"/>
        <scheme val="none"/>
      </font>
      <alignment horizontal="right" vertical="bottom" textRotation="0" wrapText="0" indent="0" justifyLastLine="0" shrinkToFit="1" readingOrder="0"/>
      <border outline="0">
        <right style="thin">
          <color indexed="64"/>
        </right>
      </border>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numFmt numFmtId="0" formatCode="General"/>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numFmt numFmtId="0" formatCode="General"/>
      <alignment horizontal="right" textRotation="0" wrapText="0" indent="0" justifyLastLine="0" readingOrder="0"/>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color theme="1"/>
        <name val="Arial"/>
        <scheme val="none"/>
      </font>
      <alignment horizontal="right" vertical="bottom" textRotation="0" wrapText="0" indent="0" justifyLastLine="0" shrinkToFit="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dxf>
    <dxf>
      <font>
        <strike val="0"/>
        <outline val="0"/>
        <shadow val="0"/>
        <u val="none"/>
        <vertAlign val="baseline"/>
        <sz val="8"/>
        <name val="Arial"/>
        <scheme val="none"/>
      </font>
      <numFmt numFmtId="164" formatCode="_(* #,##0_);_(* \(#,##0\);_(* &quot;-&quot;??_);_(@_)"/>
      <alignment horizontal="right" textRotation="0" wrapText="0" indent="0" justifyLastLine="0" readingOrder="0"/>
    </dxf>
    <dxf>
      <font>
        <strike val="0"/>
        <outline val="0"/>
        <shadow val="0"/>
        <u val="none"/>
        <vertAlign val="baseline"/>
        <sz val="8"/>
        <name val="Arial"/>
        <scheme val="none"/>
      </font>
      <alignment horizontal="right" textRotation="0" wrapText="0" indent="0" justifyLastLine="0" readingOrder="0"/>
      <border diagonalUp="0" diagonalDown="0" outline="0">
        <left style="medium">
          <color indexed="64"/>
        </left>
        <right style="medium">
          <color indexed="64"/>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right" textRotation="0" wrapText="0" indent="0" justifyLastLine="0" shrinkToFit="0" readingOrder="0"/>
    </dxf>
    <dxf>
      <fill>
        <patternFill patternType="none">
          <fgColor indexed="64"/>
          <bgColor indexed="65"/>
        </patternFill>
      </fill>
      <border diagonalUp="0" diagonalDown="0" outline="0">
        <left/>
        <right/>
        <top/>
        <bottom/>
      </border>
    </dxf>
    <dxf>
      <alignment horizontal="right" textRotation="0" wrapText="0" indent="0" justifyLastLine="0" readingOrder="0"/>
    </dxf>
    <dxf>
      <alignment horizontal="right" textRotation="0" wrapText="0" indent="0" justifyLastLine="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alignment horizontal="right" textRotation="0" wrapText="0" indent="0" justifyLastLine="0" readingOrder="0"/>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right" textRotation="0" wrapText="0" indent="0" justifyLastLine="0" shrinkToFit="0" readingOrder="0"/>
    </dxf>
    <dxf>
      <fill>
        <patternFill patternType="none">
          <fgColor indexed="64"/>
          <bgColor indexed="65"/>
        </patternFill>
      </fill>
      <border diagonalUp="0" diagonalDown="0" outline="0">
        <left/>
        <right/>
        <top/>
        <bottom/>
      </border>
    </dxf>
    <dxf>
      <alignment horizontal="right" textRotation="0" wrapText="0" indent="0" justifyLastLine="0" readingOrder="0"/>
    </dxf>
    <dxf>
      <alignment horizontal="right" textRotation="0" wrapText="0" indent="0" justifyLastLine="0" readingOrder="0"/>
    </dxf>
    <dxf>
      <border diagonalUp="0" diagonalDown="0">
        <left/>
        <right/>
        <top style="thin">
          <color auto="1"/>
        </top>
        <bottom style="thin">
          <color auto="1"/>
        </bottom>
        <vertical/>
        <horizontal style="thin">
          <color auto="1"/>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right/>
        <top style="thin">
          <color auto="1"/>
        </top>
        <bottom style="thin">
          <color auto="1"/>
        </bottom>
        <vertical/>
        <horizontal style="thin">
          <color auto="1"/>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right style="thin">
          <color indexed="64"/>
        </right>
        <top style="thin">
          <color auto="1"/>
        </top>
        <bottom style="thin">
          <color auto="1"/>
        </bottom>
        <vertical/>
        <horizontal style="thin">
          <color auto="1"/>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numFmt numFmtId="164" formatCode="_(* #,##0_);_(* \(#,##0\);_(* &quot;-&quot;??_);_(@_)"/>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numFmt numFmtId="0" formatCode="Genera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outline="0">
        <left style="thin">
          <color indexed="64"/>
        </left>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8"/>
        <color theme="1"/>
        <name val="Arial"/>
        <scheme val="none"/>
      </font>
      <numFmt numFmtId="169" formatCode="0.0"/>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numFmt numFmtId="2" formatCode="0.00"/>
      <border outline="0">
        <right style="thin">
          <color indexed="64"/>
        </right>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numFmt numFmtId="164" formatCode="_(* #,##0_);_(* \(#,##0\);_(* &quot;-&quot;??_);_(@_)"/>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numFmt numFmtId="174" formatCode="#,##0;[Red]#,##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numFmt numFmtId="164" formatCode="_(* #,##0_);_(* \(#,##0\);_(* &quot;-&quot;??_);_(@_)"/>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medium">
          <color indexed="64"/>
        </left>
        <right style="medium">
          <color indexed="64"/>
        </right>
        <top/>
        <bottom/>
        <vertical/>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center" indent="0" justifyLastLine="0" shrinkToFit="0" readingOrder="0"/>
    </dxf>
    <dxf>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numFmt numFmtId="164" formatCode="_(* #,##0_);_(* \(#,##0\);_(* &quot;-&quot;??_);_(@_)"/>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numFmt numFmtId="0" formatCode="Genera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numFmt numFmtId="0" formatCode="Genera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medium">
          <color indexed="64"/>
        </left>
        <right style="medium">
          <color indexed="64"/>
        </right>
        <top/>
        <bottom/>
        <vertical/>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center" indent="0" justifyLastLine="0" shrinkToFit="0" readingOrder="0"/>
    </dxf>
    <dxf>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outline="0">
        <left style="thin">
          <color indexed="64"/>
        </left>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3" formatCode="#,##0"/>
      <border diagonalUp="0" diagonalDown="0" outline="0">
        <left style="thin">
          <color indexed="64"/>
        </left>
        <right style="thin">
          <color indexed="64"/>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outline="0">
        <right style="thin">
          <color indexed="64"/>
        </right>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3" formatCode="#,##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Arial"/>
        <scheme val="none"/>
      </font>
      <numFmt numFmtId="3" formatCode="#,##0"/>
      <border diagonalUp="0" diagonalDown="0" outline="0">
        <left style="thin">
          <color indexed="64"/>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strike val="0"/>
        <outline val="0"/>
        <shadow val="0"/>
        <u val="none"/>
        <vertAlign val="baseline"/>
        <color theme="1"/>
        <name val="Arial"/>
        <scheme val="none"/>
      </font>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outline="0">
        <left style="thin">
          <color indexed="64"/>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Arial"/>
        <scheme val="none"/>
      </font>
      <numFmt numFmtId="3" formatCode="#,##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3" formatCode="#,##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Arial"/>
        <scheme val="none"/>
      </font>
      <numFmt numFmtId="3" formatCode="#,##0"/>
      <border diagonalUp="0" diagonalDown="0" outline="0">
        <left style="thin">
          <color indexed="64"/>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Arial"/>
        <scheme val="none"/>
      </font>
      <numFmt numFmtId="3" formatCode="#,##0"/>
      <border diagonalUp="0" diagonalDown="0">
        <left style="thin">
          <color indexed="64"/>
        </left>
        <right style="thin">
          <color indexed="64"/>
        </right>
        <top/>
        <bottom/>
        <vertical/>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numFmt numFmtId="0" formatCode="Genera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medium">
          <color indexed="64"/>
        </left>
        <right style="medium">
          <color indexed="64"/>
        </right>
        <top/>
        <bottom/>
        <vertical/>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center" indent="0" justifyLastLine="0" shrinkToFit="0" readingOrder="0"/>
    </dxf>
    <dxf>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numFmt numFmtId="0" formatCode="Genera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medium">
          <color indexed="64"/>
        </left>
        <right style="medium">
          <color indexed="64"/>
        </right>
        <top/>
        <bottom/>
        <vertical/>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center" indent="0" justifyLastLine="0" shrinkToFit="0" readingOrder="0"/>
    </dxf>
    <dxf>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medium">
          <color indexed="64"/>
        </left>
        <right style="medium">
          <color indexed="64"/>
        </right>
        <top/>
        <bottom/>
        <vertical/>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center" indent="0" justifyLastLine="0" shrinkToFit="0" readingOrder="0"/>
    </dxf>
    <dxf>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3" formatCode="#,##0"/>
      <fill>
        <patternFill patternType="none">
          <fgColor indexed="64"/>
          <bgColor indexed="65"/>
        </patternFill>
      </fill>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center" indent="0" justifyLastLine="0" shrinkToFit="0" readingOrder="0"/>
    </dxf>
    <dxf>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center" indent="0" justifyLastLine="0" shrinkToFit="0" readingOrder="0"/>
    </dxf>
    <dxf>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alignment horizontal="right" textRotation="0" wrapText="0" justifyLastLine="0" shrinkToFit="0" readingOrder="0"/>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alignment horizontal="right" textRotation="0" wrapText="0" justifyLastLine="0" shrinkToFit="0" readingOrder="0"/>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alignment horizontal="right" textRotation="0" wrapText="0" justifyLastLine="0" shrinkToFit="0" readingOrder="0"/>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alignment horizontal="right" textRotation="0" wrapText="0" justifyLastLine="0" shrinkToFit="0" readingOrder="0"/>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alignment horizontal="right" textRotation="0" wrapText="0" justifyLastLine="0" shrinkToFit="0" readingOrder="0"/>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right" textRotation="0" wrapText="0" indent="0" justifyLastLine="0" shrinkToFit="0" readingOrder="0"/>
    </dxf>
    <dxf>
      <fill>
        <patternFill patternType="none">
          <fgColor indexed="64"/>
          <bgColor indexed="65"/>
        </patternFill>
      </fill>
      <border diagonalUp="0" diagonalDown="0" outline="0">
        <left/>
        <right/>
        <top/>
        <bottom/>
      </border>
    </dxf>
    <dxf>
      <alignment horizontal="right" textRotation="0" wrapText="0" justifyLastLine="0" shrinkToFit="0" readingOrder="0"/>
    </dxf>
    <dxf>
      <alignment horizontal="right" textRotation="0" wrapText="0" justifyLastLine="0" shrinkToFit="0" readingOrder="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center" indent="0" justifyLastLine="0" shrinkToFit="0" readingOrder="0"/>
    </dxf>
    <dxf>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center" indent="0" justifyLastLine="0" shrinkToFit="0" readingOrder="0"/>
    </dxf>
    <dxf>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center" indent="0" justifyLastLine="0" shrinkToFit="0" readingOrder="0"/>
    </dxf>
    <dxf>
      <fill>
        <patternFill patternType="none">
          <fgColor indexed="64"/>
          <bgColor indexed="65"/>
        </patternFill>
      </fill>
      <border diagonalUp="0" diagonalDown="0" outline="0">
        <left/>
        <right/>
        <top/>
        <bottom/>
      </border>
    </dxf>
    <dxf>
      <border diagonalUp="0" diagonalDown="0">
        <left style="thin">
          <color auto="1"/>
        </left>
        <right style="medium">
          <color indexed="64"/>
        </right>
        <top/>
        <bottom/>
        <vertical style="thin">
          <color auto="1"/>
        </vertical>
        <horizontal/>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border diagonalUp="0" diagonalDown="0">
        <left style="medium">
          <color indexed="64"/>
        </left>
        <right style="thin">
          <color auto="1"/>
        </right>
        <top/>
        <bottom/>
        <vertical style="thin">
          <color auto="1"/>
        </vertical>
        <horizontal/>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medium">
          <color indexed="64"/>
        </right>
        <top/>
        <bottom/>
        <vertical style="thin">
          <color auto="1"/>
        </vertical>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medium">
          <color indexed="64"/>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medium">
          <color indexed="64"/>
        </right>
        <top/>
        <bottom/>
        <vertical style="thin">
          <color auto="1"/>
        </vertical>
        <horizontal/>
      </border>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border diagonalUp="0" diagonalDown="0">
        <left style="medium">
          <color indexed="64"/>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center" indent="0" justifyLastLine="0" shrinkToFit="0" readingOrder="0"/>
    </dxf>
    <dxf>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169" formatCode="0.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169" formatCode="0.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169" formatCode="0.0"/>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center" indent="0" justifyLastLine="0" shrinkToFit="0" readingOrder="0"/>
    </dxf>
    <dxf>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alignment horizontal="right" vertical="bottom" textRotation="0" indent="0" justifyLastLine="0" shrinkToFit="0" readingOrder="0"/>
      <border diagonalUp="0" diagonalDown="0" outline="0">
        <left style="thin">
          <color auto="1"/>
        </left>
        <right style="medium">
          <color indexed="64"/>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theme="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medium">
          <color indexed="64"/>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theme="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medium">
          <color indexed="64"/>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medium">
          <color indexed="64"/>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medium">
          <color indexed="64"/>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70" formatCode="#,##0.0"/>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70" formatCode="#,##0.0"/>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70" formatCode="#,##0.0"/>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70" formatCode="#,##0.0"/>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theme="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medium">
          <color indexed="64"/>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medium">
          <color indexed="64"/>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border diagonalUp="0" diagonalDown="0">
        <left style="medium">
          <color indexed="64"/>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border diagonalUp="0" diagonalDown="0">
        <left style="thin">
          <color auto="1"/>
        </left>
        <right style="medium">
          <color indexed="64"/>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border diagonalUp="0" diagonalDown="0">
        <left style="medium">
          <color indexed="64"/>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border diagonalUp="0" diagonalDown="0">
        <left style="thin">
          <color auto="1"/>
        </left>
        <right style="medium">
          <color indexed="64"/>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right"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right"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medium">
          <color indexed="64"/>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medium">
          <color indexed="64"/>
        </left>
        <right style="medium">
          <color indexed="64"/>
        </right>
        <top/>
        <bottom/>
        <vertical/>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border diagonalUp="0" diagonalDown="0">
        <left style="thin">
          <color auto="1"/>
        </left>
        <right style="medium">
          <color indexed="64"/>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center" indent="0" justifyLastLine="0" shrinkToFit="0" readingOrder="0"/>
      <border diagonalUp="0" diagonalDown="0" outline="0">
        <left style="medium">
          <color indexed="64"/>
        </left>
        <right style="thin">
          <color auto="1"/>
        </right>
        <top style="thin">
          <color auto="1"/>
        </top>
        <bottom style="thin">
          <color auto="1"/>
        </bottom>
      </border>
    </dxf>
    <dxf>
      <fill>
        <patternFill patternType="none">
          <fgColor indexed="64"/>
          <bgColor indexed="65"/>
        </patternFill>
      </fill>
      <border diagonalUp="0" diagonalDown="0" outline="0">
        <left/>
        <right/>
        <top/>
        <bottom/>
      </border>
    </dxf>
    <dxf>
      <border diagonalUp="0" diagonalDown="0">
        <left style="thin">
          <color auto="1"/>
        </left>
        <right style="medium">
          <color indexed="64"/>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general" vertical="bottom" textRotation="0" wrapText="1" relativeIndent="0" justifyLastLine="0" shrinkToFit="0" readingOrder="0"/>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medium">
          <color indexed="64"/>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medium">
          <color indexed="64"/>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medium">
          <color indexed="64"/>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medium">
          <color indexed="64"/>
        </right>
        <top/>
        <bottom/>
        <vertical style="thin">
          <color auto="1"/>
        </vertical>
        <horizontal/>
      </border>
    </dxf>
    <dxf>
      <font>
        <b/>
        <i val="0"/>
        <strike val="0"/>
        <condense val="0"/>
        <extend val="0"/>
        <outline val="0"/>
        <shadow val="0"/>
        <u val="none"/>
        <vertAlign val="baseline"/>
        <sz val="8"/>
        <color auto="1"/>
        <name val="Arial"/>
        <scheme val="none"/>
      </font>
      <numFmt numFmtId="165" formatCode="_(* #,##0.0_);_(* \(#,##0.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5" formatCode="_(* #,##0.0_);_(* \(#,##0.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5" formatCode="_(* #,##0.0_);_(* \(#,##0.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5" formatCode="_(* #,##0.0_);_(* \(#,##0.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5" formatCode="_(* #,##0.0_);_(* \(#,##0.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5" formatCode="_(* #,##0.0_);_(* \(#,##0.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5" formatCode="_(* #,##0.0_);_(* \(#,##0.0\);_(* &quot;-&quot;??_);_(@_)"/>
      <fill>
        <patternFill patternType="none">
          <fgColor indexed="64"/>
          <bgColor indexed="65"/>
        </patternFill>
      </fill>
      <alignment horizontal="right" vertical="bottom" textRotation="0" wrapText="0" relativeIndent="0" justifyLastLine="0" shrinkToFit="0" readingOrder="0"/>
      <border diagonalUp="0" diagonalDown="0" outline="0">
        <left/>
        <right/>
        <top/>
        <bottom/>
      </border>
    </dxf>
    <dxf>
      <border diagonalUp="0" diagonalDown="0">
        <left style="medium">
          <color indexed="64"/>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5" formatCode="_(* #,##0.0_);_(* \(#,##0.0\);_(* &quot;-&quot;??_);_(@_)"/>
      <fill>
        <patternFill patternType="none">
          <fgColor indexed="64"/>
          <bgColor indexed="65"/>
        </patternFill>
      </fill>
      <alignment horizontal="right" vertical="bottom" textRotation="0" wrapText="0" relativeIndent="0" justifyLastLine="0" shrinkToFit="0" readingOrder="0"/>
      <border diagonalUp="0" diagonalDown="0" outline="0">
        <left/>
        <right/>
        <top/>
        <bottom/>
      </border>
    </dxf>
    <dxf>
      <border diagonalUp="0" diagonalDown="0">
        <left style="thin">
          <color auto="1"/>
        </left>
        <right style="medium">
          <color indexed="64"/>
        </right>
        <top/>
        <bottom/>
        <vertical style="thin">
          <color auto="1"/>
        </vertical>
        <horizontal/>
      </border>
    </dxf>
    <dxf>
      <font>
        <b val="0"/>
        <i val="0"/>
        <strike val="0"/>
        <condense val="0"/>
        <extend val="0"/>
        <outline val="0"/>
        <shadow val="0"/>
        <u val="none"/>
        <vertAlign val="baseline"/>
        <sz val="8"/>
        <color auto="1"/>
        <name val="Arial"/>
        <scheme val="none"/>
      </font>
      <numFmt numFmtId="169" formatCode="0.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8"/>
        <color auto="1"/>
        <name val="Arial"/>
        <scheme val="none"/>
      </font>
      <numFmt numFmtId="166" formatCode="#,##0.0_);\(#,##0.0\)"/>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8"/>
        <color auto="1"/>
        <name val="Arial"/>
        <scheme val="none"/>
      </font>
      <numFmt numFmtId="173" formatCode="#,##0\ _€;\-#,##0\ 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medium">
          <color indexed="64"/>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medium">
          <color indexed="64"/>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medium">
          <color indexed="64"/>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border diagonalUp="0" diagonalDown="0" outline="0">
        <left/>
        <right/>
        <top/>
        <bottom/>
      </border>
    </dxf>
    <dxf>
      <border diagonalUp="0" diagonalDown="0">
        <left style="thin">
          <color auto="1"/>
        </left>
        <right style="medium">
          <color indexed="64"/>
        </right>
        <top/>
        <bottom/>
        <vertical style="thin">
          <color auto="1"/>
        </vertical>
        <horizontal/>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5" formatCode="_(* #,##0.0_);_(* \(#,##0.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medium">
          <color indexed="64"/>
        </left>
        <right style="thin">
          <color auto="1"/>
        </right>
        <top/>
        <bottom/>
        <vertical style="thin">
          <color auto="1"/>
        </vertical>
        <horizontal/>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center" vertical="bottom" textRotation="0" wrapText="0" relativeIndent="0" justifyLastLine="0" shrinkToFit="0" readingOrder="0"/>
      <border diagonalUp="0" diagonalDown="0" outline="0">
        <left/>
        <right/>
        <top/>
        <bottom/>
      </border>
    </dxf>
    <dxf>
      <border diagonalUp="0" diagonalDown="0">
        <left style="thin">
          <color indexed="64"/>
        </left>
        <right style="medium">
          <color indexed="64"/>
        </right>
        <top style="thin">
          <color auto="1"/>
        </top>
        <bottom style="thin">
          <color auto="1"/>
        </bottom>
        <vertical/>
        <horizontal style="thin">
          <color auto="1"/>
        </horizontal>
      </border>
    </dxf>
    <dxf>
      <font>
        <b/>
        <i val="0"/>
        <strike val="0"/>
        <condense val="0"/>
        <extend val="0"/>
        <outline val="0"/>
        <shadow val="0"/>
        <u val="none"/>
        <vertAlign val="baseline"/>
        <sz val="8"/>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right/>
        <top/>
        <bottom/>
      </border>
    </dxf>
    <dxf>
      <alignment horizontal="center" indent="0" justifyLastLine="0" shrinkToFit="0" readingOrder="0"/>
    </dxf>
    <dxf>
      <fill>
        <patternFill patternType="none">
          <fgColor indexed="64"/>
          <bgColor indexed="65"/>
        </patternFill>
      </fill>
      <border diagonalUp="0" diagonalDown="0" outline="0">
        <left/>
        <right/>
        <top/>
        <bottom/>
      </border>
    </dxf>
    <dxf>
      <border diagonalUp="0" diagonalDown="0">
        <left style="thin">
          <color auto="1"/>
        </left>
        <right style="medium">
          <color indexed="64"/>
        </right>
        <top style="thin">
          <color auto="1"/>
        </top>
        <bottom style="thin">
          <color auto="1"/>
        </bottom>
        <vertical style="thin">
          <color auto="1"/>
        </vertical>
        <horizontal style="thin">
          <color auto="1"/>
        </horizontal>
      </border>
    </dxf>
    <dxf>
      <fill>
        <patternFill patternType="solid">
          <fgColor indexed="64"/>
          <bgColor indexed="9"/>
        </patternFill>
      </fill>
      <border diagonalUp="0" diagonalDown="0" outline="0">
        <left style="thin">
          <color indexed="64"/>
        </left>
        <right/>
        <top/>
        <bottom/>
      </border>
    </dxf>
    <dxf>
      <border diagonalUp="0" diagonalDown="0">
        <left style="medium">
          <color indexed="64"/>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8"/>
        <color auto="1"/>
        <name val="Arial"/>
        <scheme val="none"/>
      </font>
      <fill>
        <patternFill patternType="solid">
          <fgColor indexed="64"/>
          <bgColor indexed="9"/>
        </patternFill>
      </fill>
      <alignment horizontal="center" vertical="bottom" textRotation="0" wrapText="0" relativeIndent="0" justifyLastLine="0" shrinkToFit="0" readingOrder="0"/>
      <border diagonalUp="0" diagonalDown="0" outline="0">
        <left style="medium">
          <color indexed="25"/>
        </left>
        <right style="medium">
          <color indexed="25"/>
        </right>
        <top/>
        <bottom/>
      </border>
    </dxf>
    <dxf>
      <border diagonalUp="0" diagonalDown="0">
        <left style="thin">
          <color auto="1"/>
        </left>
        <right style="medium">
          <color indexed="64"/>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alignment horizontal="general" vertical="bottom" textRotation="0" wrapText="1" relativeIndent="0" justifyLastLine="0" shrinkToFit="0" readingOrder="0"/>
      <border diagonalUp="0" diagonalDown="0" outline="0">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alignment horizontal="general" vertical="bottom" textRotation="0" wrapText="1" relativeIndent="0" justifyLastLine="0" shrinkToFit="0" readingOrder="0"/>
      <border diagonalUp="0" diagonalDown="0" outline="0">
        <left style="thin">
          <color indexed="64"/>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alignment horizontal="general" vertical="bottom" textRotation="0" wrapText="1" relativeIndent="0" justifyLastLine="0" shrinkToFit="0" readingOrder="0"/>
      <border diagonalUp="0" diagonalDown="0" outline="0">
        <left style="thin">
          <color indexed="64"/>
        </left>
        <right style="thin">
          <color indexed="64"/>
        </right>
        <top/>
        <bottom/>
      </border>
    </dxf>
    <dxf>
      <border diagonalUp="0" diagonalDown="0">
        <left style="medium">
          <color indexed="64"/>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medium">
          <color indexed="61"/>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border diagonalUp="0" diagonalDown="0">
        <left style="thin">
          <color auto="1"/>
        </left>
        <right style="medium">
          <color indexed="64"/>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right style="medium">
          <color indexed="25"/>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right style="medium">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style="medium">
          <color indexed="64"/>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right style="medium">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style="medium">
          <color indexed="64"/>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alignment horizontal="right" vertical="bottom" textRotation="0" wrapText="0" relativeIndent="0" justifyLastLine="0" shrinkToFit="0" readingOrder="0"/>
      <border diagonalUp="0" diagonalDown="0" outline="0">
        <left/>
        <right style="medium">
          <color indexed="64"/>
        </right>
        <top/>
        <bottom/>
      </border>
    </dxf>
    <dxf>
      <border diagonalUp="0" diagonalDown="0">
        <left style="medium">
          <color indexed="64"/>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alignment horizontal="right" vertical="bottom" textRotation="0" wrapText="0" relativeIndent="0" justifyLastLine="0" shrinkToFit="0" readingOrder="0"/>
      <border diagonalUp="0" diagonalDown="0" outline="0">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6" formatCode="#,##0.0_);\(#,##0.0\)"/>
      <fill>
        <patternFill patternType="solid">
          <fgColor indexed="64"/>
          <bgColor indexed="9"/>
        </patternFill>
      </fill>
      <border diagonalUp="0" diagonalDown="0" outline="0">
        <left style="thin">
          <color indexed="64"/>
        </left>
        <right style="medium">
          <color indexed="25"/>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style="thin">
          <color indexed="64"/>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style="thin">
          <color indexed="64"/>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style="thin">
          <color indexed="64"/>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style="thin">
          <color indexed="64"/>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border diagonalUp="0" diagonalDown="0" outline="0">
        <left style="thin">
          <color indexed="64"/>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border diagonalUp="0" diagonalDown="0">
        <left style="thin">
          <color auto="1"/>
        </left>
        <right style="medium">
          <color indexed="64"/>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medium">
          <color indexed="61"/>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border diagonalUp="0" diagonalDown="0">
        <left style="medium">
          <color indexed="64"/>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alignment horizontal="center" vertical="bottom" textRotation="0" wrapText="0" relativeIndent="0" justifyLastLine="0" shrinkToFit="0" readingOrder="0"/>
      <border diagonalUp="0" diagonalDown="0" outline="0">
        <left/>
        <right style="medium">
          <color indexed="61"/>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alignment horizontal="center" vertical="bottom" textRotation="0" wrapText="0" relativeIndent="0" justifyLastLine="0" shrinkToFit="0" readingOrder="0"/>
      <border diagonalUp="0" diagonalDown="0" outline="0">
        <left style="thin">
          <color indexed="64"/>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alignment horizontal="center" vertical="bottom" textRotation="0" wrapText="0" relativeIndent="0" justifyLastLine="0" shrinkToFit="0" readingOrder="0"/>
      <border diagonalUp="0" diagonalDown="0" outline="0">
        <left style="thin">
          <color indexed="64"/>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35" formatCode="_(* #,##0.00_);_(* \(#,##0.00\);_(* &quot;-&quot;??_);_(@_)"/>
      <fill>
        <patternFill patternType="solid">
          <fgColor indexed="64"/>
          <bgColor indexed="9"/>
        </patternFill>
      </fill>
      <alignment horizontal="center" vertical="bottom" textRotation="0" wrapText="0" relativeIndent="0" justifyLastLine="0" shrinkToFit="0" readingOrder="0"/>
      <border diagonalUp="0" diagonalDown="0" outline="0">
        <left style="thin">
          <color indexed="64"/>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35" formatCode="_(* #,##0.00_);_(* \(#,##0.00\);_(* &quot;-&quot;??_);_(@_)"/>
      <fill>
        <patternFill patternType="solid">
          <fgColor indexed="64"/>
          <bgColor indexed="9"/>
        </patternFill>
      </fill>
      <alignment horizontal="center" vertical="bottom" textRotation="0" wrapText="0" relativeIndent="0" justifyLastLine="0" shrinkToFit="0" readingOrder="0"/>
      <border diagonalUp="0" diagonalDown="0" outline="0">
        <left style="thin">
          <color indexed="64"/>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alignment horizontal="center" vertical="bottom" textRotation="0" wrapText="0" relativeIndent="0" justifyLastLine="0" shrinkToFit="0" readingOrder="0"/>
      <border diagonalUp="0" diagonalDown="0" outline="0">
        <left style="thin">
          <color indexed="64"/>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alignment horizontal="center" vertical="bottom" textRotation="0" wrapText="0" relativeIndent="0" justifyLastLine="0" shrinkToFit="0" readingOrder="0"/>
      <border diagonalUp="0" diagonalDown="0" outline="0">
        <left style="thin">
          <color indexed="64"/>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alignment horizontal="center" vertical="bottom" textRotation="0" wrapText="0" relativeIndent="0" justifyLastLine="0" shrinkToFit="0" readingOrder="0"/>
      <border diagonalUp="0" diagonalDown="0" outline="0">
        <left/>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alignment horizontal="center" vertical="bottom" textRotation="0" wrapText="0" relativeIndent="0" justifyLastLine="0" shrinkToFit="0" readingOrder="0"/>
      <border diagonalUp="0" diagonalDown="0" outline="0">
        <left style="thin">
          <color indexed="64"/>
        </left>
        <right style="thin">
          <color indexed="64"/>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alignment horizontal="center" vertical="bottom" textRotation="0" wrapText="0" relativeIndent="0" justifyLastLine="0" shrinkToFit="0" readingOrder="0"/>
      <border diagonalUp="0" diagonalDown="0" outline="0">
        <left style="medium">
          <color indexed="61"/>
        </left>
        <right/>
        <top/>
        <bottom/>
      </border>
    </dxf>
    <dxf>
      <border diagonalUp="0" diagonalDown="0">
        <left style="thin">
          <color auto="1"/>
        </left>
        <right style="medium">
          <color indexed="64"/>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solid">
          <fgColor indexed="64"/>
          <bgColor indexed="9"/>
        </patternFill>
      </fill>
      <border diagonalUp="0" diagonalDown="0" outline="0">
        <left/>
        <right style="medium">
          <color indexed="61"/>
        </right>
        <top/>
        <bottom/>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8"/>
        <color auto="1"/>
        <name val="Arial"/>
        <scheme val="none"/>
      </font>
      <fill>
        <patternFill patternType="solid">
          <fgColor indexed="64"/>
          <bgColor indexed="9"/>
        </patternFill>
      </fill>
      <alignment horizontal="general" vertical="center" textRotation="0" wrapText="1" relativeIndent="0" justifyLastLine="0" shrinkToFit="0" readingOrder="0"/>
      <border diagonalUp="0" diagonalDown="0" outline="0">
        <left/>
        <right style="medium">
          <color indexed="25"/>
        </right>
        <top/>
        <bottom/>
      </border>
    </dxf>
    <dxf>
      <alignment horizontal="center" indent="0" justifyLastLine="0" shrinkToFit="0" readingOrder="0"/>
      <border diagonalUp="0" diagonalDown="0">
        <left style="medium">
          <color indexed="64"/>
        </left>
        <right style="thin">
          <color auto="1"/>
        </right>
        <top style="thin">
          <color auto="1"/>
        </top>
        <bottom style="thin">
          <color auto="1"/>
        </bottom>
        <vertical style="thin">
          <color auto="1"/>
        </vertical>
        <horizontal style="thin">
          <color auto="1"/>
        </horizontal>
      </border>
    </dxf>
    <dxf>
      <fill>
        <patternFill patternType="solid">
          <fgColor indexed="64"/>
          <bgColor indexed="9"/>
        </patternFill>
      </fill>
      <border diagonalUp="0" diagonalDown="0" outline="0">
        <left/>
        <right/>
        <top/>
        <bottom/>
      </border>
    </dxf>
    <dxf>
      <border diagonalUp="0" diagonalDown="0">
        <left style="thin">
          <color auto="1"/>
        </left>
        <right style="thin">
          <color auto="1"/>
        </right>
        <top/>
        <bottom/>
        <vertical style="thin">
          <color auto="1"/>
        </vertical>
        <horizontal style="thin">
          <color auto="1"/>
        </horizontal>
      </border>
    </dxf>
    <dxf>
      <fill>
        <patternFill patternType="none">
          <fgColor indexed="64"/>
          <bgColor auto="1"/>
        </patternFill>
      </fill>
      <border diagonalUp="0" diagonalDown="0" outline="0">
        <left style="thin">
          <color auto="1"/>
        </left>
        <right style="medium">
          <color indexed="64"/>
        </right>
        <top style="thin">
          <color auto="1"/>
        </top>
        <bottom style="thin">
          <color auto="1"/>
        </bottom>
      </border>
    </dxf>
    <dxf>
      <numFmt numFmtId="164" formatCode="_(* #,##0_);_(* \(#,##0\);_(* &quot;-&quot;??_);_(@_)"/>
      <fill>
        <patternFill patternType="solid">
          <fgColor indexed="64"/>
          <bgColor indexed="9"/>
        </patternFill>
      </fill>
      <border diagonalUp="0" diagonalDown="0" outline="0">
        <left style="thin">
          <color indexed="64"/>
        </left>
        <right/>
        <top/>
        <bottom/>
      </border>
    </dxf>
    <dxf>
      <fill>
        <patternFill patternType="none">
          <fgColor indexed="64"/>
          <bgColor auto="1"/>
        </patternFill>
      </fill>
      <border diagonalUp="0" diagonalDown="0" outline="0">
        <left style="medium">
          <color indexed="64"/>
        </left>
        <right style="thin">
          <color auto="1"/>
        </right>
        <top style="thin">
          <color auto="1"/>
        </top>
        <bottom style="thin">
          <color auto="1"/>
        </bottom>
      </border>
    </dxf>
    <dxf>
      <font>
        <b val="0"/>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medium">
          <color indexed="61"/>
        </left>
        <right style="thin">
          <color indexed="64"/>
        </right>
        <top/>
        <bottom/>
      </border>
    </dxf>
    <dxf>
      <fill>
        <patternFill patternType="none">
          <fgColor indexed="64"/>
          <bgColor auto="1"/>
        </patternFill>
      </fill>
      <border diagonalUp="0" diagonalDown="0" outline="0">
        <left style="thin">
          <color auto="1"/>
        </left>
        <right style="medium">
          <color indexed="64"/>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alignment horizontal="general" vertical="bottom" textRotation="0" wrapText="1" relativeIndent="0" justifyLastLine="0" shrinkToFit="0" readingOrder="0"/>
      <border diagonalUp="0" diagonalDown="0" outline="0">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fill>
        <patternFill patternType="none">
          <fgColor indexed="64"/>
          <bgColor auto="1"/>
        </patternFill>
      </fill>
      <border diagonalUp="0" diagonalDown="0" outline="0">
        <left style="medium">
          <color indexed="64"/>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fill>
        <patternFill patternType="none">
          <fgColor indexed="64"/>
          <bgColor auto="1"/>
        </patternFill>
      </fill>
      <border diagonalUp="0" diagonalDown="0" outline="0">
        <left style="thin">
          <color auto="1"/>
        </left>
        <right style="medium">
          <color indexed="64"/>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medium">
          <color indexed="61"/>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thin">
          <color indexed="64"/>
        </right>
        <top/>
        <bottom/>
      </border>
    </dxf>
    <dxf>
      <fill>
        <patternFill patternType="none">
          <fgColor indexed="64"/>
          <bgColor auto="1"/>
        </patternFill>
      </fill>
      <border diagonalUp="0" diagonalDown="0" outline="0">
        <left style="medium">
          <color indexed="64"/>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fill>
        <patternFill patternType="none">
          <fgColor indexed="64"/>
          <bgColor auto="1"/>
        </patternFill>
      </fill>
      <border diagonalUp="0" diagonalDown="0" outline="0">
        <left style="thin">
          <color indexed="64"/>
        </left>
        <right style="medium">
          <color indexed="64"/>
        </right>
        <top style="thin">
          <color auto="1"/>
        </top>
        <bottom style="thin">
          <color auto="1"/>
        </bottom>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style="thin">
          <color indexed="64"/>
        </left>
        <right style="medium">
          <color indexed="61"/>
        </right>
        <top/>
        <bottom/>
      </border>
    </dxf>
    <dxf>
      <fill>
        <patternFill patternType="none">
          <fgColor indexed="64"/>
          <bgColor auto="1"/>
        </patternFill>
      </fill>
      <border diagonalUp="0" diagonalDown="0" outline="0">
        <left style="thin">
          <color indexed="64"/>
        </left>
        <right style="thin">
          <color indexed="64"/>
        </right>
        <top style="thin">
          <color auto="1"/>
        </top>
        <bottom style="thin">
          <color auto="1"/>
        </bottom>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right style="thin">
          <color indexed="64"/>
        </right>
        <top/>
        <bottom/>
      </border>
    </dxf>
    <dxf>
      <fill>
        <patternFill patternType="none">
          <fgColor indexed="64"/>
          <bgColor auto="1"/>
        </patternFill>
      </fill>
      <border diagonalUp="0" diagonalDown="0" outline="0">
        <left style="thin">
          <color indexed="64"/>
        </left>
        <right style="thin">
          <color indexed="64"/>
        </right>
        <top style="thin">
          <color auto="1"/>
        </top>
        <bottom style="thin">
          <color auto="1"/>
        </bottom>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right style="medium">
          <color indexed="64"/>
        </right>
        <top/>
        <bottom/>
      </border>
    </dxf>
    <dxf>
      <fill>
        <patternFill patternType="none">
          <fgColor indexed="64"/>
          <bgColor auto="1"/>
        </patternFill>
      </fill>
      <border diagonalUp="0" diagonalDown="0" outline="0">
        <left style="thin">
          <color indexed="64"/>
        </left>
        <right style="thin">
          <color indexed="64"/>
        </right>
        <top style="thin">
          <color auto="1"/>
        </top>
        <bottom style="thin">
          <color auto="1"/>
        </bottom>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style="medium">
          <color indexed="64"/>
        </left>
        <right style="thin">
          <color indexed="64"/>
        </right>
        <top/>
        <bottom/>
      </border>
    </dxf>
    <dxf>
      <fill>
        <patternFill patternType="none">
          <fgColor indexed="64"/>
          <bgColor auto="1"/>
        </patternFill>
      </fill>
      <border diagonalUp="0" diagonalDown="0" outline="0">
        <left style="thin">
          <color indexed="64"/>
        </left>
        <right style="thin">
          <color indexed="64"/>
        </right>
        <top style="thin">
          <color auto="1"/>
        </top>
        <bottom style="thin">
          <color auto="1"/>
        </bottom>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right style="medium">
          <color indexed="64"/>
        </right>
        <top/>
        <bottom/>
      </border>
    </dxf>
    <dxf>
      <fill>
        <patternFill patternType="none">
          <fgColor indexed="64"/>
          <bgColor auto="1"/>
        </patternFill>
      </fill>
      <border diagonalUp="0" diagonalDown="0" outline="0">
        <left style="thin">
          <color indexed="64"/>
        </left>
        <right style="thin">
          <color indexed="64"/>
        </right>
        <top style="thin">
          <color auto="1"/>
        </top>
        <bottom style="thin">
          <color auto="1"/>
        </bottom>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style="medium">
          <color indexed="64"/>
        </left>
        <right style="thin">
          <color indexed="64"/>
        </right>
        <top/>
        <bottom/>
      </border>
    </dxf>
    <dxf>
      <fill>
        <patternFill patternType="none">
          <fgColor indexed="64"/>
          <bgColor auto="1"/>
        </patternFill>
      </fill>
      <border diagonalUp="0" diagonalDown="0" outline="0">
        <left style="thin">
          <color indexed="64"/>
        </left>
        <right style="thin">
          <color indexed="64"/>
        </right>
        <top style="thin">
          <color auto="1"/>
        </top>
        <bottom style="thin">
          <color auto="1"/>
        </bottom>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alignment horizontal="right" vertical="bottom" textRotation="0" wrapText="0" relativeIndent="0" justifyLastLine="0" shrinkToFit="0" readingOrder="0"/>
      <border diagonalUp="0" diagonalDown="0" outline="0">
        <left/>
        <right style="medium">
          <color indexed="64"/>
        </right>
        <top/>
        <bottom/>
      </border>
    </dxf>
    <dxf>
      <fill>
        <patternFill patternType="none">
          <fgColor indexed="64"/>
          <bgColor auto="1"/>
        </patternFill>
      </fill>
      <border diagonalUp="0" diagonalDown="0" outline="0">
        <left style="medium">
          <color indexed="64"/>
        </left>
        <right style="thin">
          <color indexed="64"/>
        </right>
        <top style="thin">
          <color auto="1"/>
        </top>
        <bottom style="thin">
          <color auto="1"/>
        </bottom>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alignment horizontal="right" vertical="bottom" textRotation="0" wrapText="0" relativeIndent="0" justifyLastLine="0" shrinkToFit="0" readingOrder="0"/>
      <border diagonalUp="0" diagonalDown="0" outline="0">
        <left/>
        <right style="thin">
          <color indexed="64"/>
        </right>
        <top/>
        <bottom/>
      </border>
    </dxf>
    <dxf>
      <fill>
        <patternFill patternType="none">
          <fgColor indexed="64"/>
          <bgColor auto="1"/>
        </patternFill>
      </fill>
      <border diagonalUp="0" diagonalDown="0" outline="0">
        <left style="thin">
          <color auto="1"/>
        </left>
        <right style="medium">
          <color indexed="64"/>
        </right>
        <top style="thin">
          <color auto="1"/>
        </top>
        <bottom style="thin">
          <color auto="1"/>
        </bottom>
      </border>
    </dxf>
    <dxf>
      <font>
        <b val="0"/>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border diagonalUp="0" diagonalDown="0" outline="0">
        <left style="thin">
          <color indexed="64"/>
        </left>
        <right style="medium">
          <color indexed="61"/>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8"/>
        <color auto="1"/>
        <name val="Arial"/>
        <scheme val="none"/>
      </font>
      <numFmt numFmtId="166" formatCode="#,##0.0_);\(#,##0.0\)"/>
      <fill>
        <patternFill patternType="solid">
          <fgColor indexed="64"/>
          <bgColor indexed="9"/>
        </patternFill>
      </fill>
      <border diagonalUp="0" diagonalDown="0" outline="0">
        <left style="thin">
          <color indexed="64"/>
        </left>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8"/>
        <color auto="1"/>
        <name val="Arial"/>
        <scheme val="none"/>
      </font>
      <numFmt numFmtId="166" formatCode="#,##0.0_);\(#,##0.0\)"/>
      <fill>
        <patternFill patternType="solid">
          <fgColor indexed="64"/>
          <bgColor indexed="9"/>
        </patternFill>
      </fill>
      <border diagonalUp="0" diagonalDown="0" outline="0">
        <left style="thin">
          <color indexed="64"/>
        </left>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8"/>
        <color auto="1"/>
        <name val="Arial"/>
        <scheme val="none"/>
      </font>
      <numFmt numFmtId="166" formatCode="#,##0.0_);\(#,##0.0\)"/>
      <fill>
        <patternFill patternType="solid">
          <fgColor indexed="64"/>
          <bgColor indexed="9"/>
        </patternFill>
      </fill>
      <border diagonalUp="0" diagonalDown="0" outline="0">
        <left style="thin">
          <color indexed="64"/>
        </left>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8"/>
        <color auto="1"/>
        <name val="Arial"/>
        <scheme val="none"/>
      </font>
      <numFmt numFmtId="173" formatCode="#,##0\ _€;\-#,##0\ _€"/>
      <fill>
        <patternFill patternType="solid">
          <fgColor indexed="64"/>
          <bgColor indexed="9"/>
        </patternFill>
      </fill>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top/>
        <bottom/>
      </border>
    </dxf>
    <dxf>
      <fill>
        <patternFill patternType="none">
          <fgColor indexed="64"/>
          <bgColor auto="1"/>
        </patternFill>
      </fill>
      <border diagonalUp="0" diagonalDown="0" outline="0">
        <left style="medium">
          <color indexed="64"/>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right style="thin">
          <color indexed="64"/>
        </right>
        <top/>
        <bottom/>
      </border>
    </dxf>
    <dxf>
      <fill>
        <patternFill patternType="none">
          <fgColor indexed="64"/>
          <bgColor auto="1"/>
        </patternFill>
      </fill>
      <border diagonalUp="0" diagonalDown="0" outline="0">
        <left style="thin">
          <color auto="1"/>
        </left>
        <right style="medium">
          <color indexed="64"/>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medium">
          <color indexed="61"/>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thin">
          <color indexed="64"/>
        </right>
        <top/>
        <bottom/>
      </border>
    </dxf>
    <dxf>
      <fill>
        <patternFill patternType="none">
          <fgColor indexed="64"/>
          <bgColor auto="1"/>
        </patternFill>
      </fill>
      <border diagonalUp="0" diagonalDown="0" outline="0">
        <left style="medium">
          <color indexed="64"/>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medium">
          <color indexed="64"/>
        </right>
        <top style="thin">
          <color auto="1"/>
        </top>
        <bottom style="thin">
          <color auto="1"/>
        </bottom>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alignment horizontal="center" vertical="bottom" textRotation="0" wrapText="0" relativeIndent="0" justifyLastLine="0" shrinkToFit="0" readingOrder="0"/>
      <border diagonalUp="0" diagonalDown="0" outline="0">
        <left style="thin">
          <color indexed="64"/>
        </left>
        <right style="medium">
          <color indexed="61"/>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alignment horizontal="center" vertical="bottom" textRotation="0" wrapText="0" relativeIndent="0" justifyLastLine="0" shrinkToFit="0" readingOrder="0"/>
      <border diagonalUp="0" diagonalDown="0" outline="0">
        <left/>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5" formatCode="_(* #,##0.0_);_(* \(#,##0.0\);_(* &quot;-&quot;??_);_(@_)"/>
      <fill>
        <patternFill patternType="solid">
          <fgColor indexed="64"/>
          <bgColor indexed="9"/>
        </patternFill>
      </fill>
      <alignment horizontal="center" vertical="bottom" textRotation="0" wrapText="0" relativeIndent="0" justifyLastLine="0" shrinkToFit="0" readingOrder="0"/>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35" formatCode="_(* #,##0.00_);_(* \(#,##0.00\);_(* &quot;-&quot;??_);_(@_)"/>
      <fill>
        <patternFill patternType="solid">
          <fgColor indexed="64"/>
          <bgColor indexed="9"/>
        </patternFill>
      </fill>
      <alignment horizontal="center" vertical="bottom" textRotation="0" wrapText="0" relativeIndent="0" justifyLastLine="0" shrinkToFit="0" readingOrder="0"/>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35" formatCode="_(* #,##0.00_);_(* \(#,##0.00\);_(* &quot;-&quot;??_);_(@_)"/>
      <fill>
        <patternFill patternType="solid">
          <fgColor indexed="64"/>
          <bgColor indexed="9"/>
        </patternFill>
      </fill>
      <alignment horizontal="center" vertical="bottom" textRotation="0" wrapText="0" relativeIndent="0" justifyLastLine="0" shrinkToFit="0" readingOrder="0"/>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alignment horizontal="center" vertical="bottom" textRotation="0" wrapText="0" relativeIndent="0" justifyLastLine="0" shrinkToFit="0" readingOrder="0"/>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alignment horizontal="center" vertical="bottom" textRotation="0" wrapText="0" relativeIndent="0" justifyLastLine="0" shrinkToFit="0" readingOrder="0"/>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alignment horizontal="center" vertical="bottom" textRotation="0" wrapText="0" relativeIndent="0" justifyLastLine="0" shrinkToFit="0" readingOrder="0"/>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alignment horizontal="center" vertical="bottom" textRotation="0" wrapText="0" relativeIndent="0" justifyLastLine="0" shrinkToFit="0" readingOrder="0"/>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alignment horizontal="center" vertical="bottom" textRotation="0" wrapText="0" relativeIndent="0" justifyLastLine="0" shrinkToFit="0" readingOrder="0"/>
      <border diagonalUp="0" diagonalDown="0" outline="0">
        <left style="thin">
          <color indexed="64"/>
        </left>
        <right style="thin">
          <color indexed="64"/>
        </right>
        <top/>
        <bottom/>
      </border>
    </dxf>
    <dxf>
      <fill>
        <patternFill patternType="none">
          <fgColor indexed="64"/>
          <bgColor auto="1"/>
        </patternFill>
      </fill>
      <border diagonalUp="0" diagonalDown="0" outline="0">
        <left style="medium">
          <color indexed="64"/>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numFmt numFmtId="164" formatCode="_(* #,##0_);_(* \(#,##0\);_(* &quot;-&quot;??_);_(@_)"/>
      <fill>
        <patternFill patternType="solid">
          <fgColor indexed="64"/>
          <bgColor indexed="9"/>
        </patternFill>
      </fill>
      <alignment horizontal="center" vertical="bottom" textRotation="0" wrapText="0" relativeIndent="0" justifyLastLine="0" shrinkToFit="0" readingOrder="0"/>
      <border diagonalUp="0" diagonalDown="0" outline="0">
        <left/>
        <right/>
        <top/>
        <bottom/>
      </border>
    </dxf>
    <dxf>
      <fill>
        <patternFill patternType="none">
          <fgColor indexed="64"/>
          <bgColor auto="1"/>
        </patternFill>
      </fill>
      <border diagonalUp="0" diagonalDown="0" outline="0">
        <left style="thin">
          <color auto="1"/>
        </left>
        <right style="medium">
          <color indexed="64"/>
        </right>
        <top style="thin">
          <color auto="1"/>
        </top>
        <bottom style="thin">
          <color auto="1"/>
        </bottom>
      </border>
    </dxf>
    <dxf>
      <font>
        <b/>
        <i val="0"/>
        <strike val="0"/>
        <condense val="0"/>
        <extend val="0"/>
        <outline val="0"/>
        <shadow val="0"/>
        <u val="none"/>
        <vertAlign val="baseline"/>
        <sz val="8"/>
        <color auto="1"/>
        <name val="Arial"/>
        <scheme val="none"/>
      </font>
      <fill>
        <patternFill patternType="solid">
          <fgColor indexed="64"/>
          <bgColor indexed="9"/>
        </patternFill>
      </fill>
      <border diagonalUp="0" diagonalDown="0" outline="0">
        <left/>
        <right style="medium">
          <color indexed="61"/>
        </right>
        <top/>
        <bottom/>
      </border>
    </dxf>
    <dxf>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scheme val="none"/>
      </font>
      <fill>
        <patternFill patternType="solid">
          <fgColor indexed="64"/>
          <bgColor indexed="9"/>
        </patternFill>
      </fill>
      <alignment horizontal="general" vertical="center" textRotation="0" wrapText="1" relativeIndent="0" justifyLastLine="0" shrinkToFit="0" readingOrder="0"/>
      <border diagonalUp="0" diagonalDown="0" outline="0">
        <left/>
        <right style="medium">
          <color indexed="25"/>
        </right>
        <top/>
        <bottom/>
      </border>
    </dxf>
    <dxf>
      <fill>
        <patternFill patternType="none">
          <fgColor indexed="64"/>
          <bgColor auto="1"/>
        </patternFill>
      </fill>
      <alignment horizontal="center" indent="0" justifyLastLine="0" shrinkToFit="0" readingOrder="0"/>
      <border diagonalUp="0" diagonalDown="0" outline="0">
        <left style="medium">
          <color indexed="64"/>
        </left>
        <right style="thin">
          <color auto="1"/>
        </right>
        <top style="thin">
          <color auto="1"/>
        </top>
        <bottom style="thin">
          <color auto="1"/>
        </bottom>
      </border>
    </dxf>
    <dxf>
      <fill>
        <patternFill patternType="solid">
          <fgColor indexed="64"/>
          <bgColor indexed="9"/>
        </patternFill>
      </fill>
      <border diagonalUp="0" diagonalDown="0" outline="0">
        <left/>
        <right/>
        <top/>
        <bottom/>
      </border>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8"/>
        <color auto="1"/>
        <name val="Arial"/>
        <scheme val="none"/>
      </font>
      <numFmt numFmtId="2" formatCode="0.00"/>
      <fill>
        <patternFill patternType="none">
          <fgColor indexed="64"/>
          <bgColor indexed="65"/>
        </patternFill>
      </fill>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general"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8"/>
        <color auto="1"/>
        <name val="Arial"/>
        <scheme val="none"/>
      </font>
      <numFmt numFmtId="2" formatCode="0.00"/>
      <fill>
        <patternFill patternType="none">
          <fgColor indexed="64"/>
          <bgColor indexed="65"/>
        </patternFill>
      </fill>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general" vertical="bottom"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8"/>
        <color auto="1"/>
        <name val="Arial"/>
        <scheme val="none"/>
      </font>
      <numFmt numFmtId="2" formatCode="0.00"/>
      <fill>
        <patternFill patternType="none">
          <fgColor indexed="64"/>
          <bgColor indexed="65"/>
        </patternFill>
      </fill>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general" vertical="bottom" textRotation="0" wrapText="1" relativeIndent="0" justifyLastLine="0" shrinkToFit="0" readingOrder="0"/>
      <border diagonalUp="0" diagonalDown="0" outline="0">
        <left/>
        <right/>
        <top/>
        <bottom/>
      </border>
    </dxf>
    <dxf>
      <fill>
        <patternFill patternType="solid">
          <fgColor indexed="64"/>
          <bgColor theme="0"/>
        </patternFill>
      </fill>
      <border outline="0">
        <left style="thin">
          <color indexed="64"/>
        </left>
      </border>
    </dxf>
    <dxf>
      <font>
        <b/>
        <i val="0"/>
        <strike val="0"/>
        <condense val="0"/>
        <extend val="0"/>
        <outline val="0"/>
        <shadow val="0"/>
        <u val="none"/>
        <vertAlign val="baseline"/>
        <sz val="8"/>
        <color auto="1"/>
        <name val="Arial"/>
        <scheme val="none"/>
      </font>
      <numFmt numFmtId="35" formatCode="_(* #,##0.00_);_(* \(#,##0.00\);_(* &quot;-&quot;??_);_(@_)"/>
      <fill>
        <patternFill patternType="none">
          <fgColor indexed="64"/>
          <bgColor indexed="65"/>
        </patternFill>
      </fill>
      <alignment horizontal="general" vertical="bottom" textRotation="0" wrapText="1" relativeIndent="0" justifyLastLine="0" shrinkToFit="0" readingOrder="0"/>
      <border diagonalUp="0" diagonalDown="0" outline="0">
        <left style="medium">
          <color indexed="64"/>
        </left>
        <right/>
        <top/>
        <bottom/>
      </border>
    </dxf>
    <dxf>
      <font>
        <strike val="0"/>
        <outline val="0"/>
        <shadow val="0"/>
        <u val="none"/>
        <vertAlign val="baseline"/>
        <sz val="8"/>
        <color theme="1"/>
        <name val="Arial"/>
        <scheme val="none"/>
      </font>
      <numFmt numFmtId="3" formatCode="#,##0"/>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general" vertical="bottom" textRotation="0" wrapText="1" relative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8"/>
        <color theme="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general" vertical="bottom" textRotation="0" wrapText="1" relative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center" vertical="bottom" textRotation="0" wrapText="0" indent="0" justifyLastLine="0" shrinkToFit="0" readingOrder="0"/>
      <border outline="0">
        <right style="thin">
          <color indexed="64"/>
        </right>
      </border>
    </dxf>
    <dxf>
      <font>
        <b val="0"/>
        <i val="0"/>
        <strike val="0"/>
        <condense val="0"/>
        <extend val="0"/>
        <outline val="0"/>
        <shadow val="0"/>
        <u val="none"/>
        <vertAlign val="baseline"/>
        <sz val="11"/>
        <color theme="7" tint="-0.249977111117893"/>
        <name val="Calibri"/>
        <scheme val="minor"/>
      </font>
      <border diagonalUp="0" diagonalDown="0" outline="0">
        <left/>
        <right style="medium">
          <color indexed="64"/>
        </right>
        <top/>
        <bottom/>
      </border>
    </dxf>
    <dxf>
      <font>
        <b val="0"/>
        <i val="0"/>
        <strike val="0"/>
        <condense val="0"/>
        <extend val="0"/>
        <outline val="0"/>
        <shadow val="0"/>
        <u val="none"/>
        <vertAlign val="baseline"/>
        <sz val="11"/>
        <color theme="7" tint="-0.249977111117893"/>
        <name val="Calibri"/>
        <scheme val="minor"/>
      </font>
      <border diagonalUp="0" diagonalDown="0" outline="0">
        <left/>
        <right style="medium">
          <color indexed="64"/>
        </right>
        <top/>
        <bottom/>
      </border>
    </dxf>
    <dxf>
      <font>
        <b val="0"/>
        <i val="0"/>
        <strike val="0"/>
        <condense val="0"/>
        <extend val="0"/>
        <outline val="0"/>
        <shadow val="0"/>
        <u val="none"/>
        <vertAlign val="baseline"/>
        <sz val="11"/>
        <color theme="7" tint="-0.249977111117893"/>
        <name val="Calibri"/>
        <scheme val="minor"/>
      </font>
      <border diagonalUp="0" diagonalDown="0" outline="0">
        <left/>
        <right/>
        <top/>
        <bottom/>
      </border>
    </dxf>
    <dxf>
      <font>
        <b val="0"/>
        <i val="0"/>
        <strike val="0"/>
        <condense val="0"/>
        <extend val="0"/>
        <outline val="0"/>
        <shadow val="0"/>
        <u val="none"/>
        <vertAlign val="baseline"/>
        <sz val="11"/>
        <color theme="7" tint="-0.249977111117893"/>
        <name val="Calibri"/>
        <scheme val="minor"/>
      </font>
      <border diagonalUp="0" diagonalDown="0" outline="0">
        <left/>
        <right/>
        <top/>
        <bottom/>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right" vertical="bottom" textRotation="0" wrapText="1"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general" vertical="bottom" textRotation="0" wrapText="1"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general" vertical="bottom" textRotation="0" wrapText="1" relativeIndent="0" justifyLastLine="0" shrinkToFit="0" readingOrder="0"/>
      <border diagonalUp="0" diagonalDown="0" outline="0">
        <left/>
        <right/>
        <top/>
        <bottom/>
      </border>
    </dxf>
    <dxf>
      <font>
        <b/>
        <i val="0"/>
        <strike val="0"/>
        <condense val="0"/>
        <extend val="0"/>
        <outline val="0"/>
        <shadow val="0"/>
        <u val="none"/>
        <vertAlign val="baseline"/>
        <sz val="8"/>
        <color auto="1"/>
        <name val="Arial"/>
        <scheme val="none"/>
      </font>
      <numFmt numFmtId="164" formatCode="_(* #,##0_);_(* \(#,##0\);_(* &quot;-&quot;??_);_(@_)"/>
      <fill>
        <patternFill patternType="none">
          <fgColor indexed="64"/>
          <bgColor indexed="65"/>
        </patternFill>
      </fill>
      <alignment horizontal="general" vertical="bottom" textRotation="0" wrapText="1" relativeIndent="0" justifyLastLine="0" shrinkToFit="0" readingOrder="0"/>
      <border diagonalUp="0" diagonalDown="0" outline="0">
        <left/>
        <right/>
        <top/>
        <bottom/>
      </border>
    </dxf>
    <dxf>
      <font>
        <b/>
        <i val="0"/>
        <strike val="0"/>
        <condense val="0"/>
        <extend val="0"/>
        <outline val="0"/>
        <shadow val="0"/>
        <u val="none"/>
        <vertAlign val="baseline"/>
        <sz val="8"/>
        <color theme="7" tint="-0.249977111117893"/>
        <name val="Arial"/>
        <scheme val="none"/>
      </font>
      <fill>
        <patternFill patternType="none">
          <fgColor indexed="64"/>
          <bgColor indexed="65"/>
        </patternFill>
      </fill>
      <alignment horizontal="general" vertical="bottom" textRotation="0" wrapText="0" relativeIndent="0" justifyLastLine="0" shrinkToFit="0" readingOrder="0"/>
      <border diagonalUp="0" diagonalDown="0" outline="0">
        <left style="medium">
          <color indexed="64"/>
        </left>
        <right/>
        <top/>
        <bottom/>
      </border>
    </dxf>
    <dxf>
      <font>
        <b/>
        <i val="0"/>
        <strike val="0"/>
        <condense val="0"/>
        <extend val="0"/>
        <outline val="0"/>
        <shadow val="0"/>
        <u val="none"/>
        <vertAlign val="baseline"/>
        <sz val="8"/>
        <color auto="1"/>
        <name val="Arial"/>
        <scheme val="none"/>
      </font>
      <fill>
        <patternFill patternType="none">
          <fgColor indexed="64"/>
          <bgColor indexed="65"/>
        </patternFill>
      </fill>
      <alignment horizontal="general" vertical="center" textRotation="0" wrapText="1" relativeIndent="0" justifyLastLine="0" shrinkToFit="0" readingOrder="0"/>
      <border diagonalUp="0" diagonalDown="0" outline="0">
        <left style="medium">
          <color indexed="64"/>
        </left>
        <right style="medium">
          <color indexed="64"/>
        </right>
        <top/>
        <bottom/>
      </border>
    </dxf>
    <dxf>
      <font>
        <b/>
        <i val="0"/>
        <strike val="0"/>
        <condense val="0"/>
        <extend val="0"/>
        <outline val="0"/>
        <shadow val="0"/>
        <u val="none"/>
        <vertAlign val="baseline"/>
        <sz val="8"/>
        <color theme="0"/>
        <name val="Arial"/>
        <scheme val="none"/>
      </font>
      <fill>
        <patternFill patternType="solid">
          <fgColor indexed="64"/>
          <bgColor theme="0"/>
        </patternFill>
      </fill>
      <alignment horizontal="general" vertical="center" textRotation="0" wrapText="1" relativeIndent="0" justifyLastLine="0" shrinkToFit="0" readingOrder="0"/>
      <border diagonalUp="0" diagonalDown="0" outline="0">
        <left/>
        <right style="medium">
          <color indexed="64"/>
        </right>
        <top/>
        <bottom/>
      </border>
    </dxf>
    <dxf>
      <alignment horizontal="center" vertical="bottom" textRotation="0" wrapText="0" indent="0" justifyLastLine="0" shrinkToFit="0" readingOrder="0"/>
    </dxf>
    <dxf>
      <font>
        <b/>
        <i val="0"/>
        <strike val="0"/>
        <condense val="0"/>
        <extend val="0"/>
        <outline val="0"/>
        <shadow val="0"/>
        <u val="none"/>
        <vertAlign val="baseline"/>
        <sz val="8"/>
        <color theme="0"/>
        <name val="Arial"/>
        <scheme val="none"/>
      </font>
      <fill>
        <patternFill patternType="solid">
          <fgColor indexed="64"/>
          <bgColor theme="0"/>
        </patternFill>
      </fill>
      <alignment horizontal="general" vertical="center" textRotation="0" wrapText="1" relativeIndent="0" justifyLastLine="0" shrinkToFit="0" readingOrder="0"/>
      <border diagonalUp="0" diagonalDown="0" outline="0">
        <left style="medium">
          <color indexed="64"/>
        </left>
        <right style="thin">
          <color indexed="64"/>
        </right>
        <top/>
        <bottom/>
      </border>
    </dxf>
    <dxf>
      <fill>
        <patternFill>
          <bgColor rgb="FFB7FFB7"/>
        </patternFill>
      </fill>
    </dxf>
    <dxf>
      <fill>
        <patternFill patternType="none">
          <bgColor auto="1"/>
        </patternFill>
      </fill>
    </dxf>
    <dxf>
      <border>
        <left style="thin">
          <color auto="1"/>
        </left>
        <right style="thin">
          <color auto="1"/>
        </right>
        <bottom style="thin">
          <color auto="1"/>
        </bottom>
        <vertical style="thin">
          <color auto="1"/>
        </vertical>
        <horizontal style="thin">
          <color auto="1"/>
        </horizontal>
      </border>
    </dxf>
    <dxf>
      <fill>
        <patternFill>
          <bgColor rgb="FFABFFAB"/>
        </patternFill>
      </fill>
    </dxf>
    <dxf>
      <fill>
        <patternFill>
          <bgColor theme="7" tint="-0.24994659260841701"/>
        </patternFill>
      </fill>
    </dxf>
    <dxf>
      <border>
        <left style="thin">
          <color auto="1"/>
        </left>
        <right style="thin">
          <color auto="1"/>
        </right>
        <bottom style="thin">
          <color auto="1"/>
        </bottom>
        <vertical style="thin">
          <color auto="1"/>
        </vertical>
        <horizontal style="thin">
          <color auto="1"/>
        </horizontal>
      </border>
    </dxf>
  </dxfs>
  <tableStyles count="2" defaultTableStyle="TableStyleMedium2" defaultPivotStyle="PivotStyleLight16">
    <tableStyle name="Estilo de tabla 1" pivot="0" count="3">
      <tableStyleElement type="wholeTable" dxfId="1599"/>
      <tableStyleElement type="headerRow" dxfId="1598"/>
      <tableStyleElement type="firstRowStripe" dxfId="1597"/>
    </tableStyle>
    <tableStyle name="Estilo de tabla 2" pivot="0" count="3">
      <tableStyleElement type="wholeTable" dxfId="1596"/>
      <tableStyleElement type="firstRowStripe" dxfId="1595"/>
      <tableStyleElement type="secondRowStripe" dxfId="1594"/>
    </tableStyle>
  </tableStyles>
  <colors>
    <mruColors>
      <color rgb="FFC1FFC1"/>
      <color rgb="FFABFFAB"/>
      <color rgb="FFB7FFB7"/>
      <color rgb="FFCFF6FB"/>
      <color rgb="FFCFCDFD"/>
      <color rgb="FFFFFF99"/>
      <color rgb="FF1903BD"/>
      <color rgb="FF6666FF"/>
      <color rgb="FFF2EC00"/>
      <color rgb="FF5195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INDICE '!A1"/><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INDICE '!A1"/><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INDICE '!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INDICE '!A1"/><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INDICE '!A1"/><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 '!A1"/></Relationships>
</file>

<file path=xl/drawings/drawing1.xml><?xml version="1.0" encoding="utf-8"?>
<xdr:wsDr xmlns:xdr="http://schemas.openxmlformats.org/drawingml/2006/spreadsheetDrawing" xmlns:a="http://schemas.openxmlformats.org/drawingml/2006/main">
  <xdr:twoCellAnchor editAs="oneCell">
    <xdr:from>
      <xdr:col>0</xdr:col>
      <xdr:colOff>1478870</xdr:colOff>
      <xdr:row>0</xdr:row>
      <xdr:rowOff>73478</xdr:rowOff>
    </xdr:from>
    <xdr:to>
      <xdr:col>3</xdr:col>
      <xdr:colOff>47624</xdr:colOff>
      <xdr:row>1</xdr:row>
      <xdr:rowOff>3452</xdr:rowOff>
    </xdr:to>
    <xdr:pic>
      <xdr:nvPicPr>
        <xdr:cNvPr id="5" name="Imagen 4">
          <a:extLst>
            <a:ext uri="{FF2B5EF4-FFF2-40B4-BE49-F238E27FC236}">
              <a16:creationId xmlns="" xmlns:a16="http://schemas.microsoft.com/office/drawing/2014/main" id="{1A64D0EA-80C3-D505-E29B-6224711F44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8870" y="73478"/>
          <a:ext cx="4671558" cy="583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23811</xdr:colOff>
      <xdr:row>2</xdr:row>
      <xdr:rowOff>35718</xdr:rowOff>
    </xdr:from>
    <xdr:to>
      <xdr:col>0</xdr:col>
      <xdr:colOff>4607717</xdr:colOff>
      <xdr:row>28</xdr:row>
      <xdr:rowOff>6252</xdr:rowOff>
    </xdr:to>
    <xdr:pic>
      <xdr:nvPicPr>
        <xdr:cNvPr id="3" name="Imagen 2">
          <a:extLst>
            <a:ext uri="{FF2B5EF4-FFF2-40B4-BE49-F238E27FC236}">
              <a16:creationId xmlns="" xmlns:a16="http://schemas.microsoft.com/office/drawing/2014/main" id="{A33FC210-B0F9-E655-A77B-C34A50F33815}"/>
            </a:ext>
          </a:extLst>
        </xdr:cNvPr>
        <xdr:cNvPicPr>
          <a:picLocks noChangeAspect="1"/>
        </xdr:cNvPicPr>
      </xdr:nvPicPr>
      <xdr:blipFill>
        <a:blip xmlns:r="http://schemas.openxmlformats.org/officeDocument/2006/relationships" r:embed="rId2"/>
        <a:stretch>
          <a:fillRect/>
        </a:stretch>
      </xdr:blipFill>
      <xdr:spPr>
        <a:xfrm>
          <a:off x="23811" y="1059656"/>
          <a:ext cx="4583906" cy="48044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9525</xdr:colOff>
      <xdr:row>0</xdr:row>
      <xdr:rowOff>85725</xdr:rowOff>
    </xdr:from>
    <xdr:to>
      <xdr:col>3</xdr:col>
      <xdr:colOff>61380</xdr:colOff>
      <xdr:row>1</xdr:row>
      <xdr:rowOff>53975</xdr:rowOff>
    </xdr:to>
    <xdr:sp macro="" textlink="">
      <xdr:nvSpPr>
        <xdr:cNvPr id="7" name="1 Elipse">
          <a:hlinkClick xmlns:r="http://schemas.openxmlformats.org/officeDocument/2006/relationships" r:id="rId1"/>
          <a:extLst>
            <a:ext uri="{FF2B5EF4-FFF2-40B4-BE49-F238E27FC236}">
              <a16:creationId xmlns="" xmlns:a16="http://schemas.microsoft.com/office/drawing/2014/main" id="{3463C615-89B9-40CD-9A81-691C1127DC64}"/>
            </a:ext>
          </a:extLst>
        </xdr:cNvPr>
        <xdr:cNvSpPr/>
      </xdr:nvSpPr>
      <xdr:spPr>
        <a:xfrm>
          <a:off x="323850" y="85725"/>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154279</xdr:colOff>
      <xdr:row>0</xdr:row>
      <xdr:rowOff>80493</xdr:rowOff>
    </xdr:from>
    <xdr:to>
      <xdr:col>7</xdr:col>
      <xdr:colOff>571232</xdr:colOff>
      <xdr:row>1</xdr:row>
      <xdr:rowOff>105253</xdr:rowOff>
    </xdr:to>
    <xdr:pic>
      <xdr:nvPicPr>
        <xdr:cNvPr id="2" name="Imagen 1">
          <a:extLst>
            <a:ext uri="{FF2B5EF4-FFF2-40B4-BE49-F238E27FC236}">
              <a16:creationId xmlns="" xmlns:a16="http://schemas.microsoft.com/office/drawing/2014/main" id="{2D35AB53-6AA7-4038-80C2-222A417241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8997" y="80493"/>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123825</xdr:rowOff>
    </xdr:from>
    <xdr:to>
      <xdr:col>3</xdr:col>
      <xdr:colOff>51855</xdr:colOff>
      <xdr:row>1</xdr:row>
      <xdr:rowOff>92075</xdr:rowOff>
    </xdr:to>
    <xdr:sp macro="" textlink="">
      <xdr:nvSpPr>
        <xdr:cNvPr id="7" name="1 Elipse">
          <a:hlinkClick xmlns:r="http://schemas.openxmlformats.org/officeDocument/2006/relationships" r:id="rId1"/>
          <a:extLst>
            <a:ext uri="{FF2B5EF4-FFF2-40B4-BE49-F238E27FC236}">
              <a16:creationId xmlns="" xmlns:a16="http://schemas.microsoft.com/office/drawing/2014/main" id="{AE3BA476-028C-4C44-9816-4764D23296E1}"/>
            </a:ext>
          </a:extLst>
        </xdr:cNvPr>
        <xdr:cNvSpPr/>
      </xdr:nvSpPr>
      <xdr:spPr>
        <a:xfrm>
          <a:off x="314325" y="123825"/>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129151</xdr:colOff>
      <xdr:row>0</xdr:row>
      <xdr:rowOff>72649</xdr:rowOff>
    </xdr:from>
    <xdr:to>
      <xdr:col>7</xdr:col>
      <xdr:colOff>545991</xdr:colOff>
      <xdr:row>1</xdr:row>
      <xdr:rowOff>100365</xdr:rowOff>
    </xdr:to>
    <xdr:pic>
      <xdr:nvPicPr>
        <xdr:cNvPr id="2" name="Imagen 1">
          <a:extLst>
            <a:ext uri="{FF2B5EF4-FFF2-40B4-BE49-F238E27FC236}">
              <a16:creationId xmlns="" xmlns:a16="http://schemas.microsoft.com/office/drawing/2014/main" id="{B04E3C45-0B80-44FD-BDFA-C7810FC570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4893" y="72649"/>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0</xdr:row>
      <xdr:rowOff>95250</xdr:rowOff>
    </xdr:from>
    <xdr:to>
      <xdr:col>3</xdr:col>
      <xdr:colOff>51855</xdr:colOff>
      <xdr:row>1</xdr:row>
      <xdr:rowOff>63500</xdr:rowOff>
    </xdr:to>
    <xdr:sp macro="" textlink="">
      <xdr:nvSpPr>
        <xdr:cNvPr id="7" name="1 Elipse">
          <a:hlinkClick xmlns:r="http://schemas.openxmlformats.org/officeDocument/2006/relationships" r:id="rId1"/>
          <a:extLst>
            <a:ext uri="{FF2B5EF4-FFF2-40B4-BE49-F238E27FC236}">
              <a16:creationId xmlns="" xmlns:a16="http://schemas.microsoft.com/office/drawing/2014/main" id="{3A7FB51E-4DAB-4D28-A480-DD939B721C0B}"/>
            </a:ext>
          </a:extLst>
        </xdr:cNvPr>
        <xdr:cNvSpPr/>
      </xdr:nvSpPr>
      <xdr:spPr>
        <a:xfrm>
          <a:off x="314325" y="95250"/>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195603</xdr:colOff>
      <xdr:row>0</xdr:row>
      <xdr:rowOff>68035</xdr:rowOff>
    </xdr:from>
    <xdr:to>
      <xdr:col>7</xdr:col>
      <xdr:colOff>627290</xdr:colOff>
      <xdr:row>1</xdr:row>
      <xdr:rowOff>92436</xdr:rowOff>
    </xdr:to>
    <xdr:pic>
      <xdr:nvPicPr>
        <xdr:cNvPr id="2" name="Imagen 1">
          <a:extLst>
            <a:ext uri="{FF2B5EF4-FFF2-40B4-BE49-F238E27FC236}">
              <a16:creationId xmlns="" xmlns:a16="http://schemas.microsoft.com/office/drawing/2014/main" id="{A9A9116A-BE8A-45A1-803D-3EF452D1B5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5291" y="68035"/>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114300</xdr:rowOff>
    </xdr:from>
    <xdr:to>
      <xdr:col>3</xdr:col>
      <xdr:colOff>51855</xdr:colOff>
      <xdr:row>1</xdr:row>
      <xdr:rowOff>82550</xdr:rowOff>
    </xdr:to>
    <xdr:sp macro="" textlink="">
      <xdr:nvSpPr>
        <xdr:cNvPr id="7" name="1 Elipse">
          <a:hlinkClick xmlns:r="http://schemas.openxmlformats.org/officeDocument/2006/relationships" r:id="rId1"/>
          <a:extLst>
            <a:ext uri="{FF2B5EF4-FFF2-40B4-BE49-F238E27FC236}">
              <a16:creationId xmlns="" xmlns:a16="http://schemas.microsoft.com/office/drawing/2014/main" id="{71827B9B-A0AA-487F-ACCE-C7F46AB63767}"/>
            </a:ext>
          </a:extLst>
        </xdr:cNvPr>
        <xdr:cNvSpPr/>
      </xdr:nvSpPr>
      <xdr:spPr>
        <a:xfrm>
          <a:off x="314325" y="114300"/>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238125</xdr:colOff>
      <xdr:row>0</xdr:row>
      <xdr:rowOff>104775</xdr:rowOff>
    </xdr:from>
    <xdr:to>
      <xdr:col>7</xdr:col>
      <xdr:colOff>666750</xdr:colOff>
      <xdr:row>1</xdr:row>
      <xdr:rowOff>130877</xdr:rowOff>
    </xdr:to>
    <xdr:pic>
      <xdr:nvPicPr>
        <xdr:cNvPr id="2" name="Imagen 1">
          <a:extLst>
            <a:ext uri="{FF2B5EF4-FFF2-40B4-BE49-F238E27FC236}">
              <a16:creationId xmlns="" xmlns:a16="http://schemas.microsoft.com/office/drawing/2014/main" id="{4C5B16F3-B3CB-4E02-904E-427F93410F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2575" y="104775"/>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114300</xdr:rowOff>
    </xdr:from>
    <xdr:to>
      <xdr:col>3</xdr:col>
      <xdr:colOff>51855</xdr:colOff>
      <xdr:row>1</xdr:row>
      <xdr:rowOff>82550</xdr:rowOff>
    </xdr:to>
    <xdr:sp macro="" textlink="">
      <xdr:nvSpPr>
        <xdr:cNvPr id="7" name="1 Elipse">
          <a:hlinkClick xmlns:r="http://schemas.openxmlformats.org/officeDocument/2006/relationships" r:id="rId1"/>
          <a:extLst>
            <a:ext uri="{FF2B5EF4-FFF2-40B4-BE49-F238E27FC236}">
              <a16:creationId xmlns="" xmlns:a16="http://schemas.microsoft.com/office/drawing/2014/main" id="{45A611DD-2F59-44E3-ABC5-2C794A34A7AF}"/>
            </a:ext>
          </a:extLst>
        </xdr:cNvPr>
        <xdr:cNvSpPr/>
      </xdr:nvSpPr>
      <xdr:spPr>
        <a:xfrm>
          <a:off x="314325" y="114300"/>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279015</xdr:colOff>
      <xdr:row>0</xdr:row>
      <xdr:rowOff>86591</xdr:rowOff>
    </xdr:from>
    <xdr:to>
      <xdr:col>8</xdr:col>
      <xdr:colOff>5003</xdr:colOff>
      <xdr:row>1</xdr:row>
      <xdr:rowOff>108845</xdr:rowOff>
    </xdr:to>
    <xdr:pic>
      <xdr:nvPicPr>
        <xdr:cNvPr id="2" name="Imagen 1">
          <a:extLst>
            <a:ext uri="{FF2B5EF4-FFF2-40B4-BE49-F238E27FC236}">
              <a16:creationId xmlns="" xmlns:a16="http://schemas.microsoft.com/office/drawing/2014/main" id="{19A16963-67A8-4045-8EE3-F5B87ECD351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7121" y="86591"/>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95250</xdr:rowOff>
    </xdr:from>
    <xdr:to>
      <xdr:col>3</xdr:col>
      <xdr:colOff>51855</xdr:colOff>
      <xdr:row>1</xdr:row>
      <xdr:rowOff>63500</xdr:rowOff>
    </xdr:to>
    <xdr:sp macro="" textlink="">
      <xdr:nvSpPr>
        <xdr:cNvPr id="7" name="1 Elipse">
          <a:hlinkClick xmlns:r="http://schemas.openxmlformats.org/officeDocument/2006/relationships" r:id="rId1"/>
          <a:extLst>
            <a:ext uri="{FF2B5EF4-FFF2-40B4-BE49-F238E27FC236}">
              <a16:creationId xmlns="" xmlns:a16="http://schemas.microsoft.com/office/drawing/2014/main" id="{8D61686A-107E-477F-913C-1E7CD00B0054}"/>
            </a:ext>
          </a:extLst>
        </xdr:cNvPr>
        <xdr:cNvSpPr/>
      </xdr:nvSpPr>
      <xdr:spPr>
        <a:xfrm>
          <a:off x="314325" y="95250"/>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91048</xdr:colOff>
      <xdr:row>0</xdr:row>
      <xdr:rowOff>105053</xdr:rowOff>
    </xdr:from>
    <xdr:to>
      <xdr:col>7</xdr:col>
      <xdr:colOff>520233</xdr:colOff>
      <xdr:row>1</xdr:row>
      <xdr:rowOff>133956</xdr:rowOff>
    </xdr:to>
    <xdr:pic>
      <xdr:nvPicPr>
        <xdr:cNvPr id="2" name="Imagen 1">
          <a:extLst>
            <a:ext uri="{FF2B5EF4-FFF2-40B4-BE49-F238E27FC236}">
              <a16:creationId xmlns="" xmlns:a16="http://schemas.microsoft.com/office/drawing/2014/main" id="{306D840E-878F-4B8F-8C78-22134A5CEA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7739" y="105053"/>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95250</xdr:rowOff>
    </xdr:from>
    <xdr:to>
      <xdr:col>3</xdr:col>
      <xdr:colOff>51855</xdr:colOff>
      <xdr:row>1</xdr:row>
      <xdr:rowOff>63500</xdr:rowOff>
    </xdr:to>
    <xdr:sp macro="" textlink="">
      <xdr:nvSpPr>
        <xdr:cNvPr id="7" name="1 Elipse">
          <a:hlinkClick xmlns:r="http://schemas.openxmlformats.org/officeDocument/2006/relationships" r:id="rId1"/>
          <a:extLst>
            <a:ext uri="{FF2B5EF4-FFF2-40B4-BE49-F238E27FC236}">
              <a16:creationId xmlns="" xmlns:a16="http://schemas.microsoft.com/office/drawing/2014/main" id="{7D5E3689-06E3-4C07-83C1-5BB6AF9C988A}"/>
            </a:ext>
          </a:extLst>
        </xdr:cNvPr>
        <xdr:cNvSpPr/>
      </xdr:nvSpPr>
      <xdr:spPr>
        <a:xfrm>
          <a:off x="314325" y="95250"/>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226016</xdr:colOff>
      <xdr:row>0</xdr:row>
      <xdr:rowOff>56504</xdr:rowOff>
    </xdr:from>
    <xdr:to>
      <xdr:col>7</xdr:col>
      <xdr:colOff>642856</xdr:colOff>
      <xdr:row>1</xdr:row>
      <xdr:rowOff>84220</xdr:rowOff>
    </xdr:to>
    <xdr:pic>
      <xdr:nvPicPr>
        <xdr:cNvPr id="2" name="Imagen 1">
          <a:extLst>
            <a:ext uri="{FF2B5EF4-FFF2-40B4-BE49-F238E27FC236}">
              <a16:creationId xmlns="" xmlns:a16="http://schemas.microsoft.com/office/drawing/2014/main" id="{17A9CA43-453A-46C3-8217-7D07057624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1758" y="56504"/>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19050</xdr:colOff>
      <xdr:row>0</xdr:row>
      <xdr:rowOff>123825</xdr:rowOff>
    </xdr:from>
    <xdr:to>
      <xdr:col>3</xdr:col>
      <xdr:colOff>70905</xdr:colOff>
      <xdr:row>1</xdr:row>
      <xdr:rowOff>92075</xdr:rowOff>
    </xdr:to>
    <xdr:sp macro="" textlink="">
      <xdr:nvSpPr>
        <xdr:cNvPr id="4" name="1 Elipse">
          <a:hlinkClick xmlns:r="http://schemas.openxmlformats.org/officeDocument/2006/relationships" r:id="rId1"/>
          <a:extLst>
            <a:ext uri="{FF2B5EF4-FFF2-40B4-BE49-F238E27FC236}">
              <a16:creationId xmlns="" xmlns:a16="http://schemas.microsoft.com/office/drawing/2014/main" id="{52EBD15D-105B-43EB-8C57-A5DEB8E6C29D}"/>
            </a:ext>
          </a:extLst>
        </xdr:cNvPr>
        <xdr:cNvSpPr/>
      </xdr:nvSpPr>
      <xdr:spPr>
        <a:xfrm>
          <a:off x="333375" y="123825"/>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190500</xdr:colOff>
      <xdr:row>0</xdr:row>
      <xdr:rowOff>103188</xdr:rowOff>
    </xdr:from>
    <xdr:to>
      <xdr:col>7</xdr:col>
      <xdr:colOff>615950</xdr:colOff>
      <xdr:row>1</xdr:row>
      <xdr:rowOff>129290</xdr:rowOff>
    </xdr:to>
    <xdr:pic>
      <xdr:nvPicPr>
        <xdr:cNvPr id="3" name="Imagen 2">
          <a:extLst>
            <a:ext uri="{FF2B5EF4-FFF2-40B4-BE49-F238E27FC236}">
              <a16:creationId xmlns="" xmlns:a16="http://schemas.microsoft.com/office/drawing/2014/main" id="{188C3A2A-A651-4814-B9B2-2B652DC6C71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8125" y="103188"/>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301625</xdr:colOff>
      <xdr:row>0</xdr:row>
      <xdr:rowOff>103188</xdr:rowOff>
    </xdr:from>
    <xdr:to>
      <xdr:col>3</xdr:col>
      <xdr:colOff>35980</xdr:colOff>
      <xdr:row>1</xdr:row>
      <xdr:rowOff>71438</xdr:rowOff>
    </xdr:to>
    <xdr:sp macro="" textlink="">
      <xdr:nvSpPr>
        <xdr:cNvPr id="2" name="1 Elipse">
          <a:hlinkClick xmlns:r="http://schemas.openxmlformats.org/officeDocument/2006/relationships" r:id="rId1"/>
          <a:extLst>
            <a:ext uri="{FF2B5EF4-FFF2-40B4-BE49-F238E27FC236}">
              <a16:creationId xmlns="" xmlns:a16="http://schemas.microsoft.com/office/drawing/2014/main" id="{4FF82647-E91C-42D0-96D1-A92C624B31E8}"/>
            </a:ext>
          </a:extLst>
        </xdr:cNvPr>
        <xdr:cNvSpPr/>
      </xdr:nvSpPr>
      <xdr:spPr>
        <a:xfrm>
          <a:off x="301625" y="103188"/>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230909</xdr:colOff>
      <xdr:row>0</xdr:row>
      <xdr:rowOff>67349</xdr:rowOff>
    </xdr:from>
    <xdr:to>
      <xdr:col>7</xdr:col>
      <xdr:colOff>668867</xdr:colOff>
      <xdr:row>1</xdr:row>
      <xdr:rowOff>89603</xdr:rowOff>
    </xdr:to>
    <xdr:pic>
      <xdr:nvPicPr>
        <xdr:cNvPr id="3" name="Imagen 2">
          <a:extLst>
            <a:ext uri="{FF2B5EF4-FFF2-40B4-BE49-F238E27FC236}">
              <a16:creationId xmlns="" xmlns:a16="http://schemas.microsoft.com/office/drawing/2014/main" id="{C94230BC-15E1-4FD1-B2B8-3486565E7D4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9015" y="67349"/>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19050</xdr:colOff>
      <xdr:row>0</xdr:row>
      <xdr:rowOff>123825</xdr:rowOff>
    </xdr:from>
    <xdr:to>
      <xdr:col>3</xdr:col>
      <xdr:colOff>70905</xdr:colOff>
      <xdr:row>1</xdr:row>
      <xdr:rowOff>92075</xdr:rowOff>
    </xdr:to>
    <xdr:sp macro="" textlink="">
      <xdr:nvSpPr>
        <xdr:cNvPr id="5" name="1 Elipse">
          <a:hlinkClick xmlns:r="http://schemas.openxmlformats.org/officeDocument/2006/relationships" r:id="rId1"/>
          <a:extLst>
            <a:ext uri="{FF2B5EF4-FFF2-40B4-BE49-F238E27FC236}">
              <a16:creationId xmlns="" xmlns:a16="http://schemas.microsoft.com/office/drawing/2014/main" id="{A2A450EF-006C-42C7-A3D4-893E53AC73FF}"/>
            </a:ext>
          </a:extLst>
        </xdr:cNvPr>
        <xdr:cNvSpPr/>
      </xdr:nvSpPr>
      <xdr:spPr>
        <a:xfrm>
          <a:off x="333375" y="123825"/>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347266</xdr:colOff>
      <xdr:row>0</xdr:row>
      <xdr:rowOff>79377</xdr:rowOff>
    </xdr:from>
    <xdr:to>
      <xdr:col>8</xdr:col>
      <xdr:colOff>60325</xdr:colOff>
      <xdr:row>1</xdr:row>
      <xdr:rowOff>109448</xdr:rowOff>
    </xdr:to>
    <xdr:pic>
      <xdr:nvPicPr>
        <xdr:cNvPr id="2" name="Imagen 1">
          <a:extLst>
            <a:ext uri="{FF2B5EF4-FFF2-40B4-BE49-F238E27FC236}">
              <a16:creationId xmlns="" xmlns:a16="http://schemas.microsoft.com/office/drawing/2014/main" id="{1531DD46-0795-4DDE-BC04-2232C182C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66875" y="79377"/>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95250</xdr:rowOff>
    </xdr:from>
    <xdr:to>
      <xdr:col>2</xdr:col>
      <xdr:colOff>718605</xdr:colOff>
      <xdr:row>0</xdr:row>
      <xdr:rowOff>444500</xdr:rowOff>
    </xdr:to>
    <xdr:sp macro="" textlink="">
      <xdr:nvSpPr>
        <xdr:cNvPr id="2" name="1 Elipse">
          <a:hlinkClick xmlns:r="http://schemas.openxmlformats.org/officeDocument/2006/relationships" r:id="rId1"/>
          <a:extLst>
            <a:ext uri="{FF2B5EF4-FFF2-40B4-BE49-F238E27FC236}">
              <a16:creationId xmlns="" xmlns:a16="http://schemas.microsoft.com/office/drawing/2014/main" id="{00000000-0008-0000-0000-000002000000}"/>
            </a:ext>
          </a:extLst>
        </xdr:cNvPr>
        <xdr:cNvSpPr/>
      </xdr:nvSpPr>
      <xdr:spPr>
        <a:xfrm>
          <a:off x="295275" y="95250"/>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76201</xdr:colOff>
      <xdr:row>0</xdr:row>
      <xdr:rowOff>47626</xdr:rowOff>
    </xdr:from>
    <xdr:to>
      <xdr:col>8</xdr:col>
      <xdr:colOff>57151</xdr:colOff>
      <xdr:row>0</xdr:row>
      <xdr:rowOff>454728</xdr:rowOff>
    </xdr:to>
    <xdr:pic>
      <xdr:nvPicPr>
        <xdr:cNvPr id="3" name="Imagen 2">
          <a:extLst>
            <a:ext uri="{FF2B5EF4-FFF2-40B4-BE49-F238E27FC236}">
              <a16:creationId xmlns="" xmlns:a16="http://schemas.microsoft.com/office/drawing/2014/main" id="{5403BD36-CE64-46D6-B480-23E86BBE37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38276" y="47626"/>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304800</xdr:colOff>
      <xdr:row>0</xdr:row>
      <xdr:rowOff>114300</xdr:rowOff>
    </xdr:from>
    <xdr:to>
      <xdr:col>3</xdr:col>
      <xdr:colOff>42330</xdr:colOff>
      <xdr:row>1</xdr:row>
      <xdr:rowOff>82550</xdr:rowOff>
    </xdr:to>
    <xdr:sp macro="" textlink="">
      <xdr:nvSpPr>
        <xdr:cNvPr id="5" name="1 Elipse">
          <a:hlinkClick xmlns:r="http://schemas.openxmlformats.org/officeDocument/2006/relationships" r:id="rId1"/>
          <a:extLst>
            <a:ext uri="{FF2B5EF4-FFF2-40B4-BE49-F238E27FC236}">
              <a16:creationId xmlns="" xmlns:a16="http://schemas.microsoft.com/office/drawing/2014/main" id="{16C552FC-895B-47C8-8443-47DC03947D63}"/>
            </a:ext>
          </a:extLst>
        </xdr:cNvPr>
        <xdr:cNvSpPr/>
      </xdr:nvSpPr>
      <xdr:spPr>
        <a:xfrm>
          <a:off x="304800" y="114300"/>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200025</xdr:colOff>
      <xdr:row>0</xdr:row>
      <xdr:rowOff>66675</xdr:rowOff>
    </xdr:from>
    <xdr:to>
      <xdr:col>7</xdr:col>
      <xdr:colOff>628650</xdr:colOff>
      <xdr:row>1</xdr:row>
      <xdr:rowOff>92777</xdr:rowOff>
    </xdr:to>
    <xdr:pic>
      <xdr:nvPicPr>
        <xdr:cNvPr id="2" name="Imagen 1">
          <a:extLst>
            <a:ext uri="{FF2B5EF4-FFF2-40B4-BE49-F238E27FC236}">
              <a16:creationId xmlns="" xmlns:a16="http://schemas.microsoft.com/office/drawing/2014/main" id="{2DAD03DB-679E-47AB-AE75-45D65E2306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4475" y="66675"/>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3</xdr:col>
      <xdr:colOff>118530</xdr:colOff>
      <xdr:row>1</xdr:row>
      <xdr:rowOff>73025</xdr:rowOff>
    </xdr:to>
    <xdr:sp macro="" textlink="">
      <xdr:nvSpPr>
        <xdr:cNvPr id="5" name="1 Elipse">
          <a:hlinkClick xmlns:r="http://schemas.openxmlformats.org/officeDocument/2006/relationships" r:id="rId1"/>
          <a:extLst>
            <a:ext uri="{FF2B5EF4-FFF2-40B4-BE49-F238E27FC236}">
              <a16:creationId xmlns="" xmlns:a16="http://schemas.microsoft.com/office/drawing/2014/main" id="{55C4FC00-40A7-4265-9EC4-B5A4384995E7}"/>
            </a:ext>
          </a:extLst>
        </xdr:cNvPr>
        <xdr:cNvSpPr/>
      </xdr:nvSpPr>
      <xdr:spPr>
        <a:xfrm>
          <a:off x="381000" y="104775"/>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371475</xdr:colOff>
      <xdr:row>0</xdr:row>
      <xdr:rowOff>104775</xdr:rowOff>
    </xdr:from>
    <xdr:to>
      <xdr:col>8</xdr:col>
      <xdr:colOff>85725</xdr:colOff>
      <xdr:row>1</xdr:row>
      <xdr:rowOff>130877</xdr:rowOff>
    </xdr:to>
    <xdr:pic>
      <xdr:nvPicPr>
        <xdr:cNvPr id="2" name="Imagen 1">
          <a:extLst>
            <a:ext uri="{FF2B5EF4-FFF2-40B4-BE49-F238E27FC236}">
              <a16:creationId xmlns="" xmlns:a16="http://schemas.microsoft.com/office/drawing/2014/main" id="{9A5A332B-0C12-4091-9007-F77351676A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85925" y="104775"/>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47625</xdr:colOff>
      <xdr:row>0</xdr:row>
      <xdr:rowOff>104775</xdr:rowOff>
    </xdr:from>
    <xdr:to>
      <xdr:col>3</xdr:col>
      <xdr:colOff>99480</xdr:colOff>
      <xdr:row>1</xdr:row>
      <xdr:rowOff>73025</xdr:rowOff>
    </xdr:to>
    <xdr:sp macro="" textlink="">
      <xdr:nvSpPr>
        <xdr:cNvPr id="5" name="1 Elipse">
          <a:hlinkClick xmlns:r="http://schemas.openxmlformats.org/officeDocument/2006/relationships" r:id="rId1"/>
          <a:extLst>
            <a:ext uri="{FF2B5EF4-FFF2-40B4-BE49-F238E27FC236}">
              <a16:creationId xmlns="" xmlns:a16="http://schemas.microsoft.com/office/drawing/2014/main" id="{67021168-DB8A-4998-87B2-ECC6B243B992}"/>
            </a:ext>
          </a:extLst>
        </xdr:cNvPr>
        <xdr:cNvSpPr/>
      </xdr:nvSpPr>
      <xdr:spPr>
        <a:xfrm>
          <a:off x="361950" y="104775"/>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242618</xdr:colOff>
      <xdr:row>0</xdr:row>
      <xdr:rowOff>62901</xdr:rowOff>
    </xdr:from>
    <xdr:to>
      <xdr:col>7</xdr:col>
      <xdr:colOff>654889</xdr:colOff>
      <xdr:row>1</xdr:row>
      <xdr:rowOff>92597</xdr:rowOff>
    </xdr:to>
    <xdr:pic>
      <xdr:nvPicPr>
        <xdr:cNvPr id="2" name="Imagen 1">
          <a:extLst>
            <a:ext uri="{FF2B5EF4-FFF2-40B4-BE49-F238E27FC236}">
              <a16:creationId xmlns="" xmlns:a16="http://schemas.microsoft.com/office/drawing/2014/main" id="{57DD5B33-FDA5-46AA-8CBA-4302695662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3538" y="62901"/>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19050</xdr:colOff>
      <xdr:row>0</xdr:row>
      <xdr:rowOff>104775</xdr:rowOff>
    </xdr:from>
    <xdr:to>
      <xdr:col>3</xdr:col>
      <xdr:colOff>70905</xdr:colOff>
      <xdr:row>1</xdr:row>
      <xdr:rowOff>73025</xdr:rowOff>
    </xdr:to>
    <xdr:sp macro="" textlink="">
      <xdr:nvSpPr>
        <xdr:cNvPr id="5" name="1 Elipse">
          <a:hlinkClick xmlns:r="http://schemas.openxmlformats.org/officeDocument/2006/relationships" r:id="rId1"/>
          <a:extLst>
            <a:ext uri="{FF2B5EF4-FFF2-40B4-BE49-F238E27FC236}">
              <a16:creationId xmlns="" xmlns:a16="http://schemas.microsoft.com/office/drawing/2014/main" id="{128024BB-6F46-4554-B92D-43D6362609E8}"/>
            </a:ext>
          </a:extLst>
        </xdr:cNvPr>
        <xdr:cNvSpPr/>
      </xdr:nvSpPr>
      <xdr:spPr>
        <a:xfrm>
          <a:off x="333375" y="104775"/>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238125</xdr:colOff>
      <xdr:row>0</xdr:row>
      <xdr:rowOff>95250</xdr:rowOff>
    </xdr:from>
    <xdr:to>
      <xdr:col>7</xdr:col>
      <xdr:colOff>666750</xdr:colOff>
      <xdr:row>1</xdr:row>
      <xdr:rowOff>121352</xdr:rowOff>
    </xdr:to>
    <xdr:pic>
      <xdr:nvPicPr>
        <xdr:cNvPr id="2" name="Imagen 1">
          <a:extLst>
            <a:ext uri="{FF2B5EF4-FFF2-40B4-BE49-F238E27FC236}">
              <a16:creationId xmlns="" xmlns:a16="http://schemas.microsoft.com/office/drawing/2014/main" id="{189519C4-EF0D-4C88-80E2-D6912F61EE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2575" y="95250"/>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276225</xdr:colOff>
      <xdr:row>0</xdr:row>
      <xdr:rowOff>104775</xdr:rowOff>
    </xdr:from>
    <xdr:to>
      <xdr:col>2</xdr:col>
      <xdr:colOff>537630</xdr:colOff>
      <xdr:row>1</xdr:row>
      <xdr:rowOff>73025</xdr:rowOff>
    </xdr:to>
    <xdr:sp macro="" textlink="">
      <xdr:nvSpPr>
        <xdr:cNvPr id="5" name="1 Elipse">
          <a:hlinkClick xmlns:r="http://schemas.openxmlformats.org/officeDocument/2006/relationships" r:id="rId1"/>
          <a:extLst>
            <a:ext uri="{FF2B5EF4-FFF2-40B4-BE49-F238E27FC236}">
              <a16:creationId xmlns="" xmlns:a16="http://schemas.microsoft.com/office/drawing/2014/main" id="{1D05B69D-7312-40FA-8817-6DCA49BF5A3A}"/>
            </a:ext>
          </a:extLst>
        </xdr:cNvPr>
        <xdr:cNvSpPr/>
      </xdr:nvSpPr>
      <xdr:spPr>
        <a:xfrm>
          <a:off x="590550" y="104775"/>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114300</xdr:colOff>
      <xdr:row>0</xdr:row>
      <xdr:rowOff>47625</xdr:rowOff>
    </xdr:from>
    <xdr:to>
      <xdr:col>7</xdr:col>
      <xdr:colOff>542925</xdr:colOff>
      <xdr:row>1</xdr:row>
      <xdr:rowOff>73727</xdr:rowOff>
    </xdr:to>
    <xdr:pic>
      <xdr:nvPicPr>
        <xdr:cNvPr id="2" name="Imagen 1">
          <a:extLst>
            <a:ext uri="{FF2B5EF4-FFF2-40B4-BE49-F238E27FC236}">
              <a16:creationId xmlns="" xmlns:a16="http://schemas.microsoft.com/office/drawing/2014/main" id="{A4C4B0F3-A87E-4292-9739-107F97C489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8325" y="47625"/>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301625</xdr:colOff>
      <xdr:row>0</xdr:row>
      <xdr:rowOff>103187</xdr:rowOff>
    </xdr:from>
    <xdr:to>
      <xdr:col>3</xdr:col>
      <xdr:colOff>35980</xdr:colOff>
      <xdr:row>1</xdr:row>
      <xdr:rowOff>71437</xdr:rowOff>
    </xdr:to>
    <xdr:sp macro="" textlink="">
      <xdr:nvSpPr>
        <xdr:cNvPr id="5" name="1 Elipse">
          <a:hlinkClick xmlns:r="http://schemas.openxmlformats.org/officeDocument/2006/relationships" r:id="rId1"/>
          <a:extLst>
            <a:ext uri="{FF2B5EF4-FFF2-40B4-BE49-F238E27FC236}">
              <a16:creationId xmlns="" xmlns:a16="http://schemas.microsoft.com/office/drawing/2014/main" id="{58CCDF01-C119-4961-8A4D-9E2C5519ED99}"/>
            </a:ext>
          </a:extLst>
        </xdr:cNvPr>
        <xdr:cNvSpPr/>
      </xdr:nvSpPr>
      <xdr:spPr>
        <a:xfrm>
          <a:off x="301625" y="103187"/>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270711</xdr:colOff>
      <xdr:row>0</xdr:row>
      <xdr:rowOff>60158</xdr:rowOff>
    </xdr:from>
    <xdr:to>
      <xdr:col>7</xdr:col>
      <xdr:colOff>707858</xdr:colOff>
      <xdr:row>1</xdr:row>
      <xdr:rowOff>86260</xdr:rowOff>
    </xdr:to>
    <xdr:pic>
      <xdr:nvPicPr>
        <xdr:cNvPr id="2" name="Imagen 1">
          <a:extLst>
            <a:ext uri="{FF2B5EF4-FFF2-40B4-BE49-F238E27FC236}">
              <a16:creationId xmlns="" xmlns:a16="http://schemas.microsoft.com/office/drawing/2014/main" id="{567A3A3C-8706-4BE2-81F6-9C4351E581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4158" y="60158"/>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301625</xdr:colOff>
      <xdr:row>0</xdr:row>
      <xdr:rowOff>103187</xdr:rowOff>
    </xdr:from>
    <xdr:to>
      <xdr:col>3</xdr:col>
      <xdr:colOff>35980</xdr:colOff>
      <xdr:row>1</xdr:row>
      <xdr:rowOff>71437</xdr:rowOff>
    </xdr:to>
    <xdr:sp macro="" textlink="">
      <xdr:nvSpPr>
        <xdr:cNvPr id="2" name="1 Elipse">
          <a:hlinkClick xmlns:r="http://schemas.openxmlformats.org/officeDocument/2006/relationships" r:id="rId1"/>
          <a:extLst>
            <a:ext uri="{FF2B5EF4-FFF2-40B4-BE49-F238E27FC236}">
              <a16:creationId xmlns="" xmlns:a16="http://schemas.microsoft.com/office/drawing/2014/main" id="{58CCDF01-C119-4961-8A4D-9E2C5519ED99}"/>
            </a:ext>
          </a:extLst>
        </xdr:cNvPr>
        <xdr:cNvSpPr/>
      </xdr:nvSpPr>
      <xdr:spPr>
        <a:xfrm>
          <a:off x="301625" y="103187"/>
          <a:ext cx="1048805"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499310</xdr:colOff>
      <xdr:row>0</xdr:row>
      <xdr:rowOff>0</xdr:rowOff>
    </xdr:from>
    <xdr:to>
      <xdr:col>8</xdr:col>
      <xdr:colOff>428089</xdr:colOff>
      <xdr:row>0</xdr:row>
      <xdr:rowOff>607127</xdr:rowOff>
    </xdr:to>
    <xdr:pic>
      <xdr:nvPicPr>
        <xdr:cNvPr id="3" name="Imagen 2">
          <a:extLst>
            <a:ext uri="{FF2B5EF4-FFF2-40B4-BE49-F238E27FC236}">
              <a16:creationId xmlns="" xmlns:a16="http://schemas.microsoft.com/office/drawing/2014/main" id="{567A3A3C-8706-4BE2-81F6-9C4351E581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15686" y="0"/>
          <a:ext cx="3535437" cy="607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0</xdr:rowOff>
    </xdr:from>
    <xdr:to>
      <xdr:col>13</xdr:col>
      <xdr:colOff>9524</xdr:colOff>
      <xdr:row>38</xdr:row>
      <xdr:rowOff>149265</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6675" y="0"/>
          <a:ext cx="9848849" cy="7388265"/>
        </a:xfrm>
        <a:prstGeom prst="rect">
          <a:avLst/>
        </a:prstGeom>
      </xdr:spPr>
    </xdr:pic>
    <xdr:clientData/>
  </xdr:twoCellAnchor>
  <xdr:twoCellAnchor>
    <xdr:from>
      <xdr:col>0</xdr:col>
      <xdr:colOff>190500</xdr:colOff>
      <xdr:row>0</xdr:row>
      <xdr:rowOff>114300</xdr:rowOff>
    </xdr:from>
    <xdr:to>
      <xdr:col>1</xdr:col>
      <xdr:colOff>480480</xdr:colOff>
      <xdr:row>2</xdr:row>
      <xdr:rowOff>82550</xdr:rowOff>
    </xdr:to>
    <xdr:sp macro="" textlink="">
      <xdr:nvSpPr>
        <xdr:cNvPr id="3" name="1 Elipse">
          <a:hlinkClick xmlns:r="http://schemas.openxmlformats.org/officeDocument/2006/relationships" r:id="rId2"/>
          <a:extLst>
            <a:ext uri="{FF2B5EF4-FFF2-40B4-BE49-F238E27FC236}">
              <a16:creationId xmlns="" xmlns:a16="http://schemas.microsoft.com/office/drawing/2014/main" id="{6FD2B37D-62E2-4A9E-8533-EF693682D0C1}"/>
            </a:ext>
          </a:extLst>
        </xdr:cNvPr>
        <xdr:cNvSpPr/>
      </xdr:nvSpPr>
      <xdr:spPr>
        <a:xfrm>
          <a:off x="190500" y="114300"/>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2</xdr:col>
      <xdr:colOff>257175</xdr:colOff>
      <xdr:row>0</xdr:row>
      <xdr:rowOff>180975</xdr:rowOff>
    </xdr:from>
    <xdr:to>
      <xdr:col>6</xdr:col>
      <xdr:colOff>523875</xdr:colOff>
      <xdr:row>3</xdr:row>
      <xdr:rowOff>16577</xdr:rowOff>
    </xdr:to>
    <xdr:pic>
      <xdr:nvPicPr>
        <xdr:cNvPr id="4" name="Imagen 3">
          <a:extLst>
            <a:ext uri="{FF2B5EF4-FFF2-40B4-BE49-F238E27FC236}">
              <a16:creationId xmlns="" xmlns:a16="http://schemas.microsoft.com/office/drawing/2014/main" id="{8EEC515F-C836-4A10-9F46-0FED78C98D2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81175" y="180975"/>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19051</xdr:colOff>
      <xdr:row>0</xdr:row>
      <xdr:rowOff>5804</xdr:rowOff>
    </xdr:from>
    <xdr:to>
      <xdr:col>13</xdr:col>
      <xdr:colOff>19051</xdr:colOff>
      <xdr:row>39</xdr:row>
      <xdr:rowOff>6987</xdr:rowOff>
    </xdr:to>
    <xdr:pic>
      <xdr:nvPicPr>
        <xdr:cNvPr id="4" name="Imagen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19051" y="5804"/>
          <a:ext cx="9906000" cy="7430683"/>
        </a:xfrm>
        <a:prstGeom prst="rect">
          <a:avLst/>
        </a:prstGeom>
      </xdr:spPr>
    </xdr:pic>
    <xdr:clientData/>
  </xdr:twoCellAnchor>
  <xdr:twoCellAnchor>
    <xdr:from>
      <xdr:col>0</xdr:col>
      <xdr:colOff>247650</xdr:colOff>
      <xdr:row>1</xdr:row>
      <xdr:rowOff>9525</xdr:rowOff>
    </xdr:from>
    <xdr:to>
      <xdr:col>1</xdr:col>
      <xdr:colOff>537630</xdr:colOff>
      <xdr:row>2</xdr:row>
      <xdr:rowOff>168275</xdr:rowOff>
    </xdr:to>
    <xdr:sp macro="" textlink="">
      <xdr:nvSpPr>
        <xdr:cNvPr id="2" name="1 Elipse">
          <a:hlinkClick xmlns:r="http://schemas.openxmlformats.org/officeDocument/2006/relationships" r:id="rId2"/>
          <a:extLst>
            <a:ext uri="{FF2B5EF4-FFF2-40B4-BE49-F238E27FC236}">
              <a16:creationId xmlns="" xmlns:a16="http://schemas.microsoft.com/office/drawing/2014/main" id="{B84A71C7-801C-4EC1-B982-CA80A0CF7BD1}"/>
            </a:ext>
          </a:extLst>
        </xdr:cNvPr>
        <xdr:cNvSpPr/>
      </xdr:nvSpPr>
      <xdr:spPr>
        <a:xfrm>
          <a:off x="247650" y="200025"/>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2</xdr:col>
      <xdr:colOff>152400</xdr:colOff>
      <xdr:row>1</xdr:row>
      <xdr:rowOff>66675</xdr:rowOff>
    </xdr:from>
    <xdr:to>
      <xdr:col>6</xdr:col>
      <xdr:colOff>323850</xdr:colOff>
      <xdr:row>3</xdr:row>
      <xdr:rowOff>81079</xdr:rowOff>
    </xdr:to>
    <xdr:pic>
      <xdr:nvPicPr>
        <xdr:cNvPr id="3" name="Imagen 2">
          <a:extLst>
            <a:ext uri="{FF2B5EF4-FFF2-40B4-BE49-F238E27FC236}">
              <a16:creationId xmlns="" xmlns:a16="http://schemas.microsoft.com/office/drawing/2014/main" id="{2ED44239-02F8-4287-9435-D13D2FD4F67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6400" y="257175"/>
          <a:ext cx="3219450" cy="395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66675</xdr:rowOff>
    </xdr:from>
    <xdr:to>
      <xdr:col>13</xdr:col>
      <xdr:colOff>6818</xdr:colOff>
      <xdr:row>39</xdr:row>
      <xdr:rowOff>51537</xdr:rowOff>
    </xdr:to>
    <xdr:pic>
      <xdr:nvPicPr>
        <xdr:cNvPr id="5" name="Imagen 4">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28575" y="66675"/>
          <a:ext cx="9884243" cy="7414362"/>
        </a:xfrm>
        <a:prstGeom prst="rect">
          <a:avLst/>
        </a:prstGeom>
      </xdr:spPr>
    </xdr:pic>
    <xdr:clientData/>
  </xdr:twoCellAnchor>
  <xdr:twoCellAnchor>
    <xdr:from>
      <xdr:col>0</xdr:col>
      <xdr:colOff>304800</xdr:colOff>
      <xdr:row>1</xdr:row>
      <xdr:rowOff>95250</xdr:rowOff>
    </xdr:from>
    <xdr:to>
      <xdr:col>1</xdr:col>
      <xdr:colOff>594780</xdr:colOff>
      <xdr:row>3</xdr:row>
      <xdr:rowOff>63500</xdr:rowOff>
    </xdr:to>
    <xdr:sp macro="" textlink="">
      <xdr:nvSpPr>
        <xdr:cNvPr id="2" name="1 Elipse">
          <a:hlinkClick xmlns:r="http://schemas.openxmlformats.org/officeDocument/2006/relationships" r:id="rId2"/>
          <a:extLst>
            <a:ext uri="{FF2B5EF4-FFF2-40B4-BE49-F238E27FC236}">
              <a16:creationId xmlns="" xmlns:a16="http://schemas.microsoft.com/office/drawing/2014/main" id="{90D996C6-5352-4A1F-9A2C-329ACFEEB0D9}"/>
            </a:ext>
          </a:extLst>
        </xdr:cNvPr>
        <xdr:cNvSpPr/>
      </xdr:nvSpPr>
      <xdr:spPr>
        <a:xfrm>
          <a:off x="304800" y="285750"/>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2</xdr:col>
      <xdr:colOff>180975</xdr:colOff>
      <xdr:row>1</xdr:row>
      <xdr:rowOff>142875</xdr:rowOff>
    </xdr:from>
    <xdr:to>
      <xdr:col>6</xdr:col>
      <xdr:colOff>333375</xdr:colOff>
      <xdr:row>3</xdr:row>
      <xdr:rowOff>154939</xdr:rowOff>
    </xdr:to>
    <xdr:pic>
      <xdr:nvPicPr>
        <xdr:cNvPr id="3" name="Imagen 2">
          <a:extLst>
            <a:ext uri="{FF2B5EF4-FFF2-40B4-BE49-F238E27FC236}">
              <a16:creationId xmlns="" xmlns:a16="http://schemas.microsoft.com/office/drawing/2014/main" id="{25586233-208F-4DFE-8996-1C76593B567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04975" y="333375"/>
          <a:ext cx="3200400" cy="393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8</xdr:row>
      <xdr:rowOff>171450</xdr:rowOff>
    </xdr:from>
    <xdr:to>
      <xdr:col>12</xdr:col>
      <xdr:colOff>625962</xdr:colOff>
      <xdr:row>47</xdr:row>
      <xdr:rowOff>70587</xdr:rowOff>
    </xdr:to>
    <xdr:pic>
      <xdr:nvPicPr>
        <xdr:cNvPr id="2" name="Imagen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1695450"/>
          <a:ext cx="9769962" cy="7328637"/>
        </a:xfrm>
        <a:prstGeom prst="rect">
          <a:avLst/>
        </a:prstGeom>
      </xdr:spPr>
    </xdr:pic>
    <xdr:clientData/>
  </xdr:twoCellAnchor>
  <xdr:twoCellAnchor>
    <xdr:from>
      <xdr:col>0</xdr:col>
      <xdr:colOff>228600</xdr:colOff>
      <xdr:row>9</xdr:row>
      <xdr:rowOff>180975</xdr:rowOff>
    </xdr:from>
    <xdr:to>
      <xdr:col>1</xdr:col>
      <xdr:colOff>518580</xdr:colOff>
      <xdr:row>11</xdr:row>
      <xdr:rowOff>149225</xdr:rowOff>
    </xdr:to>
    <xdr:sp macro="" textlink="">
      <xdr:nvSpPr>
        <xdr:cNvPr id="3" name="1 Elipse">
          <a:hlinkClick xmlns:r="http://schemas.openxmlformats.org/officeDocument/2006/relationships" r:id="rId2"/>
          <a:extLst>
            <a:ext uri="{FF2B5EF4-FFF2-40B4-BE49-F238E27FC236}">
              <a16:creationId xmlns="" xmlns:a16="http://schemas.microsoft.com/office/drawing/2014/main" id="{6D6C7C92-1E2C-43F1-BDC1-7776F79781FE}"/>
            </a:ext>
          </a:extLst>
        </xdr:cNvPr>
        <xdr:cNvSpPr/>
      </xdr:nvSpPr>
      <xdr:spPr>
        <a:xfrm>
          <a:off x="228600" y="1895475"/>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2</xdr:col>
      <xdr:colOff>247650</xdr:colOff>
      <xdr:row>10</xdr:row>
      <xdr:rowOff>38100</xdr:rowOff>
    </xdr:from>
    <xdr:to>
      <xdr:col>6</xdr:col>
      <xdr:colOff>428625</xdr:colOff>
      <xdr:row>12</xdr:row>
      <xdr:rowOff>53674</xdr:rowOff>
    </xdr:to>
    <xdr:pic>
      <xdr:nvPicPr>
        <xdr:cNvPr id="4" name="Imagen 3">
          <a:extLst>
            <a:ext uri="{FF2B5EF4-FFF2-40B4-BE49-F238E27FC236}">
              <a16:creationId xmlns="" xmlns:a16="http://schemas.microsoft.com/office/drawing/2014/main" id="{D23DB2C9-AD42-4C21-A902-390328B669A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71650" y="1943100"/>
          <a:ext cx="3228975" cy="396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9525</xdr:colOff>
      <xdr:row>39</xdr:row>
      <xdr:rowOff>8327</xdr:rowOff>
    </xdr:to>
    <xdr:pic>
      <xdr:nvPicPr>
        <xdr:cNvPr id="2" name="Imagen 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9915525" cy="7437827"/>
        </a:xfrm>
        <a:prstGeom prst="rect">
          <a:avLst/>
        </a:prstGeom>
      </xdr:spPr>
    </xdr:pic>
    <xdr:clientData/>
  </xdr:twoCellAnchor>
  <xdr:twoCellAnchor>
    <xdr:from>
      <xdr:col>0</xdr:col>
      <xdr:colOff>285750</xdr:colOff>
      <xdr:row>1</xdr:row>
      <xdr:rowOff>66675</xdr:rowOff>
    </xdr:from>
    <xdr:to>
      <xdr:col>1</xdr:col>
      <xdr:colOff>575730</xdr:colOff>
      <xdr:row>3</xdr:row>
      <xdr:rowOff>34925</xdr:rowOff>
    </xdr:to>
    <xdr:sp macro="" textlink="">
      <xdr:nvSpPr>
        <xdr:cNvPr id="3" name="1 Elipse">
          <a:hlinkClick xmlns:r="http://schemas.openxmlformats.org/officeDocument/2006/relationships" r:id="rId2"/>
          <a:extLst>
            <a:ext uri="{FF2B5EF4-FFF2-40B4-BE49-F238E27FC236}">
              <a16:creationId xmlns="" xmlns:a16="http://schemas.microsoft.com/office/drawing/2014/main" id="{5036F2E7-D055-47FA-B15F-CED2340FBC4E}"/>
            </a:ext>
          </a:extLst>
        </xdr:cNvPr>
        <xdr:cNvSpPr/>
      </xdr:nvSpPr>
      <xdr:spPr>
        <a:xfrm>
          <a:off x="285750" y="257175"/>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733425</xdr:colOff>
      <xdr:row>1</xdr:row>
      <xdr:rowOff>28575</xdr:rowOff>
    </xdr:from>
    <xdr:to>
      <xdr:col>8</xdr:col>
      <xdr:colOff>238125</xdr:colOff>
      <xdr:row>3</xdr:row>
      <xdr:rowOff>54677</xdr:rowOff>
    </xdr:to>
    <xdr:pic>
      <xdr:nvPicPr>
        <xdr:cNvPr id="4" name="Imagen 3">
          <a:extLst>
            <a:ext uri="{FF2B5EF4-FFF2-40B4-BE49-F238E27FC236}">
              <a16:creationId xmlns="" xmlns:a16="http://schemas.microsoft.com/office/drawing/2014/main" id="{60680F7E-CB14-4FA1-A690-02F39A81DE6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19425" y="219075"/>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95250</xdr:rowOff>
    </xdr:from>
    <xdr:to>
      <xdr:col>3</xdr:col>
      <xdr:colOff>51855</xdr:colOff>
      <xdr:row>1</xdr:row>
      <xdr:rowOff>63500</xdr:rowOff>
    </xdr:to>
    <xdr:sp macro="" textlink="">
      <xdr:nvSpPr>
        <xdr:cNvPr id="7" name="1 Elipse">
          <a:hlinkClick xmlns:r="http://schemas.openxmlformats.org/officeDocument/2006/relationships" r:id="rId1"/>
          <a:extLst>
            <a:ext uri="{FF2B5EF4-FFF2-40B4-BE49-F238E27FC236}">
              <a16:creationId xmlns="" xmlns:a16="http://schemas.microsoft.com/office/drawing/2014/main" id="{FA60A137-A6D1-4A92-B233-DB2520C007AA}"/>
            </a:ext>
          </a:extLst>
        </xdr:cNvPr>
        <xdr:cNvSpPr/>
      </xdr:nvSpPr>
      <xdr:spPr>
        <a:xfrm>
          <a:off x="314325" y="95250"/>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215081</xdr:colOff>
      <xdr:row>0</xdr:row>
      <xdr:rowOff>38406</xdr:rowOff>
    </xdr:from>
    <xdr:to>
      <xdr:col>7</xdr:col>
      <xdr:colOff>641555</xdr:colOff>
      <xdr:row>1</xdr:row>
      <xdr:rowOff>61435</xdr:rowOff>
    </xdr:to>
    <xdr:pic>
      <xdr:nvPicPr>
        <xdr:cNvPr id="2" name="Imagen 1">
          <a:extLst>
            <a:ext uri="{FF2B5EF4-FFF2-40B4-BE49-F238E27FC236}">
              <a16:creationId xmlns="" xmlns:a16="http://schemas.microsoft.com/office/drawing/2014/main" id="{85D0FEE2-5C3B-4267-AA0E-F14DE71FD5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8609" y="38406"/>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104775</xdr:rowOff>
    </xdr:from>
    <xdr:to>
      <xdr:col>3</xdr:col>
      <xdr:colOff>51855</xdr:colOff>
      <xdr:row>1</xdr:row>
      <xdr:rowOff>73025</xdr:rowOff>
    </xdr:to>
    <xdr:sp macro="" textlink="">
      <xdr:nvSpPr>
        <xdr:cNvPr id="7" name="1 Elipse">
          <a:hlinkClick xmlns:r="http://schemas.openxmlformats.org/officeDocument/2006/relationships" r:id="rId1"/>
          <a:extLst>
            <a:ext uri="{FF2B5EF4-FFF2-40B4-BE49-F238E27FC236}">
              <a16:creationId xmlns="" xmlns:a16="http://schemas.microsoft.com/office/drawing/2014/main" id="{AB93ED31-C945-4504-8B86-312099CD0536}"/>
            </a:ext>
          </a:extLst>
        </xdr:cNvPr>
        <xdr:cNvSpPr/>
      </xdr:nvSpPr>
      <xdr:spPr>
        <a:xfrm>
          <a:off x="314325" y="104775"/>
          <a:ext cx="1051980" cy="349250"/>
        </a:xfrm>
        <a:prstGeom prst="ellipse">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t"/>
        <a:lstStyle/>
        <a:p>
          <a:pPr algn="ctr"/>
          <a:r>
            <a:rPr lang="es-CO" sz="1100" b="1">
              <a:latin typeface="Aharoni" pitchFamily="2" charset="-79"/>
              <a:cs typeface="Aharoni" pitchFamily="2" charset="-79"/>
            </a:rPr>
            <a:t>INDICE</a:t>
          </a:r>
        </a:p>
      </xdr:txBody>
    </xdr:sp>
    <xdr:clientData/>
  </xdr:twoCellAnchor>
  <xdr:twoCellAnchor editAs="oneCell">
    <xdr:from>
      <xdr:col>3</xdr:col>
      <xdr:colOff>245807</xdr:colOff>
      <xdr:row>0</xdr:row>
      <xdr:rowOff>53769</xdr:rowOff>
    </xdr:from>
    <xdr:to>
      <xdr:col>7</xdr:col>
      <xdr:colOff>672281</xdr:colOff>
      <xdr:row>1</xdr:row>
      <xdr:rowOff>76798</xdr:rowOff>
    </xdr:to>
    <xdr:pic>
      <xdr:nvPicPr>
        <xdr:cNvPr id="2" name="Imagen 1">
          <a:extLst>
            <a:ext uri="{FF2B5EF4-FFF2-40B4-BE49-F238E27FC236}">
              <a16:creationId xmlns="" xmlns:a16="http://schemas.microsoft.com/office/drawing/2014/main" id="{8232E051-0BCF-41E0-B3DD-6E05E22B2C5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9335" y="53769"/>
          <a:ext cx="3314700" cy="407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abla1" displayName="Tabla1" ref="B7:S43" headerRowCount="0" totalsRowShown="0">
  <tableColumns count="18">
    <tableColumn id="1" name="Columna1" headerRowDxfId="1593" dataDxfId="1592"/>
    <tableColumn id="2" name="Columna2" headerRowDxfId="1591"/>
    <tableColumn id="3" name="TOTAL DPTO." headerRowDxfId="1590"/>
    <tableColumn id="4" name="Columna3" headerRowDxfId="1589"/>
    <tableColumn id="5" name=" 94 " headerRowDxfId="1588" headerRowCellStyle="Millares 2 9"/>
    <tableColumn id="6" name=" 1,594 " headerRowDxfId="1587" headerRowCellStyle="Millares 2 9"/>
    <tableColumn id="7" name=" 933 " headerRowDxfId="1586" headerRowCellStyle="Millares 2 9"/>
    <tableColumn id="8" name=" 19,990 " headerRowDxfId="1585" headerRowCellStyle="Millares 2 9"/>
    <tableColumn id="9" name="Columna4" headerRowDxfId="1584"/>
    <tableColumn id="10" name="Columna5" headerRowDxfId="1583"/>
    <tableColumn id="11" name="Columna6" headerRowDxfId="1582"/>
    <tableColumn id="22" name="Columna7" headerRowDxfId="1581" dataDxfId="1580" dataCellStyle="Millares 2 9"/>
    <tableColumn id="21" name="Columna8" headerRowDxfId="1579" dataDxfId="1578" headerRowCellStyle="Millares 2 9" dataCellStyle="Millares 2 9"/>
    <tableColumn id="13" name=" 1,140,539 " headerRowDxfId="1577" dataDxfId="1576" headerRowCellStyle="Millares 2 9"/>
    <tableColumn id="14" name=" 32.56 " headerRowDxfId="1575" dataDxfId="1574" headerRowCellStyle="Millares 2 9"/>
    <tableColumn id="15" name=" 99,382 " headerRowDxfId="1573" dataDxfId="1572" headerRowCellStyle="Millares 2 9"/>
    <tableColumn id="17" name=" 29,690 " headerRowDxfId="1571" dataDxfId="1570" headerRowCellStyle="Millares 2 9"/>
    <tableColumn id="19" name=" 69,692 " headerRowDxfId="1569" dataDxfId="1568" headerRowCellStyle="Millares 2 9"/>
  </tableColumns>
  <tableStyleInfo name="Estilo de tabla 1" showFirstColumn="0" showLastColumn="0" showRowStripes="1" showColumnStripes="0"/>
</table>
</file>

<file path=xl/tables/table10.xml><?xml version="1.0" encoding="utf-8"?>
<table xmlns="http://schemas.openxmlformats.org/spreadsheetml/2006/main" id="10" name="Tabla10" displayName="Tabla10" ref="B12:BF48" headerRowCount="0" totalsRowShown="0">
  <sortState ref="B12:BF50">
    <sortCondition ref="D12"/>
  </sortState>
  <tableColumns count="57">
    <tableColumn id="1" name="Columna1" headerRowDxfId="859" dataDxfId="858"/>
    <tableColumn id="2" name="Columna2" headerRowDxfId="857"/>
    <tableColumn id="3" name="Columna3" headerRowDxfId="856"/>
    <tableColumn id="4" name="Columna4" headerRowDxfId="855"/>
    <tableColumn id="5" name="Columna5" headerRowDxfId="854"/>
    <tableColumn id="6" name="Columna6" headerRowDxfId="853"/>
    <tableColumn id="7" name="Columna7" headerRowDxfId="852"/>
    <tableColumn id="8" name="Columna8" headerRowDxfId="851"/>
    <tableColumn id="9" name="Columna9" headerRowDxfId="850" headerRowCellStyle="Millares"/>
    <tableColumn id="10" name="Columna10" headerRowDxfId="849" headerRowCellStyle="Millares"/>
    <tableColumn id="11" name="Columna11" headerRowDxfId="848" headerRowCellStyle="Millares"/>
    <tableColumn id="12" name="Columna12" headerRowDxfId="847"/>
    <tableColumn id="13" name="Columna13" headerRowDxfId="846"/>
    <tableColumn id="14" name="Columna14" headerRowDxfId="845"/>
    <tableColumn id="15" name="Columna15" headerRowDxfId="844"/>
    <tableColumn id="16" name="Columna16" headerRowDxfId="843"/>
    <tableColumn id="17" name="Columna17" headerRowDxfId="842"/>
    <tableColumn id="18" name="Columna18" headerRowDxfId="841"/>
    <tableColumn id="19" name="Columna19" headerRowDxfId="840"/>
    <tableColumn id="20" name="Columna20" headerRowDxfId="839"/>
    <tableColumn id="21" name="Columna21" headerRowDxfId="838"/>
    <tableColumn id="22" name="Columna22" headerRowDxfId="837"/>
    <tableColumn id="23" name="Columna23" headerRowDxfId="836"/>
    <tableColumn id="24" name="Columna24" headerRowDxfId="835"/>
    <tableColumn id="25" name="Columna25" headerRowDxfId="834"/>
    <tableColumn id="26" name="Columna26" headerRowDxfId="833"/>
    <tableColumn id="27" name="Columna27" headerRowDxfId="832"/>
    <tableColumn id="28" name="Columna28" headerRowDxfId="831"/>
    <tableColumn id="29" name="Columna29" headerRowDxfId="830"/>
    <tableColumn id="30" name="Columna30" headerRowDxfId="829"/>
    <tableColumn id="31" name="Columna31" headerRowDxfId="828" headerRowCellStyle="Millares"/>
    <tableColumn id="32" name="Columna32" headerRowDxfId="827" headerRowCellStyle="Millares"/>
    <tableColumn id="33" name="Columna33" headerRowDxfId="826" headerRowCellStyle="Millares"/>
    <tableColumn id="34" name="Columna34" headerRowDxfId="825" headerRowCellStyle="Millares"/>
    <tableColumn id="35" name="Columna35" headerRowDxfId="824" headerRowCellStyle="Millares"/>
    <tableColumn id="36" name="Columna36" headerRowDxfId="823" headerRowCellStyle="Millares"/>
    <tableColumn id="37" name="Columna37" headerRowDxfId="822" headerRowCellStyle="Millares"/>
    <tableColumn id="38" name="Columna38" headerRowDxfId="821" headerRowCellStyle="Millares"/>
    <tableColumn id="39" name="Columna39" headerRowDxfId="820" headerRowCellStyle="Millares"/>
    <tableColumn id="40" name="Columna40" headerRowDxfId="819" headerRowCellStyle="Millares"/>
    <tableColumn id="41" name="Columna41" headerRowDxfId="818" headerRowCellStyle="Millares"/>
    <tableColumn id="42" name="Columna42" headerRowDxfId="817" headerRowCellStyle="Millares"/>
    <tableColumn id="43" name="Columna43" headerRowDxfId="816" headerRowCellStyle="Millares"/>
    <tableColumn id="44" name="Columna44" headerRowDxfId="815" headerRowCellStyle="Millares"/>
    <tableColumn id="45" name="Columna45" headerRowDxfId="814" headerRowCellStyle="Millares"/>
    <tableColumn id="46" name="Columna46" headerRowDxfId="813" headerRowCellStyle="Millares"/>
    <tableColumn id="47" name="Columna47" headerRowDxfId="812" headerRowCellStyle="Millares"/>
    <tableColumn id="48" name="Columna48" headerRowDxfId="811" headerRowCellStyle="Millares"/>
    <tableColumn id="49" name="Columna49" headerRowDxfId="810" headerRowCellStyle="Millares"/>
    <tableColumn id="50" name="Columna50" headerRowDxfId="809" headerRowCellStyle="Millares"/>
    <tableColumn id="51" name="Columna51" headerRowDxfId="808" headerRowCellStyle="Millares"/>
    <tableColumn id="52" name="Columna52" headerRowDxfId="807" headerRowCellStyle="Millares"/>
    <tableColumn id="53" name="Columna53" headerRowDxfId="806" headerRowCellStyle="Millares"/>
    <tableColumn id="54" name="Columna54" headerRowDxfId="805" headerRowCellStyle="Millares"/>
    <tableColumn id="55" name="Columna55" headerRowDxfId="804" headerRowCellStyle="Millares"/>
    <tableColumn id="56" name="Columna56" headerRowDxfId="803" headerRowCellStyle="Millares"/>
    <tableColumn id="57" name="Columna57" headerRowDxfId="802" headerRowCellStyle="Millares"/>
  </tableColumns>
  <tableStyleInfo name="Estilo de tabla 2" showFirstColumn="0" showLastColumn="0" showRowStripes="1" showColumnStripes="0"/>
</table>
</file>

<file path=xl/tables/table11.xml><?xml version="1.0" encoding="utf-8"?>
<table xmlns="http://schemas.openxmlformats.org/spreadsheetml/2006/main" id="11" name="Tabla11" displayName="Tabla11" ref="B12:BF48" headerRowCount="0" totalsRowShown="0" headerRowDxfId="801" dataDxfId="800">
  <sortState ref="B12:BF50">
    <sortCondition ref="D12"/>
  </sortState>
  <tableColumns count="57">
    <tableColumn id="1" name="Columna1" headerRowDxfId="799" dataDxfId="798"/>
    <tableColumn id="2" name="Columna2" headerRowDxfId="797" dataDxfId="796"/>
    <tableColumn id="3" name="Columna3" headerRowDxfId="795" dataDxfId="794"/>
    <tableColumn id="4" name="Columna4" headerRowDxfId="793" dataDxfId="792"/>
    <tableColumn id="5" name="Columna5" headerRowDxfId="791" dataDxfId="790"/>
    <tableColumn id="6" name="Columna6" headerRowDxfId="789" dataDxfId="788"/>
    <tableColumn id="7" name="Columna7" headerRowDxfId="787" dataDxfId="786"/>
    <tableColumn id="8" name="Columna8" headerRowDxfId="785" dataDxfId="784"/>
    <tableColumn id="9" name="Columna9" headerRowDxfId="783" dataDxfId="782" headerRowCellStyle="Millares"/>
    <tableColumn id="10" name="Columna10" headerRowDxfId="781" dataDxfId="780" headerRowCellStyle="Millares"/>
    <tableColumn id="11" name="Columna11" headerRowDxfId="779" dataDxfId="778" headerRowCellStyle="Millares"/>
    <tableColumn id="12" name="Columna12" headerRowDxfId="777" dataDxfId="776"/>
    <tableColumn id="13" name="Columna13" headerRowDxfId="775" dataDxfId="774"/>
    <tableColumn id="14" name="Columna14" headerRowDxfId="773" dataDxfId="772"/>
    <tableColumn id="15" name="Columna15" headerRowDxfId="771" dataDxfId="770"/>
    <tableColumn id="16" name="Columna16" headerRowDxfId="769" dataDxfId="768"/>
    <tableColumn id="17" name="Columna17" headerRowDxfId="767" dataDxfId="766"/>
    <tableColumn id="18" name="Columna18" headerRowDxfId="765" dataDxfId="764"/>
    <tableColumn id="19" name="Columna19" headerRowDxfId="763" dataDxfId="762"/>
    <tableColumn id="20" name="Columna20" headerRowDxfId="761" dataDxfId="760"/>
    <tableColumn id="21" name="Columna21" headerRowDxfId="759" dataDxfId="758"/>
    <tableColumn id="22" name="Columna22" headerRowDxfId="757" dataDxfId="756"/>
    <tableColumn id="23" name="Columna23" headerRowDxfId="755" dataDxfId="754"/>
    <tableColumn id="24" name="Columna24" headerRowDxfId="753" dataDxfId="752"/>
    <tableColumn id="25" name="Columna25" headerRowDxfId="751" dataDxfId="750"/>
    <tableColumn id="26" name="Columna26" headerRowDxfId="749" dataDxfId="748"/>
    <tableColumn id="27" name="Columna27" headerRowDxfId="747" dataDxfId="746"/>
    <tableColumn id="28" name="Columna28" headerRowDxfId="745" dataDxfId="744"/>
    <tableColumn id="29" name="Columna29" headerRowDxfId="743" dataDxfId="742"/>
    <tableColumn id="30" name="Columna30" headerRowDxfId="741" dataDxfId="740"/>
    <tableColumn id="31" name="Columna31" headerRowDxfId="739" dataDxfId="738" headerRowCellStyle="Millares"/>
    <tableColumn id="32" name="Columna32" headerRowDxfId="737" dataDxfId="736" headerRowCellStyle="Millares"/>
    <tableColumn id="33" name="Columna33" headerRowDxfId="735" dataDxfId="734" headerRowCellStyle="Millares"/>
    <tableColumn id="34" name="Columna34" headerRowDxfId="733" dataDxfId="732" headerRowCellStyle="Millares"/>
    <tableColumn id="35" name="Columna35" headerRowDxfId="731" dataDxfId="730" headerRowCellStyle="Millares"/>
    <tableColumn id="36" name="Columna36" headerRowDxfId="729" dataDxfId="728" headerRowCellStyle="Millares"/>
    <tableColumn id="37" name="Columna37" headerRowDxfId="727" dataDxfId="726" headerRowCellStyle="Millares"/>
    <tableColumn id="38" name="Columna38" headerRowDxfId="725" dataDxfId="724" headerRowCellStyle="Millares"/>
    <tableColumn id="39" name="Columna39" headerRowDxfId="723" dataDxfId="722" headerRowCellStyle="Millares"/>
    <tableColumn id="40" name="Columna40" headerRowDxfId="721" dataDxfId="720" headerRowCellStyle="Millares"/>
    <tableColumn id="41" name="Columna41" headerRowDxfId="719" dataDxfId="718" headerRowCellStyle="Millares"/>
    <tableColumn id="42" name="Columna42" headerRowDxfId="717" dataDxfId="716" headerRowCellStyle="Millares"/>
    <tableColumn id="43" name="Columna43" headerRowDxfId="715" dataDxfId="714" headerRowCellStyle="Millares"/>
    <tableColumn id="44" name="Columna44" headerRowDxfId="713" dataDxfId="712" headerRowCellStyle="Millares"/>
    <tableColumn id="45" name="Columna45" headerRowDxfId="711" dataDxfId="710" headerRowCellStyle="Millares"/>
    <tableColumn id="46" name="Columna46" headerRowDxfId="709" dataDxfId="708" headerRowCellStyle="Millares"/>
    <tableColumn id="47" name="Columna47" headerRowDxfId="707" dataDxfId="706" headerRowCellStyle="Millares"/>
    <tableColumn id="48" name="Columna48" headerRowDxfId="705" dataDxfId="704" headerRowCellStyle="Millares"/>
    <tableColumn id="49" name="Columna49" headerRowDxfId="703" dataDxfId="702" headerRowCellStyle="Millares"/>
    <tableColumn id="50" name="Columna50" headerRowDxfId="701" dataDxfId="700" headerRowCellStyle="Millares"/>
    <tableColumn id="51" name="Columna51" headerRowDxfId="699" dataDxfId="698" headerRowCellStyle="Millares"/>
    <tableColumn id="52" name="Columna52" headerRowDxfId="697" dataDxfId="696" headerRowCellStyle="Millares"/>
    <tableColumn id="53" name="Columna53" headerRowDxfId="695" dataDxfId="694" headerRowCellStyle="Millares"/>
    <tableColumn id="54" name="Columna54" headerRowDxfId="693" dataDxfId="692" headerRowCellStyle="Millares"/>
    <tableColumn id="55" name="Columna55" headerRowDxfId="691" dataDxfId="690" headerRowCellStyle="Millares"/>
    <tableColumn id="56" name="Columna56" headerRowDxfId="689" dataDxfId="688" headerRowCellStyle="Millares"/>
    <tableColumn id="57" name="Columna57" headerRowDxfId="687" dataDxfId="686" headerRowCellStyle="Millares"/>
  </tableColumns>
  <tableStyleInfo name="Estilo de tabla 2" showFirstColumn="0" showLastColumn="0" showRowStripes="1" showColumnStripes="0"/>
</table>
</file>

<file path=xl/tables/table12.xml><?xml version="1.0" encoding="utf-8"?>
<table xmlns="http://schemas.openxmlformats.org/spreadsheetml/2006/main" id="13" name="Tabla1114" displayName="Tabla1114" ref="B12:BF48" headerRowCount="0" totalsRowShown="0">
  <sortState ref="B12:BF50">
    <sortCondition ref="D12"/>
  </sortState>
  <tableColumns count="57">
    <tableColumn id="1" name="Columna1" headerRowDxfId="685" dataDxfId="684"/>
    <tableColumn id="2" name="Columna2" headerRowDxfId="683"/>
    <tableColumn id="3" name="Columna3" headerRowDxfId="682"/>
    <tableColumn id="4" name="Columna4" headerRowDxfId="681"/>
    <tableColumn id="5" name="Columna5" headerRowDxfId="680"/>
    <tableColumn id="6" name="Columna6" headerRowDxfId="679"/>
    <tableColumn id="7" name="Columna7" headerRowDxfId="678"/>
    <tableColumn id="8" name="Columna8" headerRowDxfId="677"/>
    <tableColumn id="9" name="Columna9" headerRowDxfId="676" headerRowCellStyle="Millares"/>
    <tableColumn id="10" name="Columna10" headerRowDxfId="675" headerRowCellStyle="Millares"/>
    <tableColumn id="11" name="Columna11" headerRowDxfId="674" headerRowCellStyle="Millares"/>
    <tableColumn id="12" name="Columna12" headerRowDxfId="673"/>
    <tableColumn id="13" name="Columna13" headerRowDxfId="672"/>
    <tableColumn id="14" name="Columna14" headerRowDxfId="671"/>
    <tableColumn id="15" name="Columna15" headerRowDxfId="670"/>
    <tableColumn id="16" name="Columna16" headerRowDxfId="669"/>
    <tableColumn id="17" name="Columna17" headerRowDxfId="668"/>
    <tableColumn id="18" name="Columna18" headerRowDxfId="667"/>
    <tableColumn id="19" name="Columna19" headerRowDxfId="666"/>
    <tableColumn id="20" name="Columna20" headerRowDxfId="665"/>
    <tableColumn id="21" name="Columna21" headerRowDxfId="664"/>
    <tableColumn id="22" name="Columna22" headerRowDxfId="663"/>
    <tableColumn id="23" name="Columna23" headerRowDxfId="662"/>
    <tableColumn id="24" name="Columna24" headerRowDxfId="661"/>
    <tableColumn id="25" name="Columna25" headerRowDxfId="660"/>
    <tableColumn id="26" name="Columna26" headerRowDxfId="659"/>
    <tableColumn id="27" name="Columna27" headerRowDxfId="658"/>
    <tableColumn id="28" name="Columna28" headerRowDxfId="657"/>
    <tableColumn id="29" name="Columna29" headerRowDxfId="656"/>
    <tableColumn id="30" name="Columna30" headerRowDxfId="655"/>
    <tableColumn id="31" name="Columna31" headerRowDxfId="654" headerRowCellStyle="Millares"/>
    <tableColumn id="32" name="Columna32" headerRowDxfId="653" headerRowCellStyle="Millares"/>
    <tableColumn id="33" name="Columna33" headerRowDxfId="652" headerRowCellStyle="Millares"/>
    <tableColumn id="34" name="Columna34" headerRowDxfId="651" headerRowCellStyle="Millares"/>
    <tableColumn id="35" name="Columna35" headerRowDxfId="650" headerRowCellStyle="Millares"/>
    <tableColumn id="36" name="Columna36" headerRowDxfId="649" headerRowCellStyle="Millares"/>
    <tableColumn id="37" name="Columna37" headerRowDxfId="648" headerRowCellStyle="Millares"/>
    <tableColumn id="38" name="Columna38" headerRowDxfId="647" headerRowCellStyle="Millares"/>
    <tableColumn id="39" name="Columna39" headerRowDxfId="646" headerRowCellStyle="Millares"/>
    <tableColumn id="40" name="Columna40" headerRowDxfId="645" headerRowCellStyle="Millares"/>
    <tableColumn id="41" name="Columna41" headerRowDxfId="644" headerRowCellStyle="Millares"/>
    <tableColumn id="42" name="Columna42" headerRowDxfId="643" headerRowCellStyle="Millares"/>
    <tableColumn id="43" name="Columna43" headerRowDxfId="642" headerRowCellStyle="Millares"/>
    <tableColumn id="44" name="Columna44" headerRowDxfId="641" headerRowCellStyle="Millares"/>
    <tableColumn id="45" name="Columna45" headerRowDxfId="640" headerRowCellStyle="Millares"/>
    <tableColumn id="46" name="Columna46" headerRowDxfId="639" headerRowCellStyle="Millares"/>
    <tableColumn id="47" name="Columna47" headerRowDxfId="638" headerRowCellStyle="Millares"/>
    <tableColumn id="48" name="Columna48" headerRowDxfId="637" headerRowCellStyle="Millares"/>
    <tableColumn id="49" name="Columna49" headerRowDxfId="636" headerRowCellStyle="Millares"/>
    <tableColumn id="50" name="Columna50" headerRowDxfId="635" headerRowCellStyle="Millares"/>
    <tableColumn id="51" name="Columna51" headerRowDxfId="634" headerRowCellStyle="Millares"/>
    <tableColumn id="52" name="Columna52" headerRowDxfId="633" headerRowCellStyle="Millares"/>
    <tableColumn id="53" name="Columna53" headerRowDxfId="632" headerRowCellStyle="Millares"/>
    <tableColumn id="54" name="Columna54" headerRowDxfId="631" headerRowCellStyle="Millares"/>
    <tableColumn id="55" name="Columna55" headerRowDxfId="630" headerRowCellStyle="Millares"/>
    <tableColumn id="56" name="Columna56" headerRowDxfId="629" headerRowCellStyle="Millares"/>
    <tableColumn id="57" name="Columna57" headerRowDxfId="628" headerRowCellStyle="Millares"/>
  </tableColumns>
  <tableStyleInfo name="Estilo de tabla 2" showFirstColumn="0" showLastColumn="0" showRowStripes="1" showColumnStripes="0"/>
</table>
</file>

<file path=xl/tables/table13.xml><?xml version="1.0" encoding="utf-8"?>
<table xmlns="http://schemas.openxmlformats.org/spreadsheetml/2006/main" id="12" name="Tabla111413" displayName="Tabla111413" ref="B12:BH48" headerRowCount="0" totalsRowShown="0">
  <sortState ref="B12:BH49">
    <sortCondition ref="D12"/>
  </sortState>
  <tableColumns count="59">
    <tableColumn id="1" name="Columna1" headerRowDxfId="627" dataDxfId="626"/>
    <tableColumn id="2" name="Columna2" headerRowDxfId="625"/>
    <tableColumn id="3" name="Columna3" headerRowDxfId="624"/>
    <tableColumn id="4" name="Columna4" headerRowDxfId="623"/>
    <tableColumn id="5" name="Columna5" headerRowDxfId="622"/>
    <tableColumn id="6" name="Columna6" headerRowDxfId="621"/>
    <tableColumn id="7" name="Columna7" headerRowDxfId="620"/>
    <tableColumn id="8" name="Columna8" headerRowDxfId="619"/>
    <tableColumn id="9" name="Columna9" headerRowDxfId="618" headerRowCellStyle="Millares"/>
    <tableColumn id="10" name="Columna10" headerRowDxfId="617" headerRowCellStyle="Millares"/>
    <tableColumn id="11" name="Columna11" headerRowDxfId="616" headerRowCellStyle="Millares"/>
    <tableColumn id="12" name="Columna12" headerRowDxfId="615"/>
    <tableColumn id="13" name="Columna13" headerRowDxfId="614"/>
    <tableColumn id="14" name="Columna14" headerRowDxfId="613"/>
    <tableColumn id="15" name="Columna15" headerRowDxfId="612"/>
    <tableColumn id="16" name="Columna16" headerRowDxfId="611"/>
    <tableColumn id="17" name="Columna17" headerRowDxfId="610"/>
    <tableColumn id="58" name="Columna58" headerRowDxfId="609" dataDxfId="608" dataCellStyle="Millares"/>
    <tableColumn id="18" name="Columna18" headerRowDxfId="607"/>
    <tableColumn id="59" name="Columna59" headerRowDxfId="606" dataDxfId="605" dataCellStyle="Millares"/>
    <tableColumn id="19" name="Columna19" headerRowDxfId="604"/>
    <tableColumn id="20" name="Columna20" headerRowDxfId="603"/>
    <tableColumn id="21" name="Columna21" headerRowDxfId="602"/>
    <tableColumn id="22" name="Columna22" headerRowDxfId="601"/>
    <tableColumn id="23" name="Columna23" headerRowDxfId="600"/>
    <tableColumn id="24" name="Columna24" headerRowDxfId="599"/>
    <tableColumn id="25" name="Columna25" headerRowDxfId="598"/>
    <tableColumn id="26" name="Columna26" headerRowDxfId="597"/>
    <tableColumn id="27" name="Columna27" headerRowDxfId="596"/>
    <tableColumn id="28" name="Columna28" headerRowDxfId="595"/>
    <tableColumn id="29" name="Columna29" headerRowDxfId="594"/>
    <tableColumn id="30" name="Columna30" headerRowDxfId="593"/>
    <tableColumn id="31" name="Columna31" headerRowDxfId="592" headerRowCellStyle="Millares"/>
    <tableColumn id="32" name="Columna32" headerRowDxfId="591" headerRowCellStyle="Millares"/>
    <tableColumn id="33" name="Columna33" headerRowDxfId="590" headerRowCellStyle="Millares"/>
    <tableColumn id="34" name="Columna34" headerRowDxfId="589" headerRowCellStyle="Millares"/>
    <tableColumn id="35" name="Columna35" headerRowDxfId="588" headerRowCellStyle="Millares"/>
    <tableColumn id="36" name="Columna36" headerRowDxfId="587" headerRowCellStyle="Millares"/>
    <tableColumn id="37" name="Columna37" headerRowDxfId="586" headerRowCellStyle="Millares"/>
    <tableColumn id="38" name="Columna38" headerRowDxfId="585" headerRowCellStyle="Millares"/>
    <tableColumn id="39" name="Columna39" headerRowDxfId="584" headerRowCellStyle="Millares"/>
    <tableColumn id="40" name="Columna40" headerRowDxfId="583" headerRowCellStyle="Millares"/>
    <tableColumn id="41" name="Columna41" headerRowDxfId="582" headerRowCellStyle="Millares"/>
    <tableColumn id="42" name="Columna42" headerRowDxfId="581" headerRowCellStyle="Millares"/>
    <tableColumn id="43" name="Columna43" headerRowDxfId="580" headerRowCellStyle="Millares"/>
    <tableColumn id="44" name="Columna44" headerRowDxfId="579" headerRowCellStyle="Millares"/>
    <tableColumn id="45" name="Columna45" headerRowDxfId="578" headerRowCellStyle="Millares"/>
    <tableColumn id="46" name="Columna46" headerRowDxfId="577" headerRowCellStyle="Millares"/>
    <tableColumn id="47" name="Columna47" headerRowDxfId="576" headerRowCellStyle="Millares"/>
    <tableColumn id="48" name="Columna48" headerRowDxfId="575" headerRowCellStyle="Millares"/>
    <tableColumn id="49" name="Columna49" headerRowDxfId="574" headerRowCellStyle="Millares"/>
    <tableColumn id="50" name="Columna50" headerRowDxfId="573" headerRowCellStyle="Millares"/>
    <tableColumn id="51" name="Columna51" headerRowDxfId="572" headerRowCellStyle="Millares"/>
    <tableColumn id="52" name="Columna52" headerRowDxfId="571" headerRowCellStyle="Millares"/>
    <tableColumn id="53" name="Columna53" headerRowDxfId="570" headerRowCellStyle="Millares"/>
    <tableColumn id="54" name="Columna54" headerRowDxfId="569" headerRowCellStyle="Millares"/>
    <tableColumn id="55" name="Columna55" headerRowDxfId="568" headerRowCellStyle="Millares"/>
    <tableColumn id="56" name="Columna56" headerRowDxfId="567" headerRowCellStyle="Millares"/>
    <tableColumn id="57" name="Columna57" headerRowDxfId="566" headerRowCellStyle="Millares"/>
  </tableColumns>
  <tableStyleInfo name="Estilo de tabla 2" showFirstColumn="0" showLastColumn="0" showRowStripes="1" showColumnStripes="0"/>
</table>
</file>

<file path=xl/tables/table14.xml><?xml version="1.0" encoding="utf-8"?>
<table xmlns="http://schemas.openxmlformats.org/spreadsheetml/2006/main" id="14" name="Tabla11141315" displayName="Tabla11141315" ref="B12:BF48" headerRowCount="0" totalsRowShown="0">
  <sortState ref="B12:BH49">
    <sortCondition ref="D12"/>
  </sortState>
  <tableColumns count="57">
    <tableColumn id="1" name="Columna1" headerRowDxfId="565" dataDxfId="564"/>
    <tableColumn id="2" name="Columna2" headerRowDxfId="563"/>
    <tableColumn id="3" name="Columna3" headerRowDxfId="562" dataDxfId="561"/>
    <tableColumn id="4" name="Columna4" headerRowDxfId="560"/>
    <tableColumn id="5" name="Columna5" headerRowDxfId="559"/>
    <tableColumn id="6" name="Columna6" headerRowDxfId="558"/>
    <tableColumn id="7" name="Columna7" headerRowDxfId="557"/>
    <tableColumn id="8" name="Columna8" headerRowDxfId="556"/>
    <tableColumn id="9" name="Columna9" headerRowDxfId="555" headerRowCellStyle="Millares"/>
    <tableColumn id="10" name="Columna10" headerRowDxfId="554" headerRowCellStyle="Millares"/>
    <tableColumn id="11" name="Columna11" headerRowDxfId="553" headerRowCellStyle="Millares"/>
    <tableColumn id="12" name="Columna12" headerRowDxfId="552"/>
    <tableColumn id="13" name="Columna13" headerRowDxfId="551"/>
    <tableColumn id="14" name="Columna14" headerRowDxfId="550"/>
    <tableColumn id="15" name="Columna15" headerRowDxfId="549"/>
    <tableColumn id="16" name="Columna16" headerRowDxfId="548"/>
    <tableColumn id="17" name="Columna17" headerRowDxfId="547"/>
    <tableColumn id="58" name="Columna58" headerRowDxfId="546" dataDxfId="545" dataCellStyle="Millares"/>
    <tableColumn id="18" name="Columna18" headerRowDxfId="544"/>
    <tableColumn id="59" name="Columna59" headerRowDxfId="543" dataDxfId="542" dataCellStyle="Millares"/>
    <tableColumn id="19" name="Columna19" headerRowDxfId="541"/>
    <tableColumn id="20" name="Columna20" headerRowDxfId="540"/>
    <tableColumn id="21" name="Columna21" headerRowDxfId="539"/>
    <tableColumn id="22" name="Columna22" headerRowDxfId="538"/>
    <tableColumn id="23" name="Columna23" headerRowDxfId="537"/>
    <tableColumn id="24" name="Columna24" headerRowDxfId="536"/>
    <tableColumn id="25" name="Columna25" headerRowDxfId="535"/>
    <tableColumn id="26" name="Columna26" headerRowDxfId="534"/>
    <tableColumn id="28" name="Columna28" headerRowDxfId="533"/>
    <tableColumn id="30" name="Columna30" headerRowDxfId="532"/>
    <tableColumn id="31" name="Columna31" headerRowDxfId="531" headerRowCellStyle="Millares"/>
    <tableColumn id="32" name="Columna32" headerRowDxfId="530" headerRowCellStyle="Millares"/>
    <tableColumn id="33" name="Columna33" headerRowDxfId="529" headerRowCellStyle="Millares"/>
    <tableColumn id="34" name="Columna34" headerRowDxfId="528" headerRowCellStyle="Millares"/>
    <tableColumn id="35" name="Columna35" headerRowDxfId="527" headerRowCellStyle="Millares"/>
    <tableColumn id="36" name="Columna36" headerRowDxfId="526" headerRowCellStyle="Millares"/>
    <tableColumn id="37" name="Columna37" headerRowDxfId="525" headerRowCellStyle="Millares"/>
    <tableColumn id="38" name="Columna38" headerRowDxfId="524" headerRowCellStyle="Millares"/>
    <tableColumn id="39" name="Columna39" headerRowDxfId="523" headerRowCellStyle="Millares"/>
    <tableColumn id="40" name="Columna40" headerRowDxfId="522" headerRowCellStyle="Millares"/>
    <tableColumn id="41" name="Columna41" headerRowDxfId="521" headerRowCellStyle="Millares"/>
    <tableColumn id="42" name="Columna42" headerRowDxfId="520" headerRowCellStyle="Millares"/>
    <tableColumn id="43" name="Columna43" headerRowDxfId="519" headerRowCellStyle="Millares"/>
    <tableColumn id="44" name="Columna44" headerRowDxfId="518" headerRowCellStyle="Millares"/>
    <tableColumn id="45" name="Columna45" headerRowDxfId="517" headerRowCellStyle="Millares"/>
    <tableColumn id="46" name="Columna46" headerRowDxfId="516" headerRowCellStyle="Millares"/>
    <tableColumn id="47" name="Columna47" headerRowDxfId="515" headerRowCellStyle="Millares"/>
    <tableColumn id="48" name="Columna48" headerRowDxfId="514" headerRowCellStyle="Millares"/>
    <tableColumn id="49" name="Columna49" headerRowDxfId="513" headerRowCellStyle="Millares"/>
    <tableColumn id="50" name="Columna50" headerRowDxfId="512" headerRowCellStyle="Millares"/>
    <tableColumn id="51" name="Columna51" headerRowDxfId="511" headerRowCellStyle="Millares"/>
    <tableColumn id="52" name="Columna52" headerRowDxfId="510" headerRowCellStyle="Millares"/>
    <tableColumn id="53" name="Columna53" headerRowDxfId="509" headerRowCellStyle="Millares"/>
    <tableColumn id="54" name="Columna54" headerRowDxfId="508" headerRowCellStyle="Millares"/>
    <tableColumn id="55" name="Columna55" headerRowDxfId="507" headerRowCellStyle="Millares"/>
    <tableColumn id="56" name="Columna56" headerRowDxfId="506" headerRowCellStyle="Millares"/>
    <tableColumn id="57" name="Columna57" headerRowDxfId="505" headerRowCellStyle="Millares"/>
  </tableColumns>
  <tableStyleInfo name="Estilo de tabla 2" showFirstColumn="0" showLastColumn="0" showRowStripes="1" showColumnStripes="0"/>
</table>
</file>

<file path=xl/tables/table15.xml><?xml version="1.0" encoding="utf-8"?>
<table xmlns="http://schemas.openxmlformats.org/spreadsheetml/2006/main" id="15" name="Tabla1114131516" displayName="Tabla1114131516" ref="B12:BF48" headerRowCount="0" totalsRowShown="0">
  <sortState ref="B12:BH49">
    <sortCondition ref="D12"/>
  </sortState>
  <tableColumns count="57">
    <tableColumn id="1" name="Columna1" headerRowDxfId="504" dataDxfId="503"/>
    <tableColumn id="2" name="Columna2" headerRowDxfId="502"/>
    <tableColumn id="3" name="Columna3" headerRowDxfId="501" dataDxfId="500"/>
    <tableColumn id="4" name="Columna4" headerRowDxfId="499"/>
    <tableColumn id="5" name="Columna5" headerRowDxfId="498"/>
    <tableColumn id="6" name="Columna6" headerRowDxfId="497"/>
    <tableColumn id="7" name="Columna7" headerRowDxfId="496"/>
    <tableColumn id="8" name="Columna8" headerRowDxfId="495"/>
    <tableColumn id="9" name="Columna9" headerRowDxfId="494" headerRowCellStyle="Millares"/>
    <tableColumn id="10" name="Columna10" headerRowDxfId="493" headerRowCellStyle="Millares"/>
    <tableColumn id="11" name="Columna11" headerRowDxfId="492" headerRowCellStyle="Millares"/>
    <tableColumn id="12" name="Columna12" headerRowDxfId="491"/>
    <tableColumn id="13" name="Columna13" headerRowDxfId="490"/>
    <tableColumn id="14" name="Columna14" headerRowDxfId="489"/>
    <tableColumn id="15" name="Columna15" headerRowDxfId="488"/>
    <tableColumn id="16" name="Columna16" headerRowDxfId="487"/>
    <tableColumn id="17" name="Columna17" headerRowDxfId="486"/>
    <tableColumn id="58" name="Columna58" headerRowDxfId="485" dataDxfId="484" dataCellStyle="Millares"/>
    <tableColumn id="18" name="Columna18" headerRowDxfId="483"/>
    <tableColumn id="59" name="Columna59" headerRowDxfId="482" dataDxfId="481" dataCellStyle="Millares"/>
    <tableColumn id="19" name="Columna19" headerRowDxfId="480"/>
    <tableColumn id="20" name="Columna20" headerRowDxfId="479"/>
    <tableColumn id="21" name="Columna21" headerRowDxfId="478" dataDxfId="477"/>
    <tableColumn id="22" name="Columna22" headerRowDxfId="476"/>
    <tableColumn id="23" name="Columna23" headerRowDxfId="475"/>
    <tableColumn id="24" name="Columna24" headerRowDxfId="474"/>
    <tableColumn id="25" name="Columna25" headerRowDxfId="473"/>
    <tableColumn id="26" name="Columna26" headerRowDxfId="472"/>
    <tableColumn id="28" name="Columna28" headerRowDxfId="471"/>
    <tableColumn id="30" name="Columna30" headerRowDxfId="470"/>
    <tableColumn id="31" name="Columna31" headerRowDxfId="469" headerRowCellStyle="Millares"/>
    <tableColumn id="32" name="Columna32" headerRowDxfId="468" headerRowCellStyle="Millares"/>
    <tableColumn id="33" name="Columna33" headerRowDxfId="467" headerRowCellStyle="Millares"/>
    <tableColumn id="34" name="Columna34" headerRowDxfId="466" headerRowCellStyle="Millares"/>
    <tableColumn id="35" name="Columna35" headerRowDxfId="465" headerRowCellStyle="Millares"/>
    <tableColumn id="36" name="Columna36" headerRowDxfId="464" headerRowCellStyle="Millares"/>
    <tableColumn id="37" name="Columna37" headerRowDxfId="463" headerRowCellStyle="Millares"/>
    <tableColumn id="38" name="Columna38" headerRowDxfId="462" headerRowCellStyle="Millares"/>
    <tableColumn id="39" name="Columna39" headerRowDxfId="461" headerRowCellStyle="Millares"/>
    <tableColumn id="40" name="Columna40" headerRowDxfId="460" headerRowCellStyle="Millares"/>
    <tableColumn id="41" name="Columna41" headerRowDxfId="459" headerRowCellStyle="Millares"/>
    <tableColumn id="42" name="Columna42" headerRowDxfId="458" headerRowCellStyle="Millares"/>
    <tableColumn id="43" name="Columna43" headerRowDxfId="457" headerRowCellStyle="Millares"/>
    <tableColumn id="44" name="Columna44" headerRowDxfId="456" headerRowCellStyle="Millares"/>
    <tableColumn id="45" name="Columna45" headerRowDxfId="455" headerRowCellStyle="Millares"/>
    <tableColumn id="46" name="Columna46" headerRowDxfId="454" headerRowCellStyle="Millares"/>
    <tableColumn id="47" name="Columna47" headerRowDxfId="453" headerRowCellStyle="Millares"/>
    <tableColumn id="48" name="Columna48" headerRowDxfId="452" headerRowCellStyle="Millares"/>
    <tableColumn id="49" name="Columna49" headerRowDxfId="451" headerRowCellStyle="Millares"/>
    <tableColumn id="50" name="Columna50" headerRowDxfId="450" headerRowCellStyle="Millares"/>
    <tableColumn id="51" name="Columna51" headerRowDxfId="449" headerRowCellStyle="Millares"/>
    <tableColumn id="52" name="Columna52" headerRowDxfId="448" headerRowCellStyle="Millares"/>
    <tableColumn id="53" name="Columna53" headerRowDxfId="447" headerRowCellStyle="Millares"/>
    <tableColumn id="54" name="Columna54" headerRowDxfId="446" headerRowCellStyle="Millares"/>
    <tableColumn id="55" name="Columna55" headerRowDxfId="445" headerRowCellStyle="Millares"/>
    <tableColumn id="56" name="Columna56" headerRowDxfId="444" headerRowCellStyle="Millares"/>
    <tableColumn id="57" name="Columna57" headerRowDxfId="443" headerRowCellStyle="Millares"/>
  </tableColumns>
  <tableStyleInfo name="Estilo de tabla 2" showFirstColumn="0" showLastColumn="0" showRowStripes="1" showColumnStripes="0"/>
</table>
</file>

<file path=xl/tables/table16.xml><?xml version="1.0" encoding="utf-8"?>
<table xmlns="http://schemas.openxmlformats.org/spreadsheetml/2006/main" id="16" name="Tabla111413151617" displayName="Tabla111413151617" ref="B12:BF48" headerRowCount="0" totalsRowShown="0">
  <sortState ref="B12:BH49">
    <sortCondition ref="D12"/>
  </sortState>
  <tableColumns count="57">
    <tableColumn id="1" name="Columna1" headerRowDxfId="442" dataDxfId="441"/>
    <tableColumn id="2" name="Columna2" headerRowDxfId="440"/>
    <tableColumn id="3" name="Columna3" headerRowDxfId="439" dataDxfId="438"/>
    <tableColumn id="4" name="Columna4" headerRowDxfId="437"/>
    <tableColumn id="5" name="Columna5" headerRowDxfId="436"/>
    <tableColumn id="6" name="Columna6" headerRowDxfId="435"/>
    <tableColumn id="7" name="Columna7" headerRowDxfId="434"/>
    <tableColumn id="8" name="Columna8" headerRowDxfId="433"/>
    <tableColumn id="9" name="Columna9" headerRowDxfId="432" headerRowCellStyle="Millares"/>
    <tableColumn id="10" name="Columna10" headerRowDxfId="431" headerRowCellStyle="Millares"/>
    <tableColumn id="11" name="Columna11" headerRowDxfId="430" headerRowCellStyle="Millares"/>
    <tableColumn id="12" name="Columna12" headerRowDxfId="429"/>
    <tableColumn id="13" name="Columna13" headerRowDxfId="428"/>
    <tableColumn id="14" name="Columna14" headerRowDxfId="427"/>
    <tableColumn id="15" name="Columna15" headerRowDxfId="426"/>
    <tableColumn id="16" name="Columna16" headerRowDxfId="425"/>
    <tableColumn id="17" name="Columna17" headerRowDxfId="424"/>
    <tableColumn id="58" name="Columna58" headerRowDxfId="423" dataDxfId="422" dataCellStyle="Millares"/>
    <tableColumn id="18" name="Columna18" headerRowDxfId="421"/>
    <tableColumn id="59" name="Columna59" headerRowDxfId="420" dataDxfId="419" dataCellStyle="Millares"/>
    <tableColumn id="19" name="Columna19" headerRowDxfId="418"/>
    <tableColumn id="20" name="Columna20" headerRowDxfId="417"/>
    <tableColumn id="21" name="Columna21" headerRowDxfId="416" dataDxfId="415"/>
    <tableColumn id="22" name="Columna22" headerRowDxfId="414"/>
    <tableColumn id="23" name="Columna23" headerRowDxfId="413"/>
    <tableColumn id="24" name="Columna24" headerRowDxfId="412"/>
    <tableColumn id="25" name="Columna25" headerRowDxfId="411"/>
    <tableColumn id="26" name="Columna26" headerRowDxfId="410"/>
    <tableColumn id="28" name="Columna28" headerRowDxfId="409"/>
    <tableColumn id="30" name="Columna30" headerRowDxfId="408"/>
    <tableColumn id="31" name="Columna31" headerRowDxfId="407" headerRowCellStyle="Millares"/>
    <tableColumn id="32" name="Columna32" headerRowDxfId="406" headerRowCellStyle="Millares"/>
    <tableColumn id="33" name="Columna33" headerRowDxfId="405" headerRowCellStyle="Millares"/>
    <tableColumn id="34" name="Columna34" headerRowDxfId="404" headerRowCellStyle="Millares"/>
    <tableColumn id="35" name="Columna35" headerRowDxfId="403" headerRowCellStyle="Millares"/>
    <tableColumn id="36" name="Columna36" headerRowDxfId="402" headerRowCellStyle="Millares"/>
    <tableColumn id="37" name="Columna37" headerRowDxfId="401" headerRowCellStyle="Millares"/>
    <tableColumn id="38" name="Columna38" headerRowDxfId="400" headerRowCellStyle="Millares"/>
    <tableColumn id="39" name="Columna39" headerRowDxfId="399" headerRowCellStyle="Millares"/>
    <tableColumn id="40" name="Columna40" headerRowDxfId="398" headerRowCellStyle="Millares"/>
    <tableColumn id="41" name="Columna41" headerRowDxfId="397" dataDxfId="396" headerRowCellStyle="Millares"/>
    <tableColumn id="42" name="Columna42" headerRowDxfId="395" dataDxfId="394" headerRowCellStyle="Millares"/>
    <tableColumn id="43" name="Columna43" headerRowDxfId="393" dataDxfId="392" headerRowCellStyle="Millares"/>
    <tableColumn id="44" name="Columna44" headerRowDxfId="391" dataDxfId="390" headerRowCellStyle="Millares"/>
    <tableColumn id="45" name="Columna45" headerRowDxfId="389" dataDxfId="388" headerRowCellStyle="Millares"/>
    <tableColumn id="46" name="Columna46" headerRowDxfId="387" dataDxfId="386" headerRowCellStyle="Millares"/>
    <tableColumn id="47" name="Columna47" headerRowDxfId="385" dataDxfId="384" headerRowCellStyle="Millares"/>
    <tableColumn id="48" name="Columna48" headerRowDxfId="383" dataDxfId="382" headerRowCellStyle="Millares"/>
    <tableColumn id="49" name="Columna49" headerRowDxfId="381" headerRowCellStyle="Millares"/>
    <tableColumn id="50" name="Columna50" headerRowDxfId="380" dataDxfId="379" headerRowCellStyle="Millares"/>
    <tableColumn id="51" name="Columna51" headerRowDxfId="378" dataDxfId="377" headerRowCellStyle="Millares"/>
    <tableColumn id="52" name="Columna52" headerRowDxfId="376" dataDxfId="375" headerRowCellStyle="Millares"/>
    <tableColumn id="53" name="Columna53" headerRowDxfId="374" headerRowCellStyle="Millares"/>
    <tableColumn id="54" name="Columna54" headerRowDxfId="373" headerRowCellStyle="Millares"/>
    <tableColumn id="55" name="Columna55" headerRowDxfId="372" headerRowCellStyle="Millares"/>
    <tableColumn id="56" name="Columna56" headerRowDxfId="371" headerRowCellStyle="Millares"/>
    <tableColumn id="57" name="Columna57" headerRowDxfId="370" headerRowCellStyle="Millares"/>
  </tableColumns>
  <tableStyleInfo name="Estilo de tabla 2" showFirstColumn="0" showLastColumn="0" showRowStripes="1" showColumnStripes="0"/>
</table>
</file>

<file path=xl/tables/table17.xml><?xml version="1.0" encoding="utf-8"?>
<table xmlns="http://schemas.openxmlformats.org/spreadsheetml/2006/main" id="17" name="Tabla11141315161718" displayName="Tabla11141315161718" ref="B12:BF48" headerRowCount="0" totalsRowShown="0">
  <sortState ref="B12:BH49">
    <sortCondition ref="D12"/>
  </sortState>
  <tableColumns count="57">
    <tableColumn id="1" name="Columna1" headerRowDxfId="369" dataDxfId="368"/>
    <tableColumn id="2" name="Columna2" headerRowDxfId="367"/>
    <tableColumn id="3" name="Columna3" headerRowDxfId="366" dataDxfId="365"/>
    <tableColumn id="4" name="Columna4" headerRowDxfId="364"/>
    <tableColumn id="5" name="Columna5" headerRowDxfId="363"/>
    <tableColumn id="6" name="Columna6" headerRowDxfId="362"/>
    <tableColumn id="7" name="Columna7" headerRowDxfId="361"/>
    <tableColumn id="8" name="Columna8" headerRowDxfId="360"/>
    <tableColumn id="9" name="Columna9" headerRowDxfId="359" headerRowCellStyle="Millares"/>
    <tableColumn id="10" name="Columna10" headerRowDxfId="358" headerRowCellStyle="Millares"/>
    <tableColumn id="11" name="Columna11" headerRowDxfId="357" headerRowCellStyle="Millares"/>
    <tableColumn id="12" name="Columna12" headerRowDxfId="356"/>
    <tableColumn id="13" name="Columna13" headerRowDxfId="355"/>
    <tableColumn id="14" name="Columna14" headerRowDxfId="354"/>
    <tableColumn id="15" name="Columna15" headerRowDxfId="353"/>
    <tableColumn id="16" name="Columna16" headerRowDxfId="352"/>
    <tableColumn id="17" name="Columna17" headerRowDxfId="351"/>
    <tableColumn id="58" name="Columna58" headerRowDxfId="350" dataDxfId="349" dataCellStyle="Millares"/>
    <tableColumn id="18" name="Columna18" headerRowDxfId="348"/>
    <tableColumn id="59" name="Columna59" headerRowDxfId="347" dataDxfId="346" dataCellStyle="Millares"/>
    <tableColumn id="19" name="Columna19" headerRowDxfId="345"/>
    <tableColumn id="20" name="Columna20" headerRowDxfId="344"/>
    <tableColumn id="21" name="Columna21" headerRowDxfId="343" dataDxfId="342"/>
    <tableColumn id="22" name="Columna22" headerRowDxfId="341" dataDxfId="340"/>
    <tableColumn id="23" name="Columna23" headerRowDxfId="339"/>
    <tableColumn id="24" name="Columna24" headerRowDxfId="338"/>
    <tableColumn id="25" name="Columna25" headerRowDxfId="337"/>
    <tableColumn id="26" name="Columna26" headerRowDxfId="336"/>
    <tableColumn id="28" name="Columna28" headerRowDxfId="335"/>
    <tableColumn id="30" name="Columna30" headerRowDxfId="334"/>
    <tableColumn id="31" name="Columna31" headerRowDxfId="333" headerRowCellStyle="Millares"/>
    <tableColumn id="32" name="Columna32" headerRowDxfId="332" headerRowCellStyle="Millares"/>
    <tableColumn id="33" name="Columna33" headerRowDxfId="331" headerRowCellStyle="Millares"/>
    <tableColumn id="34" name="Columna34" headerRowDxfId="330" headerRowCellStyle="Millares"/>
    <tableColumn id="35" name="Columna35" headerRowDxfId="329" dataDxfId="328" headerRowCellStyle="Millares"/>
    <tableColumn id="36" name="Columna36" headerRowDxfId="327" headerRowCellStyle="Millares"/>
    <tableColumn id="37" name="Columna37" headerRowDxfId="326" headerRowCellStyle="Millares"/>
    <tableColumn id="38" name="Columna38" headerRowDxfId="325" headerRowCellStyle="Millares"/>
    <tableColumn id="39" name="Columna39" headerRowDxfId="324" headerRowCellStyle="Millares"/>
    <tableColumn id="40" name="Columna40" headerRowDxfId="323" headerRowCellStyle="Millares"/>
    <tableColumn id="41" name="Columna41" headerRowDxfId="322" headerRowCellStyle="Millares"/>
    <tableColumn id="42" name="Columna42" headerRowDxfId="321" headerRowCellStyle="Millares"/>
    <tableColumn id="43" name="Columna43" headerRowDxfId="320" headerRowCellStyle="Millares"/>
    <tableColumn id="44" name="Columna44" headerRowDxfId="319" headerRowCellStyle="Millares"/>
    <tableColumn id="45" name="Columna45" headerRowDxfId="318" headerRowCellStyle="Millares"/>
    <tableColumn id="46" name="Columna46" headerRowDxfId="317" headerRowCellStyle="Millares"/>
    <tableColumn id="47" name="Columna47" headerRowDxfId="316" headerRowCellStyle="Millares"/>
    <tableColumn id="48" name="Columna48" headerRowDxfId="315" headerRowCellStyle="Millares"/>
    <tableColumn id="49" name="Columna49" headerRowDxfId="314" headerRowCellStyle="Millares"/>
    <tableColumn id="50" name="Columna50" headerRowDxfId="313" headerRowCellStyle="Millares"/>
    <tableColumn id="51" name="Columna51" headerRowDxfId="312" headerRowCellStyle="Millares"/>
    <tableColumn id="52" name="Columna52" headerRowDxfId="311" headerRowCellStyle="Millares"/>
    <tableColumn id="53" name="Columna53" headerRowDxfId="310" headerRowCellStyle="Millares"/>
    <tableColumn id="54" name="Columna54" headerRowDxfId="309" headerRowCellStyle="Millares"/>
    <tableColumn id="55" name="Columna55" headerRowDxfId="308" headerRowCellStyle="Millares"/>
    <tableColumn id="56" name="Columna56" headerRowDxfId="307" headerRowCellStyle="Millares"/>
    <tableColumn id="57" name="Columna57" headerRowDxfId="306" headerRowCellStyle="Millares"/>
  </tableColumns>
  <tableStyleInfo name="Estilo de tabla 2" showFirstColumn="0" showLastColumn="0" showRowStripes="1" showColumnStripes="0"/>
</table>
</file>

<file path=xl/tables/table18.xml><?xml version="1.0" encoding="utf-8"?>
<table xmlns="http://schemas.openxmlformats.org/spreadsheetml/2006/main" id="18" name="Tabla1114131516171819" displayName="Tabla1114131516171819" ref="B12:BF47" headerRowCount="0" totalsRowShown="0">
  <sortState ref="B12:BH49">
    <sortCondition ref="D12"/>
  </sortState>
  <tableColumns count="57">
    <tableColumn id="1" name="Columna1" headerRowDxfId="305" dataDxfId="304"/>
    <tableColumn id="2" name="Columna2" headerRowDxfId="303"/>
    <tableColumn id="3" name="Columna3" headerRowDxfId="302" dataDxfId="301"/>
    <tableColumn id="4" name="Columna4" headerRowDxfId="300" dataDxfId="299"/>
    <tableColumn id="5" name="Columna5" headerRowDxfId="298" dataDxfId="297"/>
    <tableColumn id="6" name="Columna6" headerRowDxfId="296" dataDxfId="295"/>
    <tableColumn id="7" name="Columna7" headerRowDxfId="294"/>
    <tableColumn id="8" name="Columna8" headerRowDxfId="293"/>
    <tableColumn id="9" name="Columna9" headerRowDxfId="292" dataDxfId="291" headerRowCellStyle="Millares"/>
    <tableColumn id="10" name="Columna10" headerRowDxfId="290" dataDxfId="289" headerRowCellStyle="Millares"/>
    <tableColumn id="11" name="Columna11" headerRowDxfId="288" dataDxfId="287" headerRowCellStyle="Millares"/>
    <tableColumn id="12" name="Columna12" headerRowDxfId="286"/>
    <tableColumn id="13" name="Columna13" headerRowDxfId="285"/>
    <tableColumn id="14" name="Columna14" headerRowDxfId="284"/>
    <tableColumn id="15" name="Columna15" headerRowDxfId="283"/>
    <tableColumn id="16" name="Columna16" headerRowDxfId="282"/>
    <tableColumn id="17" name="Columna17" headerRowDxfId="281"/>
    <tableColumn id="58" name="Columna58" headerRowDxfId="280" dataDxfId="279" dataCellStyle="Millares"/>
    <tableColumn id="18" name="Columna18" headerRowDxfId="278"/>
    <tableColumn id="59" name="Columna59" headerRowDxfId="277" dataDxfId="276" dataCellStyle="Millares"/>
    <tableColumn id="19" name="Columna19" headerRowDxfId="275"/>
    <tableColumn id="20" name="Columna20" headerRowDxfId="274"/>
    <tableColumn id="21" name="Columna21" headerRowDxfId="273" dataDxfId="272"/>
    <tableColumn id="22" name="Columna22" headerRowDxfId="271"/>
    <tableColumn id="23" name="Columna23" headerRowDxfId="270"/>
    <tableColumn id="24" name="Columna24" headerRowDxfId="269"/>
    <tableColumn id="25" name="Columna25" headerRowDxfId="268"/>
    <tableColumn id="26" name="Columna26" headerRowDxfId="267"/>
    <tableColumn id="28" name="Columna28" headerRowDxfId="266"/>
    <tableColumn id="30" name="Columna30" headerRowDxfId="265"/>
    <tableColumn id="31" name="Columna31" headerRowDxfId="264" headerRowCellStyle="Millares"/>
    <tableColumn id="32" name="Columna32" headerRowDxfId="263" headerRowCellStyle="Millares"/>
    <tableColumn id="33" name="Columna33" headerRowDxfId="262" headerRowCellStyle="Millares"/>
    <tableColumn id="34" name="Columna34" headerRowDxfId="261" headerRowCellStyle="Millares"/>
    <tableColumn id="35" name="Columna35" headerRowDxfId="260" dataDxfId="259" headerRowCellStyle="Millares"/>
    <tableColumn id="36" name="Columna36" headerRowDxfId="258" headerRowCellStyle="Millares"/>
    <tableColumn id="37" name="Columna37" headerRowDxfId="257" headerRowCellStyle="Millares"/>
    <tableColumn id="38" name="Columna38" headerRowDxfId="256" headerRowCellStyle="Millares"/>
    <tableColumn id="39" name="Columna39" headerRowDxfId="255" headerRowCellStyle="Millares"/>
    <tableColumn id="40" name="Columna40" headerRowDxfId="254" headerRowCellStyle="Millares"/>
    <tableColumn id="41" name="Columna41" headerRowDxfId="253" headerRowCellStyle="Millares"/>
    <tableColumn id="42" name="Columna42" headerRowDxfId="252" headerRowCellStyle="Millares"/>
    <tableColumn id="43" name="Columna43" headerRowDxfId="251" headerRowCellStyle="Millares"/>
    <tableColumn id="44" name="Columna44" headerRowDxfId="250" headerRowCellStyle="Millares"/>
    <tableColumn id="45" name="Columna45" headerRowDxfId="249" headerRowCellStyle="Millares"/>
    <tableColumn id="46" name="Columna46" headerRowDxfId="248" headerRowCellStyle="Millares"/>
    <tableColumn id="47" name="Columna47" headerRowDxfId="247" headerRowCellStyle="Millares"/>
    <tableColumn id="48" name="Columna48" headerRowDxfId="246" dataDxfId="245" headerRowCellStyle="Millares"/>
    <tableColumn id="49" name="Columna49" headerRowDxfId="244" headerRowCellStyle="Millares"/>
    <tableColumn id="50" name="Columna50" headerRowDxfId="243" headerRowCellStyle="Millares"/>
    <tableColumn id="51" name="Columna51" headerRowDxfId="242" dataDxfId="241" headerRowCellStyle="Millares"/>
    <tableColumn id="52" name="Columna52" headerRowDxfId="240" headerRowCellStyle="Millares"/>
    <tableColumn id="53" name="Columna53" headerRowDxfId="239" headerRowCellStyle="Millares"/>
    <tableColumn id="54" name="Columna54" headerRowDxfId="238" headerRowCellStyle="Millares"/>
    <tableColumn id="55" name="Columna55" headerRowDxfId="237" headerRowCellStyle="Millares"/>
    <tableColumn id="56" name="Columna56" headerRowDxfId="236" headerRowCellStyle="Millares"/>
    <tableColumn id="57" name="Columna57" headerRowDxfId="235" dataDxfId="234" headerRowCellStyle="Millares"/>
  </tableColumns>
  <tableStyleInfo name="Estilo de tabla 2" showFirstColumn="0" showLastColumn="0" showRowStripes="1" showColumnStripes="0"/>
</table>
</file>

<file path=xl/tables/table19.xml><?xml version="1.0" encoding="utf-8"?>
<table xmlns="http://schemas.openxmlformats.org/spreadsheetml/2006/main" id="20" name="Tabla11141315161718192021" displayName="Tabla11141315161718192021" ref="B12:BF47" headerRowCount="0" totalsRowShown="0" headerRowDxfId="233" dataDxfId="232">
  <sortState ref="B12:BH49">
    <sortCondition ref="D12"/>
  </sortState>
  <tableColumns count="57">
    <tableColumn id="1" name="Columna1" headerRowDxfId="231" dataDxfId="230"/>
    <tableColumn id="2" name="Columna2" headerRowDxfId="229" dataDxfId="228"/>
    <tableColumn id="3" name="Columna3" headerRowDxfId="227" dataDxfId="112"/>
    <tableColumn id="4" name="Columna4" headerRowDxfId="226" dataDxfId="111"/>
    <tableColumn id="5" name="Columna5" headerRowDxfId="225" dataDxfId="110"/>
    <tableColumn id="6" name="Columna6" headerRowDxfId="224" dataDxfId="109"/>
    <tableColumn id="7" name="Columna7" headerRowDxfId="223" dataDxfId="108"/>
    <tableColumn id="8" name="Columna8" headerRowDxfId="222" dataDxfId="107"/>
    <tableColumn id="9" name="Columna9" headerRowDxfId="221" dataDxfId="106" headerRowCellStyle="Millares"/>
    <tableColumn id="10" name="Columna10" headerRowDxfId="220" dataDxfId="105" headerRowCellStyle="Millares"/>
    <tableColumn id="11" name="Columna11" headerRowDxfId="219" dataDxfId="104" headerRowCellStyle="Millares"/>
    <tableColumn id="12" name="Columna12" headerRowDxfId="218" dataDxfId="103"/>
    <tableColumn id="13" name="Columna13" headerRowDxfId="217" dataDxfId="102"/>
    <tableColumn id="14" name="Columna14" headerRowDxfId="216" dataDxfId="101"/>
    <tableColumn id="15" name="Columna15" headerRowDxfId="215" dataDxfId="100"/>
    <tableColumn id="16" name="Columna16" headerRowDxfId="214" dataDxfId="99"/>
    <tableColumn id="17" name="Columna17" headerRowDxfId="213" dataDxfId="98"/>
    <tableColumn id="58" name="Columna58" headerRowDxfId="212" dataDxfId="97" dataCellStyle="Millares"/>
    <tableColumn id="18" name="Columna18" headerRowDxfId="211" dataDxfId="96"/>
    <tableColumn id="59" name="Columna59" headerRowDxfId="210" dataDxfId="95" dataCellStyle="Millares"/>
    <tableColumn id="19" name="Columna19" headerRowDxfId="209" dataDxfId="94"/>
    <tableColumn id="20" name="Columna20" headerRowDxfId="208" dataDxfId="93"/>
    <tableColumn id="21" name="Columna21" headerRowDxfId="207" dataDxfId="92"/>
    <tableColumn id="22" name="Columna22" headerRowDxfId="206" dataDxfId="91"/>
    <tableColumn id="23" name="Columna23" headerRowDxfId="205" dataDxfId="90"/>
    <tableColumn id="24" name="Columna24" headerRowDxfId="204" dataDxfId="89"/>
    <tableColumn id="25" name="Columna25" headerRowDxfId="203" dataDxfId="88"/>
    <tableColumn id="26" name="Columna26" headerRowDxfId="202" dataDxfId="87"/>
    <tableColumn id="28" name="Columna28" headerRowDxfId="201" dataDxfId="86"/>
    <tableColumn id="30" name="Columna30" headerRowDxfId="200" dataDxfId="85"/>
    <tableColumn id="31" name="Columna31" headerRowDxfId="199" dataDxfId="84" headerRowCellStyle="Millares"/>
    <tableColumn id="32" name="Columna32" headerRowDxfId="198" dataDxfId="83" headerRowCellStyle="Millares"/>
    <tableColumn id="33" name="Columna33" headerRowDxfId="197" dataDxfId="82" headerRowCellStyle="Millares">
      <calculatedColumnFormula>SUM(AD12+AE12+AF12+AG12)</calculatedColumnFormula>
    </tableColumn>
    <tableColumn id="34" name="Columna34" headerRowDxfId="196" dataDxfId="81" headerRowCellStyle="Millares">
      <calculatedColumnFormula>SUM(AE12+AF12+AG12+AH12)</calculatedColumnFormula>
    </tableColumn>
    <tableColumn id="35" name="Columna35" headerRowDxfId="195" dataDxfId="80" headerRowCellStyle="Millares">
      <calculatedColumnFormula>SUM(H12:AI12)</calculatedColumnFormula>
    </tableColumn>
    <tableColumn id="36" name="Columna36" headerRowDxfId="194" dataDxfId="79" headerRowCellStyle="Millares">
      <calculatedColumnFormula>SUM(I12:AJ12)</calculatedColumnFormula>
    </tableColumn>
    <tableColumn id="37" name="Columna37" headerRowDxfId="193" dataDxfId="78" headerRowCellStyle="Millares"/>
    <tableColumn id="38" name="Columna38" headerRowDxfId="192" dataDxfId="77" headerRowCellStyle="Millares"/>
    <tableColumn id="39" name="Columna39" headerRowDxfId="191" dataDxfId="76" headerRowCellStyle="Millares"/>
    <tableColumn id="40" name="Columna40" headerRowDxfId="190" dataDxfId="75" headerRowCellStyle="Millares"/>
    <tableColumn id="41" name="Columna41" headerRowDxfId="189" dataDxfId="74" headerRowCellStyle="Millares"/>
    <tableColumn id="42" name="Columna42" headerRowDxfId="188" dataDxfId="73" headerRowCellStyle="Millares"/>
    <tableColumn id="43" name="Columna43" headerRowDxfId="187" dataDxfId="72" headerRowCellStyle="Millares"/>
    <tableColumn id="44" name="Columna44" headerRowDxfId="186" dataDxfId="71" headerRowCellStyle="Millares"/>
    <tableColumn id="45" name="Columna45" headerRowDxfId="185" dataDxfId="70" headerRowCellStyle="Millares"/>
    <tableColumn id="46" name="Columna46" headerRowDxfId="184" dataDxfId="69" headerRowCellStyle="Millares"/>
    <tableColumn id="47" name="Columna47" headerRowDxfId="183" dataDxfId="68" headerRowCellStyle="Millares"/>
    <tableColumn id="48" name="Columna48" headerRowDxfId="182" dataDxfId="67" headerRowCellStyle="Millares"/>
    <tableColumn id="49" name="Columna49" headerRowDxfId="181" dataDxfId="66" headerRowCellStyle="Millares"/>
    <tableColumn id="50" name="Columna50" headerRowDxfId="180" dataDxfId="65" headerRowCellStyle="Millares"/>
    <tableColumn id="51" name="Columna51" headerRowDxfId="179" dataDxfId="64" headerRowCellStyle="Millares"/>
    <tableColumn id="52" name="Columna52" headerRowDxfId="178" dataDxfId="63" headerRowCellStyle="Millares"/>
    <tableColumn id="53" name="Columna53" headerRowDxfId="177" dataDxfId="62" headerRowCellStyle="Millares"/>
    <tableColumn id="54" name="Columna54" headerRowDxfId="176" dataDxfId="61" headerRowCellStyle="Millares"/>
    <tableColumn id="55" name="Columna55" headerRowDxfId="175" dataDxfId="60" headerRowCellStyle="Millares"/>
    <tableColumn id="56" name="Columna56" headerRowDxfId="174" dataDxfId="59" headerRowCellStyle="Millares"/>
    <tableColumn id="57" name="Columna57" headerRowDxfId="173" dataDxfId="58" headerRowCellStyle="Millares"/>
  </tableColumns>
  <tableStyleInfo name="Estilo de tabla 2" showFirstColumn="0" showLastColumn="0" showRowStripes="1" showColumnStripes="0"/>
</table>
</file>

<file path=xl/tables/table2.xml><?xml version="1.0" encoding="utf-8"?>
<table xmlns="http://schemas.openxmlformats.org/spreadsheetml/2006/main" id="2" name="Tabla2" displayName="Tabla2" ref="B12:BB48" headerRowCount="0" totalsRowShown="0" headerRowDxfId="1567" dataDxfId="1566">
  <sortState ref="B11:BC48">
    <sortCondition ref="D12"/>
  </sortState>
  <tableColumns count="53">
    <tableColumn id="1" name="Columna1" headerRowDxfId="1565" dataDxfId="1564"/>
    <tableColumn id="2" name="Columna2" headerRowDxfId="1563" dataDxfId="1562"/>
    <tableColumn id="3" name="Columna3" headerRowDxfId="1561" dataDxfId="1560"/>
    <tableColumn id="4" name="Columna4" headerRowDxfId="1559" dataDxfId="1558" headerRowCellStyle="Millares"/>
    <tableColumn id="5" name="Columna5" headerRowDxfId="1557" dataDxfId="1556" headerRowCellStyle="Millares"/>
    <tableColumn id="6" name="Columna6" headerRowDxfId="1555" dataDxfId="1554" headerRowCellStyle="Millares"/>
    <tableColumn id="7" name="Columna7" headerRowDxfId="1553" dataDxfId="1552" headerRowCellStyle="Millares"/>
    <tableColumn id="8" name="Columna8" headerRowDxfId="1551" dataDxfId="1550" headerRowCellStyle="Millares"/>
    <tableColumn id="9" name="Columna9" headerRowDxfId="1549" dataDxfId="1548" headerRowCellStyle="Millares"/>
    <tableColumn id="10" name="Columna10" headerRowDxfId="1547" dataDxfId="1546" headerRowCellStyle="Millares"/>
    <tableColumn id="11" name="Columna11" headerRowDxfId="1545" dataDxfId="1544" headerRowCellStyle="Millares"/>
    <tableColumn id="12" name="Columna12" headerRowDxfId="1543" dataDxfId="1542" headerRowCellStyle="Millares"/>
    <tableColumn id="13" name="Columna13" headerRowDxfId="1541" dataDxfId="1540" headerRowCellStyle="Millares"/>
    <tableColumn id="14" name="Columna14" headerRowDxfId="1539" dataDxfId="1538" headerRowCellStyle="Millares"/>
    <tableColumn id="15" name="Columna15" headerRowDxfId="1537" dataDxfId="1536" headerRowCellStyle="Millares"/>
    <tableColumn id="16" name="Columna16" headerRowDxfId="1535" dataDxfId="1534" headerRowCellStyle="Millares"/>
    <tableColumn id="17" name="Columna17" headerRowDxfId="1533" dataDxfId="1532" headerRowCellStyle="Millares"/>
    <tableColumn id="18" name="Columna18" headerRowDxfId="1531" dataDxfId="1530" headerRowCellStyle="Millares"/>
    <tableColumn id="19" name="Columna19" headerRowDxfId="1529" dataDxfId="1528" headerRowCellStyle="Millares"/>
    <tableColumn id="20" name="Columna20" headerRowDxfId="1527" dataDxfId="1526" headerRowCellStyle="Millares"/>
    <tableColumn id="21" name="Columna21" headerRowDxfId="1525" dataDxfId="1524" headerRowCellStyle="Millares"/>
    <tableColumn id="22" name="Columna22" headerRowDxfId="1523" dataDxfId="1522"/>
    <tableColumn id="23" name="Columna23" headerRowDxfId="1521" dataDxfId="1520"/>
    <tableColumn id="24" name="Columna24" headerRowDxfId="1519" dataDxfId="1518"/>
    <tableColumn id="25" name="Columna25" headerRowDxfId="1517" dataDxfId="1516"/>
    <tableColumn id="26" name="Columna26" headerRowDxfId="1515" dataDxfId="1514" headerRowCellStyle="Millares"/>
    <tableColumn id="27" name="Columna27" headerRowDxfId="1513" dataDxfId="1512" headerRowCellStyle="Millares"/>
    <tableColumn id="28" name="Columna28" headerRowDxfId="1511" dataDxfId="1510" headerRowCellStyle="Millares"/>
    <tableColumn id="29" name="Columna29" headerRowDxfId="1509" dataDxfId="1508" headerRowCellStyle="Millares"/>
    <tableColumn id="30" name="Columna30" headerRowDxfId="1507" dataDxfId="1506" headerRowCellStyle="Millares"/>
    <tableColumn id="31" name="Columna31" headerRowDxfId="1505" dataDxfId="1504" headerRowCellStyle="Millares"/>
    <tableColumn id="32" name="Columna32" headerRowDxfId="1503" dataDxfId="1502" headerRowCellStyle="Millares"/>
    <tableColumn id="33" name="Columna33" headerRowDxfId="1501" dataDxfId="1500" headerRowCellStyle="Millares"/>
    <tableColumn id="34" name="Columna34" headerRowDxfId="1499" dataDxfId="1498" headerRowCellStyle="Millares"/>
    <tableColumn id="35" name="Columna35" headerRowDxfId="1497" dataDxfId="1496" headerRowCellStyle="Millares"/>
    <tableColumn id="36" name="Columna36" headerRowDxfId="1495" dataDxfId="1494" headerRowCellStyle="Millares"/>
    <tableColumn id="37" name="Columna37" headerRowDxfId="1493" dataDxfId="1492" headerRowCellStyle="Millares"/>
    <tableColumn id="38" name="Columna38" headerRowDxfId="1491" dataDxfId="1490" headerRowCellStyle="Millares"/>
    <tableColumn id="39" name="Columna39" headerRowDxfId="1489" dataDxfId="1488" headerRowCellStyle="Millares"/>
    <tableColumn id="40" name="Columna40" headerRowDxfId="1487" dataDxfId="1486" headerRowCellStyle="Millares"/>
    <tableColumn id="41" name="Columna41" headerRowDxfId="1485" dataDxfId="1484" headerRowCellStyle="Millares"/>
    <tableColumn id="42" name="Columna42" headerRowDxfId="1483" dataDxfId="1482" headerRowCellStyle="Millares"/>
    <tableColumn id="43" name="Columna43" headerRowDxfId="1481" dataDxfId="1480" headerRowCellStyle="Millares"/>
    <tableColumn id="44" name="Columna44" headerRowDxfId="1479" dataDxfId="1478" headerRowCellStyle="Millares"/>
    <tableColumn id="45" name="Columna45" headerRowDxfId="1477" dataDxfId="1476" headerRowCellStyle="Millares"/>
    <tableColumn id="46" name="Columna46" headerRowDxfId="1475" dataDxfId="1474" headerRowCellStyle="Millares"/>
    <tableColumn id="47" name="Columna47" headerRowDxfId="1473" dataDxfId="1472" headerRowCellStyle="Millares"/>
    <tableColumn id="48" name="Columna48" headerRowDxfId="1471" dataDxfId="1470" headerRowCellStyle="Millares"/>
    <tableColumn id="49" name="Columna49" headerRowDxfId="1469" dataDxfId="1468" headerRowCellStyle="Millares"/>
    <tableColumn id="50" name="Columna50" headerRowDxfId="1467" dataDxfId="1466" headerRowCellStyle="Millares"/>
    <tableColumn id="51" name="Columna51" headerRowDxfId="1465" dataDxfId="1464" headerRowCellStyle="Millares"/>
    <tableColumn id="53" name="Columna53" headerRowDxfId="1463" dataDxfId="1462" headerRowCellStyle="Millares"/>
    <tableColumn id="54" name="Columna54" headerRowDxfId="1461" dataDxfId="1460" headerRowCellStyle="Millares"/>
  </tableColumns>
  <tableStyleInfo name="Estilo de tabla 2" showFirstColumn="0" showLastColumn="0" showRowStripes="1" showColumnStripes="0"/>
</table>
</file>

<file path=xl/tables/table20.xml><?xml version="1.0" encoding="utf-8"?>
<table xmlns="http://schemas.openxmlformats.org/spreadsheetml/2006/main" id="19" name="Tabla1114131516171819202120" displayName="Tabla1114131516171819202120" ref="B12:BF47" headerRowCount="0" totalsRowShown="0" headerRowDxfId="172" dataDxfId="171">
  <sortState ref="B12:BH49">
    <sortCondition ref="D12"/>
  </sortState>
  <tableColumns count="57">
    <tableColumn id="1" name="Columna1" headerRowDxfId="170" dataDxfId="169"/>
    <tableColumn id="2" name="Columna2" headerRowDxfId="168" dataDxfId="57"/>
    <tableColumn id="3" name="Columna3" headerRowDxfId="167" dataDxfId="56"/>
    <tableColumn id="4" name="Columna4" headerRowDxfId="166" dataDxfId="55" dataCellStyle="Millares 2 9"/>
    <tableColumn id="5" name="Columna5" headerRowDxfId="165" dataDxfId="54"/>
    <tableColumn id="6" name="Columna6" headerRowDxfId="164" dataDxfId="53"/>
    <tableColumn id="7" name="Columna7" headerRowDxfId="163" dataDxfId="52"/>
    <tableColumn id="8" name="Columna8" headerRowDxfId="162" dataDxfId="51"/>
    <tableColumn id="9" name="Columna9" headerRowDxfId="161" dataDxfId="50" headerRowCellStyle="Millares"/>
    <tableColumn id="10" name="Columna10" headerRowDxfId="160" dataDxfId="49" headerRowCellStyle="Millares"/>
    <tableColumn id="11" name="Columna11" headerRowDxfId="159" dataDxfId="48" headerRowCellStyle="Millares"/>
    <tableColumn id="12" name="Columna12" headerRowDxfId="158" dataDxfId="4" dataCellStyle="Millares 2"/>
    <tableColumn id="13" name="Columna13" headerRowDxfId="157" dataDxfId="3" dataCellStyle="Millares 2"/>
    <tableColumn id="14" name="Columna14" headerRowDxfId="156" dataDxfId="47"/>
    <tableColumn id="15" name="Columna15" headerRowDxfId="155" dataDxfId="2"/>
    <tableColumn id="16" name="Columna16" headerRowDxfId="154" dataDxfId="46"/>
    <tableColumn id="17" name="Columna17" headerRowDxfId="153" dataDxfId="45"/>
    <tableColumn id="58" name="Columna58" headerRowDxfId="152" dataDxfId="44" dataCellStyle="Millares"/>
    <tableColumn id="18" name="Columna18" headerRowDxfId="151" dataDxfId="43"/>
    <tableColumn id="59" name="Columna59" headerRowDxfId="150" dataDxfId="42" dataCellStyle="Millares"/>
    <tableColumn id="19" name="Columna19" headerRowDxfId="149" dataDxfId="41"/>
    <tableColumn id="20" name="Columna20" headerRowDxfId="148" dataDxfId="40"/>
    <tableColumn id="21" name="Columna21" headerRowDxfId="147" dataDxfId="39"/>
    <tableColumn id="22" name="Columna22" headerRowDxfId="146" dataDxfId="38"/>
    <tableColumn id="23" name="Columna23" headerRowDxfId="145" dataDxfId="37"/>
    <tableColumn id="24" name="Columna24" headerRowDxfId="144" dataDxfId="36"/>
    <tableColumn id="25" name="Columna25" headerRowDxfId="143" dataDxfId="35" dataCellStyle="Normal_9-Usuario-Energia"/>
    <tableColumn id="26" name="Columna26" headerRowDxfId="142" dataDxfId="34"/>
    <tableColumn id="28" name="Columna28" headerRowDxfId="141" dataDxfId="33"/>
    <tableColumn id="30" name="Columna30" headerRowDxfId="140" dataDxfId="32"/>
    <tableColumn id="31" name="Columna31" headerRowDxfId="139" dataDxfId="31" headerRowCellStyle="Millares"/>
    <tableColumn id="32" name="Columna32" headerRowDxfId="138" dataDxfId="30" headerRowCellStyle="Millares"/>
    <tableColumn id="33" name="Columna33" headerRowDxfId="137" dataDxfId="29" headerRowCellStyle="Millares"/>
    <tableColumn id="34" name="Columna34" headerRowDxfId="136" dataDxfId="28" headerRowCellStyle="Millares"/>
    <tableColumn id="35" name="Columna35" headerRowDxfId="135" dataDxfId="27" headerRowCellStyle="Millares"/>
    <tableColumn id="36" name="Columna36" headerRowDxfId="134" dataDxfId="26" headerRowCellStyle="Millares"/>
    <tableColumn id="37" name="Columna37" headerRowDxfId="133" dataDxfId="25" headerRowCellStyle="Millares"/>
    <tableColumn id="38" name="Columna38" headerRowDxfId="132" dataDxfId="24" headerRowCellStyle="Millares"/>
    <tableColumn id="39" name="Columna39" headerRowDxfId="131" dataDxfId="23" headerRowCellStyle="Millares"/>
    <tableColumn id="40" name="Columna40" headerRowDxfId="130" dataDxfId="22" headerRowCellStyle="Millares"/>
    <tableColumn id="41" name="Columna41" headerRowDxfId="129" dataDxfId="21" headerRowCellStyle="Millares"/>
    <tableColumn id="42" name="Columna42" headerRowDxfId="128" dataDxfId="20" headerRowCellStyle="Millares"/>
    <tableColumn id="43" name="Columna43" headerRowDxfId="127" dataDxfId="19" headerRowCellStyle="Millares"/>
    <tableColumn id="44" name="Columna44" headerRowDxfId="126" dataDxfId="18" headerRowCellStyle="Millares"/>
    <tableColumn id="45" name="Columna45" headerRowDxfId="125" dataDxfId="17" headerRowCellStyle="Millares"/>
    <tableColumn id="46" name="Columna46" headerRowDxfId="124" dataDxfId="16" headerRowCellStyle="Millares"/>
    <tableColumn id="47" name="Columna47" headerRowDxfId="123" dataDxfId="15" headerRowCellStyle="Millares"/>
    <tableColumn id="48" name="Columna48" headerRowDxfId="122" dataDxfId="14" headerRowCellStyle="Millares"/>
    <tableColumn id="49" name="Columna49" headerRowDxfId="121" dataDxfId="13" headerRowCellStyle="Millares"/>
    <tableColumn id="50" name="Columna50" headerRowDxfId="120" dataDxfId="12" headerRowCellStyle="Millares"/>
    <tableColumn id="51" name="Columna51" headerRowDxfId="119" dataDxfId="11" headerRowCellStyle="Millares"/>
    <tableColumn id="52" name="Columna52" headerRowDxfId="118" dataDxfId="10" headerRowCellStyle="Millares"/>
    <tableColumn id="53" name="Columna53" headerRowDxfId="117" dataDxfId="9" headerRowCellStyle="Millares"/>
    <tableColumn id="54" name="Columna54" headerRowDxfId="116" dataDxfId="8" headerRowCellStyle="Millares"/>
    <tableColumn id="55" name="Columna55" headerRowDxfId="115" dataDxfId="7" headerRowCellStyle="Millares"/>
    <tableColumn id="56" name="Columna56" headerRowDxfId="114" dataDxfId="6" headerRowCellStyle="Millares"/>
    <tableColumn id="57" name="Columna57" headerRowDxfId="113" dataDxfId="5" headerRowCellStyle="Millares"/>
  </tableColumns>
  <tableStyleInfo name="Estilo de tabla 2" showFirstColumn="0" showLastColumn="0" showRowStripes="1" showColumnStripes="0"/>
</table>
</file>

<file path=xl/tables/table3.xml><?xml version="1.0" encoding="utf-8"?>
<table xmlns="http://schemas.openxmlformats.org/spreadsheetml/2006/main" id="3" name="Tabla3" displayName="Tabla3" ref="B12:AW48" headerRowCount="0" totalsRowShown="0" headerRowDxfId="1459">
  <sortState ref="B11:AW48">
    <sortCondition ref="D11"/>
  </sortState>
  <tableColumns count="48">
    <tableColumn id="1" name="Columna1" headerRowDxfId="1458" dataDxfId="1457"/>
    <tableColumn id="2" name="Columna2" headerRowDxfId="1456" dataDxfId="1455"/>
    <tableColumn id="3" name="Columna3" headerRowDxfId="1454" dataDxfId="1453"/>
    <tableColumn id="4" name="Columna4" headerRowDxfId="1452" dataDxfId="1451" headerRowCellStyle="Millares"/>
    <tableColumn id="5" name="Columna5" headerRowDxfId="1450" dataDxfId="1449" headerRowCellStyle="Millares"/>
    <tableColumn id="6" name="Columna6" headerRowDxfId="1448" dataDxfId="1447" headerRowCellStyle="Millares"/>
    <tableColumn id="7" name="Columna7" headerRowDxfId="1446" dataDxfId="1445" headerRowCellStyle="Millares"/>
    <tableColumn id="8" name="Columna8" headerRowDxfId="1444" dataDxfId="1443" headerRowCellStyle="Millares"/>
    <tableColumn id="9" name="Columna9" headerRowDxfId="1442" dataDxfId="1441" headerRowCellStyle="Millares"/>
    <tableColumn id="10" name="Columna10" headerRowDxfId="1440" dataDxfId="1439" headerRowCellStyle="Millares"/>
    <tableColumn id="11" name="Columna11" headerRowDxfId="1438" dataDxfId="1437" headerRowCellStyle="Millares"/>
    <tableColumn id="12" name="Columna12" headerRowDxfId="1436" dataDxfId="1435" headerRowCellStyle="Millares"/>
    <tableColumn id="13" name="Columna13" headerRowDxfId="1434" dataDxfId="1433" headerRowCellStyle="Millares"/>
    <tableColumn id="14" name="Columna14" headerRowDxfId="1432" dataDxfId="1431" headerRowCellStyle="Millares"/>
    <tableColumn id="15" name="Columna15" headerRowDxfId="1430" dataDxfId="1429" headerRowCellStyle="Millares"/>
    <tableColumn id="16" name="Columna16" headerRowDxfId="1428" dataDxfId="1427" headerRowCellStyle="Millares"/>
    <tableColumn id="17" name="Columna17" headerRowDxfId="1426" dataDxfId="1425" headerRowCellStyle="Millares"/>
    <tableColumn id="18" name="Columna18" headerRowDxfId="1424" dataDxfId="1423" headerRowCellStyle="Millares"/>
    <tableColumn id="19" name="Columna19" headerRowDxfId="1422" dataDxfId="1421" headerRowCellStyle="Millares"/>
    <tableColumn id="20" name="Columna20" headerRowDxfId="1420" dataDxfId="1419" headerRowCellStyle="Millares"/>
    <tableColumn id="21" name="Columna21" headerRowDxfId="1418" dataDxfId="1417"/>
    <tableColumn id="22" name="Columna22" headerRowDxfId="1416" dataDxfId="1415"/>
    <tableColumn id="23" name="Columna23" headerRowDxfId="1414" dataDxfId="1413"/>
    <tableColumn id="24" name="Columna24" headerRowDxfId="1412" dataDxfId="1411"/>
    <tableColumn id="25" name="Columna25" headerRowDxfId="1410" dataDxfId="1409"/>
    <tableColumn id="26" name="Columna26" headerRowDxfId="1408" dataDxfId="1407"/>
    <tableColumn id="27" name="Columna27" headerRowDxfId="1406" dataDxfId="1405" headerRowCellStyle="Millares"/>
    <tableColumn id="28" name="Columna28" headerRowDxfId="1404" dataDxfId="1403" headerRowCellStyle="Millares"/>
    <tableColumn id="29" name="Columna29" headerRowDxfId="1402" dataDxfId="1401" headerRowCellStyle="Millares"/>
    <tableColumn id="30" name="Columna30" headerRowDxfId="1400" dataDxfId="1399" headerRowCellStyle="Millares"/>
    <tableColumn id="31" name="Columna31" headerRowDxfId="1398" dataDxfId="1397" headerRowCellStyle="Millares"/>
    <tableColumn id="32" name="Columna32" headerRowDxfId="1396" dataDxfId="1395" headerRowCellStyle="Millares"/>
    <tableColumn id="33" name="Columna33" headerRowDxfId="1394" dataDxfId="1393" headerRowCellStyle="Millares"/>
    <tableColumn id="34" name="Columna34" headerRowDxfId="1392" dataDxfId="1391" headerRowCellStyle="Millares"/>
    <tableColumn id="35" name="Columna35" headerRowDxfId="1390" dataDxfId="1389" headerRowCellStyle="Millares"/>
    <tableColumn id="36" name="Columna36" headerRowDxfId="1388" dataDxfId="1387" headerRowCellStyle="Millares"/>
    <tableColumn id="37" name="Columna37" headerRowDxfId="1386" dataDxfId="1385" headerRowCellStyle="Millares"/>
    <tableColumn id="38" name="Columna38" headerRowDxfId="1384" dataDxfId="1383" headerRowCellStyle="Millares"/>
    <tableColumn id="39" name="Columna39" headerRowDxfId="1382" dataDxfId="1381" headerRowCellStyle="Millares"/>
    <tableColumn id="40" name="Columna40" headerRowDxfId="1380" dataDxfId="1379" headerRowCellStyle="Millares"/>
    <tableColumn id="41" name="Columna41" headerRowDxfId="1378" dataDxfId="1377" headerRowCellStyle="Millares"/>
    <tableColumn id="42" name="Columna42" headerRowDxfId="1376" dataDxfId="1375" headerRowCellStyle="Millares"/>
    <tableColumn id="43" name="Columna43" headerRowDxfId="1374" dataDxfId="1373" headerRowCellStyle="Millares"/>
    <tableColumn id="44" name="Columna44" headerRowDxfId="1372" dataDxfId="1371" headerRowCellStyle="Millares"/>
    <tableColumn id="45" name="Columna45" headerRowDxfId="1370" dataDxfId="1369" headerRowCellStyle="Millares"/>
    <tableColumn id="46" name="Columna46" headerRowDxfId="1368" dataDxfId="1367"/>
    <tableColumn id="47" name="Columna47" headerRowDxfId="1366" dataDxfId="1365" headerRowCellStyle="Millares"/>
    <tableColumn id="48" name="Columna48" headerRowDxfId="1364" dataDxfId="1363"/>
  </tableColumns>
  <tableStyleInfo name="Estilo de tabla 2" showFirstColumn="0" showLastColumn="0" showRowStripes="1" showColumnStripes="0"/>
</table>
</file>

<file path=xl/tables/table4.xml><?xml version="1.0" encoding="utf-8"?>
<table xmlns="http://schemas.openxmlformats.org/spreadsheetml/2006/main" id="4" name="Tabla4" displayName="Tabla4" ref="B12:BK48" headerRowCount="0" totalsRowShown="0">
  <sortState ref="B11:BM48">
    <sortCondition ref="D11"/>
  </sortState>
  <tableColumns count="62">
    <tableColumn id="1" name="Columna1" headerRowDxfId="1362" dataDxfId="1361"/>
    <tableColumn id="2" name="Columna2" headerRowDxfId="1360"/>
    <tableColumn id="3" name="Columna3" headerRowDxfId="1359" dataDxfId="1358"/>
    <tableColumn id="4" name="Columna4" headerRowDxfId="1357" dataDxfId="1356" headerRowCellStyle="Millares"/>
    <tableColumn id="5" name="Columna5" headerRowDxfId="1355" dataDxfId="1354" headerRowCellStyle="Millares"/>
    <tableColumn id="6" name="Columna6" headerRowDxfId="1353" dataDxfId="1352" headerRowCellStyle="Millares"/>
    <tableColumn id="7" name="Columna7" headerRowDxfId="1351" dataDxfId="1350" headerRowCellStyle="Millares"/>
    <tableColumn id="8" name="Columna8" headerRowDxfId="1349" dataDxfId="1348" headerRowCellStyle="Millares"/>
    <tableColumn id="9" name="Columna9" headerRowDxfId="1347" dataDxfId="1346" headerRowCellStyle="Millares"/>
    <tableColumn id="10" name="Columna10" headerRowDxfId="1345" dataDxfId="1344" headerRowCellStyle="Millares"/>
    <tableColumn id="11" name="Columna11" headerRowDxfId="1343" dataDxfId="1342" headerRowCellStyle="Millares"/>
    <tableColumn id="12" name="Columna12" headerRowDxfId="1341" dataDxfId="1340" headerRowCellStyle="Millares"/>
    <tableColumn id="13" name="Columna13" headerRowDxfId="1339" dataDxfId="1338" headerRowCellStyle="Millares"/>
    <tableColumn id="14" name="Columna14" headerRowDxfId="1337" dataDxfId="1336" headerRowCellStyle="Millares"/>
    <tableColumn id="15" name="Columna15" headerRowDxfId="1335" dataDxfId="1334" headerRowCellStyle="Millares"/>
    <tableColumn id="16" name="Columna16" headerRowDxfId="1333" dataDxfId="1332" headerRowCellStyle="Millares"/>
    <tableColumn id="17" name="Columna17" headerRowDxfId="1331" dataDxfId="1330" headerRowCellStyle="Millares"/>
    <tableColumn id="18" name="Columna18" headerRowDxfId="1329" dataDxfId="1328" headerRowCellStyle="Millares"/>
    <tableColumn id="19" name="Columna19" headerRowDxfId="1327" dataDxfId="1326" headerRowCellStyle="Millares"/>
    <tableColumn id="20" name="Columna20" headerRowDxfId="1325" dataDxfId="1324" headerRowCellStyle="Millares"/>
    <tableColumn id="21" name="Columna21" headerRowDxfId="1323" dataDxfId="1322" headerRowCellStyle="Millares"/>
    <tableColumn id="22" name="Columna22" headerRowDxfId="1321" dataDxfId="1320" headerRowCellStyle="Millares"/>
    <tableColumn id="23" name="Columna23" headerRowDxfId="1319" dataDxfId="1318" headerRowCellStyle="Millares"/>
    <tableColumn id="24" name="Columna24" headerRowDxfId="1317" dataDxfId="1316" headerRowCellStyle="Millares"/>
    <tableColumn id="25" name="Columna25" headerRowDxfId="1315" dataDxfId="1314" headerRowCellStyle="Millares"/>
    <tableColumn id="26" name="Columna26" headerRowDxfId="1313" dataDxfId="1312" headerRowCellStyle="Millares"/>
    <tableColumn id="27" name="Columna27" headerRowDxfId="1311" dataDxfId="1310" headerRowCellStyle="Millares"/>
    <tableColumn id="28" name="Columna28" headerRowDxfId="1309" dataDxfId="1308" headerRowCellStyle="Millares"/>
    <tableColumn id="29" name="Columna29" headerRowDxfId="1307" dataDxfId="1306" headerRowCellStyle="Millares"/>
    <tableColumn id="30" name="Columna30" headerRowDxfId="1305" dataDxfId="1304" headerRowCellStyle="Millares"/>
    <tableColumn id="31" name="Columna31" headerRowDxfId="1303" dataDxfId="1302"/>
    <tableColumn id="32" name="Columna32" headerRowDxfId="1301" dataDxfId="1300"/>
    <tableColumn id="33" name="Columna33" headerRowDxfId="1299" dataDxfId="1298"/>
    <tableColumn id="34" name="Columna34" headerRowDxfId="1297" dataDxfId="1296"/>
    <tableColumn id="35" name="Columna35" headerRowDxfId="1295" dataDxfId="1294"/>
    <tableColumn id="36" name="Columna36" headerRowDxfId="1293" dataDxfId="1292" headerRowCellStyle="Millares"/>
    <tableColumn id="37" name="Columna37" headerRowDxfId="1291" dataDxfId="1290" headerRowCellStyle="Millares"/>
    <tableColumn id="38" name="Columna38" headerRowDxfId="1289" dataDxfId="1288" headerRowCellStyle="Millares"/>
    <tableColumn id="39" name="Columna39" headerRowDxfId="1287" dataDxfId="1286" headerRowCellStyle="Millares"/>
    <tableColumn id="40" name="Columna40" headerRowDxfId="1285" dataDxfId="1284" headerRowCellStyle="Millares"/>
    <tableColumn id="41" name="Columna41" headerRowDxfId="1283" dataDxfId="1282" headerRowCellStyle="Millares"/>
    <tableColumn id="42" name="Columna42" headerRowDxfId="1281" dataDxfId="1280" headerRowCellStyle="Millares"/>
    <tableColumn id="43" name="Columna43" headerRowDxfId="1279" dataDxfId="1278" headerRowCellStyle="Millares"/>
    <tableColumn id="44" name="Columna44" headerRowDxfId="1277" dataDxfId="1276" headerRowCellStyle="Millares"/>
    <tableColumn id="45" name="Columna45" headerRowDxfId="1275" dataDxfId="1274" headerRowCellStyle="Millares"/>
    <tableColumn id="46" name="Columna46" headerRowDxfId="1273" dataDxfId="1272" headerRowCellStyle="Millares"/>
    <tableColumn id="47" name="Columna47" headerRowDxfId="1271" dataDxfId="1270" headerRowCellStyle="Millares"/>
    <tableColumn id="48" name="Columna48" headerRowDxfId="1269" dataDxfId="1268" headerRowCellStyle="Millares"/>
    <tableColumn id="49" name="Columna49" headerRowDxfId="1267" dataDxfId="1266" headerRowCellStyle="Millares"/>
    <tableColumn id="50" name="Columna50" headerRowDxfId="1265" dataDxfId="1264" headerRowCellStyle="Millares"/>
    <tableColumn id="51" name="Columna51" headerRowDxfId="1263" dataDxfId="1262" headerRowCellStyle="Millares"/>
    <tableColumn id="52" name="Columna52" headerRowDxfId="1261" dataDxfId="1260" headerRowCellStyle="Millares"/>
    <tableColumn id="53" name="Columna53" headerRowDxfId="1259" dataDxfId="1258" headerRowCellStyle="Millares"/>
    <tableColumn id="54" name="Columna54" headerRowDxfId="1257" dataDxfId="1256" headerRowCellStyle="Millares"/>
    <tableColumn id="55" name="Columna55" headerRowDxfId="1255" dataDxfId="1254" headerRowCellStyle="Millares"/>
    <tableColumn id="56" name="Columna56" headerRowDxfId="1253" dataDxfId="1252" headerRowCellStyle="Millares"/>
    <tableColumn id="57" name="Columna57" headerRowDxfId="1251" dataDxfId="1250" headerRowCellStyle="Millares"/>
    <tableColumn id="58" name="Columna58" headerRowDxfId="1249" dataDxfId="1248" headerRowCellStyle="Millares"/>
    <tableColumn id="59" name="Columna59" headerRowDxfId="1247" dataDxfId="1246" headerRowCellStyle="Millares"/>
    <tableColumn id="60" name="Columna60" headerRowDxfId="1245" dataDxfId="1244" headerRowCellStyle="Millares"/>
    <tableColumn id="61" name="Columna61" headerRowDxfId="1243" dataDxfId="1242" headerRowCellStyle="Millares"/>
    <tableColumn id="62" name="Columna62" headerRowDxfId="1241" dataDxfId="1240" headerRowCellStyle="Millares"/>
  </tableColumns>
  <tableStyleInfo name="Estilo de tabla 2" showFirstColumn="0" showLastColumn="0" showRowStripes="1" showColumnStripes="0"/>
</table>
</file>

<file path=xl/tables/table5.xml><?xml version="1.0" encoding="utf-8"?>
<table xmlns="http://schemas.openxmlformats.org/spreadsheetml/2006/main" id="5" name="Tabla5" displayName="Tabla5" ref="B12:BJ48" headerRowCount="0" totalsRowShown="0">
  <sortState ref="B11:BL49">
    <sortCondition ref="D13"/>
  </sortState>
  <tableColumns count="61">
    <tableColumn id="1" name="Columna1" headerRowDxfId="1239" dataDxfId="1238"/>
    <tableColumn id="2" name="Columna2" headerRowDxfId="1237" dataDxfId="1236"/>
    <tableColumn id="3" name="Columna3" headerRowDxfId="1235" dataDxfId="1234"/>
    <tableColumn id="4" name="Columna4" headerRowDxfId="1233" dataDxfId="1232"/>
    <tableColumn id="5" name="Columna5" headerRowDxfId="1231" dataDxfId="1230"/>
    <tableColumn id="6" name="Columna6" headerRowDxfId="1229" dataDxfId="1228" headerRowCellStyle="Millares"/>
    <tableColumn id="7" name="Columna7" headerRowDxfId="1227" dataDxfId="1226" headerRowCellStyle="Millares"/>
    <tableColumn id="8" name="Columna8" headerRowDxfId="1225" dataDxfId="1224"/>
    <tableColumn id="9" name="Columna9" headerRowDxfId="1223" dataDxfId="1222"/>
    <tableColumn id="10" name="Columna10" headerRowDxfId="1221" dataDxfId="1220" headerRowCellStyle="Millares"/>
    <tableColumn id="11" name="Columna11" headerRowDxfId="1219" dataDxfId="1218" headerRowCellStyle="Millares"/>
    <tableColumn id="12" name="Columna12" headerRowDxfId="1217" dataDxfId="1216" headerRowCellStyle="Millares"/>
    <tableColumn id="13" name="Columna13" headerRowDxfId="1215" dataDxfId="1214" headerRowCellStyle="Millares"/>
    <tableColumn id="14" name="Columna14" headerRowDxfId="1213" dataDxfId="1212"/>
    <tableColumn id="15" name="Columna15" headerRowDxfId="1211" dataDxfId="1210"/>
    <tableColumn id="16" name="Columna16" headerRowDxfId="1209" dataDxfId="1208"/>
    <tableColumn id="17" name="Columna17" headerRowDxfId="1207" dataDxfId="1206"/>
    <tableColumn id="18" name="Columna18" headerRowDxfId="1205" dataDxfId="1204" headerRowCellStyle="Millares"/>
    <tableColumn id="19" name="Columna19" headerRowDxfId="1203" dataDxfId="1202" headerRowCellStyle="Millares"/>
    <tableColumn id="20" name="Columna20" headerRowDxfId="1201" dataDxfId="1200" headerRowCellStyle="Millares"/>
    <tableColumn id="21" name="Columna21" headerRowDxfId="1199" dataDxfId="1198" headerRowCellStyle="Millares"/>
    <tableColumn id="22" name="Columna22" headerRowDxfId="1197" dataDxfId="1196" headerRowCellStyle="Millares"/>
    <tableColumn id="23" name="Columna23" headerRowDxfId="1195" dataDxfId="1194"/>
    <tableColumn id="24" name="Columna24" headerRowDxfId="1193" dataDxfId="1192"/>
    <tableColumn id="25" name="Columna25" headerRowDxfId="1191" dataDxfId="1190"/>
    <tableColumn id="26" name="Columna26" headerRowDxfId="1189" dataDxfId="1188"/>
    <tableColumn id="27" name="Columna27" headerRowDxfId="1187" dataDxfId="1186"/>
    <tableColumn id="28" name="Columna28" headerRowDxfId="1185" dataDxfId="1184"/>
    <tableColumn id="29" name="Columna29" headerRowDxfId="1183" dataDxfId="1182"/>
    <tableColumn id="30" name="Columna30" headerRowDxfId="1181" dataDxfId="1180"/>
    <tableColumn id="31" name="Columna31" headerRowDxfId="1179" dataDxfId="1178"/>
    <tableColumn id="32" name="Columna32" headerRowDxfId="1177" dataDxfId="1176"/>
    <tableColumn id="33" name="Columna33" headerRowDxfId="1175" dataDxfId="1174"/>
    <tableColumn id="34" name="Columna34" headerRowDxfId="1173" dataDxfId="1172"/>
    <tableColumn id="35" name="Columna35" headerRowDxfId="1171" dataDxfId="1170" headerRowCellStyle="Millares"/>
    <tableColumn id="36" name="Columna36" headerRowDxfId="1169" dataDxfId="1168" headerRowCellStyle="Normal 19"/>
    <tableColumn id="37" name="Columna37" headerRowDxfId="1167" dataDxfId="1166"/>
    <tableColumn id="38" name="Columna38" headerRowDxfId="1165" dataDxfId="1164"/>
    <tableColumn id="39" name="Columna39" headerRowDxfId="1163" dataDxfId="1162"/>
    <tableColumn id="40" name="Columna40" headerRowDxfId="1161" dataDxfId="1160"/>
    <tableColumn id="41" name="Columna41" headerRowDxfId="1159" dataDxfId="1158" headerRowCellStyle="Millares"/>
    <tableColumn id="42" name="Columna42" headerRowDxfId="1157" dataDxfId="1156" headerRowCellStyle="Millares"/>
    <tableColumn id="43" name="Columna43" headerRowDxfId="1155" dataDxfId="1154" headerRowCellStyle="Millares"/>
    <tableColumn id="44" name="Columna44" headerRowDxfId="1153" dataDxfId="1152" headerRowCellStyle="Millares"/>
    <tableColumn id="45" name="Columna45" headerRowDxfId="1151" dataDxfId="1150" headerRowCellStyle="Millares"/>
    <tableColumn id="46" name="Columna46" headerRowDxfId="1149" dataDxfId="1148" headerRowCellStyle="Millares"/>
    <tableColumn id="47" name="Columna47" headerRowDxfId="1147" dataDxfId="1146" headerRowCellStyle="Millares"/>
    <tableColumn id="48" name="Columna48" headerRowDxfId="1145" dataDxfId="1144" headerRowCellStyle="Millares"/>
    <tableColumn id="49" name="Columna49" headerRowDxfId="1143" dataDxfId="1142" headerRowCellStyle="Millares"/>
    <tableColumn id="50" name="Columna50" headerRowDxfId="1141" dataDxfId="1140" headerRowCellStyle="Millares"/>
    <tableColumn id="51" name="Columna51" headerRowDxfId="1139" dataDxfId="1138" headerRowCellStyle="Millares"/>
    <tableColumn id="52" name="Columna52" headerRowDxfId="1137" dataDxfId="1136" headerRowCellStyle="Millares"/>
    <tableColumn id="53" name="Columna53" headerRowDxfId="1135" dataDxfId="1134" headerRowCellStyle="Millares"/>
    <tableColumn id="54" name="Columna54" headerRowDxfId="1133" dataDxfId="1132" headerRowCellStyle="Millares"/>
    <tableColumn id="55" name="Columna55" headerRowDxfId="1131" dataDxfId="1130"/>
    <tableColumn id="56" name="Columna56" headerRowDxfId="1129" dataDxfId="1128" headerRowCellStyle="Millares"/>
    <tableColumn id="57" name="Columna57" headerRowDxfId="1127" dataDxfId="1126" headerRowCellStyle="Millares"/>
    <tableColumn id="58" name="Columna58" headerRowDxfId="1125" dataDxfId="1124" headerRowCellStyle="Millares"/>
    <tableColumn id="59" name="Columna59" headerRowDxfId="1123" dataDxfId="1122" headerRowCellStyle="Millares"/>
    <tableColumn id="60" name="Columna60" headerRowDxfId="1121" dataDxfId="1120"/>
    <tableColumn id="61" name="Columna61" headerRowDxfId="1119" dataDxfId="1118" headerRowCellStyle="Millares"/>
  </tableColumns>
  <tableStyleInfo name="Estilo de tabla 2" showFirstColumn="0" showLastColumn="0" showRowStripes="1" showColumnStripes="0"/>
</table>
</file>

<file path=xl/tables/table6.xml><?xml version="1.0" encoding="utf-8"?>
<table xmlns="http://schemas.openxmlformats.org/spreadsheetml/2006/main" id="6" name="Tabla6" displayName="Tabla6" ref="B12:BF48" headerRowCount="0" totalsRowShown="0" headerRowDxfId="1117">
  <sortState ref="B11:BF48">
    <sortCondition ref="D11"/>
  </sortState>
  <tableColumns count="57">
    <tableColumn id="1" name="Columna1" headerRowDxfId="1116" dataDxfId="1115"/>
    <tableColumn id="2" name="Columna2" headerRowDxfId="1114"/>
    <tableColumn id="3" name="Columna3" headerRowDxfId="1113"/>
    <tableColumn id="4" name="Columna4" headerRowDxfId="1112"/>
    <tableColumn id="5" name="Columna5" headerRowDxfId="1111"/>
    <tableColumn id="6" name="Columna6" headerRowDxfId="1110"/>
    <tableColumn id="7" name="Columna7" headerRowDxfId="1109"/>
    <tableColumn id="8" name="Columna8" headerRowDxfId="1108"/>
    <tableColumn id="9" name="Columna9" headerRowDxfId="1107" headerRowCellStyle="Millares"/>
    <tableColumn id="10" name="Columna10" headerRowDxfId="1106" headerRowCellStyle="Millares"/>
    <tableColumn id="11" name="Columna11" headerRowDxfId="1105" headerRowCellStyle="Millares"/>
    <tableColumn id="12" name="Columna12" headerRowDxfId="1104"/>
    <tableColumn id="13" name="Columna13" headerRowDxfId="1103"/>
    <tableColumn id="14" name="Columna14" headerRowDxfId="1102"/>
    <tableColumn id="15" name="Columna15" headerRowDxfId="1101"/>
    <tableColumn id="16" name="Columna16" headerRowDxfId="1100"/>
    <tableColumn id="17" name="Columna17" headerRowDxfId="1099"/>
    <tableColumn id="18" name="Columna18" headerRowDxfId="1098"/>
    <tableColumn id="19" name="Columna19" headerRowDxfId="1097"/>
    <tableColumn id="20" name="Columna20" headerRowDxfId="1096"/>
    <tableColumn id="21" name="Columna21" headerRowDxfId="1095"/>
    <tableColumn id="22" name="Columna22" headerRowDxfId="1094"/>
    <tableColumn id="23" name="Columna23" headerRowDxfId="1093"/>
    <tableColumn id="24" name="Columna24" headerRowDxfId="1092"/>
    <tableColumn id="25" name="Columna25" headerRowDxfId="1091"/>
    <tableColumn id="26" name="Columna26" headerRowDxfId="1090"/>
    <tableColumn id="27" name="Columna27" headerRowDxfId="1089"/>
    <tableColumn id="28" name="Columna28" headerRowDxfId="1088"/>
    <tableColumn id="29" name="Columna29" headerRowDxfId="1087"/>
    <tableColumn id="30" name="Columna30" headerRowDxfId="1086"/>
    <tableColumn id="31" name="Columna31" headerRowDxfId="1085" headerRowCellStyle="Millares"/>
    <tableColumn id="32" name="Columna32" headerRowDxfId="1084" headerRowCellStyle="Millares"/>
    <tableColumn id="33" name="Columna33" headerRowDxfId="1083" headerRowCellStyle="Millares"/>
    <tableColumn id="34" name="Columna34" headerRowDxfId="1082" headerRowCellStyle="Millares"/>
    <tableColumn id="35" name="Columna35" headerRowDxfId="1081" headerRowCellStyle="Millares"/>
    <tableColumn id="36" name="Columna36" headerRowDxfId="1080" headerRowCellStyle="Millares"/>
    <tableColumn id="37" name="Columna37" headerRowDxfId="1079" headerRowCellStyle="Millares"/>
    <tableColumn id="38" name="Columna38" headerRowDxfId="1078" headerRowCellStyle="Millares"/>
    <tableColumn id="39" name="Columna39" headerRowDxfId="1077" headerRowCellStyle="Millares"/>
    <tableColumn id="40" name="Columna40" headerRowDxfId="1076" headerRowCellStyle="Millares"/>
    <tableColumn id="41" name="Columna41" headerRowDxfId="1075" headerRowCellStyle="Millares"/>
    <tableColumn id="42" name="Columna42" headerRowDxfId="1074" headerRowCellStyle="Millares"/>
    <tableColumn id="43" name="Columna43" headerRowDxfId="1073" headerRowCellStyle="Millares"/>
    <tableColumn id="44" name="Columna44" headerRowDxfId="1072" headerRowCellStyle="Millares"/>
    <tableColumn id="45" name="Columna45" headerRowDxfId="1071" headerRowCellStyle="Millares"/>
    <tableColumn id="46" name="Columna46" headerRowDxfId="1070" headerRowCellStyle="Millares"/>
    <tableColumn id="47" name="Columna47" headerRowDxfId="1069" headerRowCellStyle="Millares"/>
    <tableColumn id="48" name="Columna48" headerRowDxfId="1068" headerRowCellStyle="Millares"/>
    <tableColumn id="49" name="Columna49" headerRowDxfId="1067" headerRowCellStyle="Millares"/>
    <tableColumn id="50" name="Columna50" headerRowDxfId="1066" headerRowCellStyle="Millares"/>
    <tableColumn id="51" name="Columna51" headerRowDxfId="1065" headerRowCellStyle="Millares"/>
    <tableColumn id="52" name="Columna52" headerRowDxfId="1064" headerRowCellStyle="Millares"/>
    <tableColumn id="53" name="Columna53" headerRowDxfId="1063" headerRowCellStyle="Millares"/>
    <tableColumn id="54" name="Columna54" headerRowDxfId="1062" headerRowCellStyle="Millares"/>
    <tableColumn id="55" name="Columna55" headerRowDxfId="1061" headerRowCellStyle="Millares"/>
    <tableColumn id="56" name="Columna56" headerRowDxfId="1060" headerRowCellStyle="Millares"/>
    <tableColumn id="57" name="Columna57" headerRowDxfId="1059" headerRowCellStyle="Millares"/>
  </tableColumns>
  <tableStyleInfo name="Estilo de tabla 2" showFirstColumn="0" showLastColumn="0" showRowStripes="1" showColumnStripes="0"/>
</table>
</file>

<file path=xl/tables/table7.xml><?xml version="1.0" encoding="utf-8"?>
<table xmlns="http://schemas.openxmlformats.org/spreadsheetml/2006/main" id="7" name="Tabla7" displayName="Tabla7" ref="B12:BF48" headerRowCount="0" totalsRowShown="0">
  <sortState ref="B11:BF48">
    <sortCondition ref="D11"/>
  </sortState>
  <tableColumns count="57">
    <tableColumn id="1" name="Columna1" headerRowDxfId="1058" dataDxfId="1057"/>
    <tableColumn id="2" name="Columna2" headerRowDxfId="1056"/>
    <tableColumn id="3" name="Columna3" headerRowDxfId="1055"/>
    <tableColumn id="4" name="Columna4" headerRowDxfId="1054"/>
    <tableColumn id="5" name="Columna5" headerRowDxfId="1053"/>
    <tableColumn id="6" name="Columna6" headerRowDxfId="1052"/>
    <tableColumn id="7" name="Columna7" headerRowDxfId="1051"/>
    <tableColumn id="8" name="Columna8" headerRowDxfId="1050"/>
    <tableColumn id="9" name="Columna9" headerRowDxfId="1049" headerRowCellStyle="Millares"/>
    <tableColumn id="10" name="Columna10" headerRowDxfId="1048" headerRowCellStyle="Millares"/>
    <tableColumn id="11" name="Columna11" headerRowDxfId="1047" headerRowCellStyle="Millares"/>
    <tableColumn id="12" name="Columna12" headerRowDxfId="1046"/>
    <tableColumn id="13" name="Columna13" headerRowDxfId="1045"/>
    <tableColumn id="14" name="Columna14" headerRowDxfId="1044"/>
    <tableColumn id="15" name="Columna15" headerRowDxfId="1043"/>
    <tableColumn id="16" name="Columna16" headerRowDxfId="1042"/>
    <tableColumn id="17" name="Columna17" headerRowDxfId="1041"/>
    <tableColumn id="18" name="Columna18" headerRowDxfId="1040"/>
    <tableColumn id="19" name="Columna19" headerRowDxfId="1039"/>
    <tableColumn id="20" name="Columna20" headerRowDxfId="1038"/>
    <tableColumn id="21" name="Columna21" headerRowDxfId="1037"/>
    <tableColumn id="22" name="Columna22" headerRowDxfId="1036"/>
    <tableColumn id="23" name="Columna23" headerRowDxfId="1035"/>
    <tableColumn id="24" name="Columna24" headerRowDxfId="1034"/>
    <tableColumn id="25" name="Columna25" headerRowDxfId="1033" dataDxfId="1032"/>
    <tableColumn id="26" name="Columna26" headerRowDxfId="1031" dataDxfId="1030"/>
    <tableColumn id="27" name="Columna27" headerRowDxfId="1029" dataDxfId="1028"/>
    <tableColumn id="28" name="Columna28" headerRowDxfId="1027" dataDxfId="1026"/>
    <tableColumn id="29" name="Columna29" headerRowDxfId="1025" dataDxfId="1024"/>
    <tableColumn id="30" name="Columna30" headerRowDxfId="1023" dataDxfId="1022"/>
    <tableColumn id="31" name="Columna31" headerRowDxfId="1021" headerRowCellStyle="Millares"/>
    <tableColumn id="32" name="Columna32" headerRowDxfId="1020" headerRowCellStyle="Millares"/>
    <tableColumn id="33" name="Columna33" headerRowDxfId="1019" headerRowCellStyle="Millares"/>
    <tableColumn id="34" name="Columna34" headerRowDxfId="1018" headerRowCellStyle="Millares"/>
    <tableColumn id="35" name="Columna35" headerRowDxfId="1017" headerRowCellStyle="Millares"/>
    <tableColumn id="36" name="Columna36" headerRowDxfId="1016" headerRowCellStyle="Millares"/>
    <tableColumn id="37" name="Columna37" headerRowDxfId="1015" headerRowCellStyle="Millares"/>
    <tableColumn id="38" name="Columna38" headerRowDxfId="1014" headerRowCellStyle="Millares"/>
    <tableColumn id="39" name="Columna39" headerRowDxfId="1013" dataDxfId="1012" headerRowCellStyle="Millares"/>
    <tableColumn id="40" name="Columna40" headerRowDxfId="1011" dataDxfId="1010" headerRowCellStyle="Millares"/>
    <tableColumn id="41" name="Columna41" headerRowDxfId="1009" dataDxfId="1008" headerRowCellStyle="Millares"/>
    <tableColumn id="42" name="Columna42" headerRowDxfId="1007" dataDxfId="1006" headerRowCellStyle="Millares"/>
    <tableColumn id="43" name="Columna43" headerRowDxfId="1005" dataDxfId="1004" headerRowCellStyle="Millares"/>
    <tableColumn id="44" name="Columna44" headerRowDxfId="1003" dataDxfId="1002" headerRowCellStyle="Millares"/>
    <tableColumn id="45" name="Columna45" headerRowDxfId="1001" dataDxfId="1000" headerRowCellStyle="Millares"/>
    <tableColumn id="46" name="Columna46" headerRowDxfId="999" dataDxfId="998" headerRowCellStyle="Millares"/>
    <tableColumn id="47" name="Columna47" headerRowDxfId="997" dataDxfId="996" headerRowCellStyle="Millares"/>
    <tableColumn id="48" name="Columna48" headerRowDxfId="995" dataDxfId="994" headerRowCellStyle="Millares"/>
    <tableColumn id="49" name="Columna49" headerRowDxfId="993" dataDxfId="992" headerRowCellStyle="Millares"/>
    <tableColumn id="50" name="Columna50" headerRowDxfId="991" dataDxfId="990" headerRowCellStyle="Millares"/>
    <tableColumn id="51" name="Columna51" headerRowDxfId="989" dataDxfId="988" headerRowCellStyle="Millares"/>
    <tableColumn id="52" name="Columna52" headerRowDxfId="987" dataDxfId="986" headerRowCellStyle="Millares"/>
    <tableColumn id="53" name="Columna53" headerRowDxfId="985" dataDxfId="984" headerRowCellStyle="Millares"/>
    <tableColumn id="54" name="Columna54" headerRowDxfId="983" dataDxfId="982" headerRowCellStyle="Millares"/>
    <tableColumn id="55" name="Columna55" headerRowDxfId="981" dataDxfId="980" headerRowCellStyle="Millares"/>
    <tableColumn id="56" name="Columna56" headerRowDxfId="979" dataDxfId="978" headerRowCellStyle="Millares"/>
    <tableColumn id="57" name="Columna57" headerRowDxfId="977" dataDxfId="976" headerRowCellStyle="Millares"/>
  </tableColumns>
  <tableStyleInfo name="Estilo de tabla 2" showFirstColumn="0" showLastColumn="0" showRowStripes="1" showColumnStripes="0"/>
</table>
</file>

<file path=xl/tables/table8.xml><?xml version="1.0" encoding="utf-8"?>
<table xmlns="http://schemas.openxmlformats.org/spreadsheetml/2006/main" id="8" name="Tabla8" displayName="Tabla8" ref="B12:BF48" headerRowCount="0" totalsRowShown="0">
  <sortState ref="B11:BF49">
    <sortCondition ref="D11"/>
  </sortState>
  <tableColumns count="57">
    <tableColumn id="1" name="Columna1" headerRowDxfId="975" dataDxfId="974"/>
    <tableColumn id="2" name="Columna2" headerRowDxfId="973"/>
    <tableColumn id="3" name="Columna3" headerRowDxfId="972"/>
    <tableColumn id="4" name="Columna4" headerRowDxfId="971"/>
    <tableColumn id="5" name="Columna5" headerRowDxfId="970"/>
    <tableColumn id="6" name="Columna6" headerRowDxfId="969"/>
    <tableColumn id="7" name="Columna7" headerRowDxfId="968"/>
    <tableColumn id="8" name="Columna8" headerRowDxfId="967"/>
    <tableColumn id="9" name="Columna9" headerRowDxfId="966" headerRowCellStyle="Millares"/>
    <tableColumn id="10" name="Columna10" headerRowDxfId="965" headerRowCellStyle="Millares"/>
    <tableColumn id="11" name="Columna11" headerRowDxfId="964" headerRowCellStyle="Millares"/>
    <tableColumn id="12" name="Columna12" headerRowDxfId="963"/>
    <tableColumn id="13" name="Columna13" headerRowDxfId="962"/>
    <tableColumn id="14" name="Columna14" headerRowDxfId="961"/>
    <tableColumn id="15" name="Columna15" headerRowDxfId="960"/>
    <tableColumn id="16" name="Columna16" headerRowDxfId="959"/>
    <tableColumn id="17" name="Columna17" headerRowDxfId="958"/>
    <tableColumn id="18" name="Columna18" headerRowDxfId="957"/>
    <tableColumn id="19" name="Columna19" headerRowDxfId="956"/>
    <tableColumn id="20" name="Columna20" headerRowDxfId="955"/>
    <tableColumn id="21" name="Columna21" headerRowDxfId="954"/>
    <tableColumn id="22" name="Columna22" headerRowDxfId="953"/>
    <tableColumn id="23" name="Columna23" headerRowDxfId="952"/>
    <tableColumn id="24" name="Columna24" headerRowDxfId="951"/>
    <tableColumn id="25" name="Columna25" headerRowDxfId="950"/>
    <tableColumn id="26" name="Columna26" headerRowDxfId="949"/>
    <tableColumn id="27" name="Columna27" headerRowDxfId="948"/>
    <tableColumn id="28" name="Columna28" headerRowDxfId="947"/>
    <tableColumn id="29" name="Columna29" headerRowDxfId="946"/>
    <tableColumn id="30" name="Columna30" headerRowDxfId="945"/>
    <tableColumn id="31" name="Columna31" headerRowDxfId="944" headerRowCellStyle="Millares"/>
    <tableColumn id="32" name="Columna32" headerRowDxfId="943" headerRowCellStyle="Millares"/>
    <tableColumn id="33" name="Columna33" headerRowDxfId="942" headerRowCellStyle="Millares"/>
    <tableColumn id="34" name="Columna34" headerRowDxfId="941" headerRowCellStyle="Millares"/>
    <tableColumn id="35" name="Columna35" headerRowDxfId="940" headerRowCellStyle="Millares"/>
    <tableColumn id="36" name="Columna36" headerRowDxfId="939" headerRowCellStyle="Millares"/>
    <tableColumn id="37" name="Columna37" headerRowDxfId="938" headerRowCellStyle="Millares"/>
    <tableColumn id="38" name="Columna38" headerRowDxfId="937" headerRowCellStyle="Millares"/>
    <tableColumn id="39" name="Columna39" headerRowDxfId="936" headerRowCellStyle="Millares"/>
    <tableColumn id="40" name="Columna40" headerRowDxfId="935" headerRowCellStyle="Millares"/>
    <tableColumn id="41" name="Columna41" headerRowDxfId="934" headerRowCellStyle="Millares"/>
    <tableColumn id="42" name="Columna42" headerRowDxfId="933" headerRowCellStyle="Millares"/>
    <tableColumn id="43" name="Columna43" headerRowDxfId="932" headerRowCellStyle="Millares"/>
    <tableColumn id="44" name="Columna44" headerRowDxfId="931" headerRowCellStyle="Millares"/>
    <tableColumn id="45" name="Columna45" headerRowDxfId="930" headerRowCellStyle="Millares"/>
    <tableColumn id="46" name="Columna46" headerRowDxfId="929" headerRowCellStyle="Millares"/>
    <tableColumn id="47" name="Columna47" headerRowDxfId="928" headerRowCellStyle="Millares"/>
    <tableColumn id="48" name="Columna48" headerRowDxfId="927" headerRowCellStyle="Millares"/>
    <tableColumn id="49" name="Columna49" headerRowDxfId="926" headerRowCellStyle="Millares"/>
    <tableColumn id="50" name="Columna50" headerRowDxfId="925" headerRowCellStyle="Millares"/>
    <tableColumn id="51" name="Columna51" headerRowDxfId="924" headerRowCellStyle="Millares"/>
    <tableColumn id="52" name="Columna52" headerRowDxfId="923" headerRowCellStyle="Millares"/>
    <tableColumn id="53" name="Columna53" headerRowDxfId="922" headerRowCellStyle="Millares"/>
    <tableColumn id="54" name="Columna54" headerRowDxfId="921" headerRowCellStyle="Millares"/>
    <tableColumn id="55" name="Columna55" headerRowDxfId="920" headerRowCellStyle="Millares"/>
    <tableColumn id="56" name="Columna56" headerRowDxfId="919" headerRowCellStyle="Millares"/>
    <tableColumn id="57" name="Columna57" headerRowDxfId="918" headerRowCellStyle="Millares"/>
  </tableColumns>
  <tableStyleInfo name="Estilo de tabla 2" showFirstColumn="0" showLastColumn="0" showRowStripes="1" showColumnStripes="0"/>
</table>
</file>

<file path=xl/tables/table9.xml><?xml version="1.0" encoding="utf-8"?>
<table xmlns="http://schemas.openxmlformats.org/spreadsheetml/2006/main" id="9" name="Tabla9" displayName="Tabla9" ref="B12:BF48" headerRowCount="0" totalsRowShown="0">
  <sortState ref="B12:BF50">
    <sortCondition ref="D12"/>
  </sortState>
  <tableColumns count="57">
    <tableColumn id="1" name="Columna1" headerRowDxfId="917" dataDxfId="916"/>
    <tableColumn id="2" name="Columna2" headerRowDxfId="915"/>
    <tableColumn id="3" name="Columna3" headerRowDxfId="914"/>
    <tableColumn id="4" name="Columna4" headerRowDxfId="913"/>
    <tableColumn id="5" name="Columna5" headerRowDxfId="912"/>
    <tableColumn id="6" name="Columna6" headerRowDxfId="911"/>
    <tableColumn id="7" name="Columna7" headerRowDxfId="910"/>
    <tableColumn id="8" name="Columna8" headerRowDxfId="909"/>
    <tableColumn id="9" name="Columna9" headerRowDxfId="908" headerRowCellStyle="Millares"/>
    <tableColumn id="10" name="Columna10" headerRowDxfId="907" headerRowCellStyle="Millares"/>
    <tableColumn id="11" name="Columna11" headerRowDxfId="906" headerRowCellStyle="Millares"/>
    <tableColumn id="12" name="Columna12" headerRowDxfId="905"/>
    <tableColumn id="13" name="Columna13" headerRowDxfId="904"/>
    <tableColumn id="14" name="Columna14" headerRowDxfId="903"/>
    <tableColumn id="15" name="Columna15" headerRowDxfId="902"/>
    <tableColumn id="16" name="Columna16" headerRowDxfId="901"/>
    <tableColumn id="17" name="Columna17" headerRowDxfId="900"/>
    <tableColumn id="18" name="Columna18" headerRowDxfId="899"/>
    <tableColumn id="19" name="Columna19" headerRowDxfId="898"/>
    <tableColumn id="20" name="Columna20" headerRowDxfId="897"/>
    <tableColumn id="21" name="Columna21" headerRowDxfId="896"/>
    <tableColumn id="22" name="Columna22" headerRowDxfId="895"/>
    <tableColumn id="23" name="Columna23" headerRowDxfId="894"/>
    <tableColumn id="24" name="Columna24" headerRowDxfId="893"/>
    <tableColumn id="25" name="Columna25" headerRowDxfId="892"/>
    <tableColumn id="26" name="Columna26" headerRowDxfId="891"/>
    <tableColumn id="27" name="Columna27" headerRowDxfId="890"/>
    <tableColumn id="28" name="Columna28" headerRowDxfId="889"/>
    <tableColumn id="29" name="Columna29" headerRowDxfId="888"/>
    <tableColumn id="30" name="Columna30" headerRowDxfId="887"/>
    <tableColumn id="31" name="Columna31" headerRowDxfId="886" headerRowCellStyle="Millares"/>
    <tableColumn id="32" name="Columna32" headerRowDxfId="885" headerRowCellStyle="Millares"/>
    <tableColumn id="33" name="Columna33" headerRowDxfId="884" headerRowCellStyle="Millares"/>
    <tableColumn id="34" name="Columna34" headerRowDxfId="883" headerRowCellStyle="Millares"/>
    <tableColumn id="35" name="Columna35" headerRowDxfId="882" headerRowCellStyle="Millares"/>
    <tableColumn id="36" name="Columna36" headerRowDxfId="881" headerRowCellStyle="Millares"/>
    <tableColumn id="37" name="Columna37" headerRowDxfId="880" headerRowCellStyle="Millares"/>
    <tableColumn id="38" name="Columna38" headerRowDxfId="879" headerRowCellStyle="Millares"/>
    <tableColumn id="39" name="Columna39" headerRowDxfId="878" headerRowCellStyle="Millares"/>
    <tableColumn id="40" name="Columna40" headerRowDxfId="877" headerRowCellStyle="Millares"/>
    <tableColumn id="41" name="Columna41" headerRowDxfId="876" headerRowCellStyle="Millares"/>
    <tableColumn id="42" name="Columna42" headerRowDxfId="875" headerRowCellStyle="Millares"/>
    <tableColumn id="43" name="Columna43" headerRowDxfId="874" headerRowCellStyle="Millares"/>
    <tableColumn id="44" name="Columna44" headerRowDxfId="873" headerRowCellStyle="Millares"/>
    <tableColumn id="45" name="Columna45" headerRowDxfId="872" headerRowCellStyle="Millares"/>
    <tableColumn id="46" name="Columna46" headerRowDxfId="871" headerRowCellStyle="Millares"/>
    <tableColumn id="47" name="Columna47" headerRowDxfId="870" headerRowCellStyle="Millares"/>
    <tableColumn id="48" name="Columna48" headerRowDxfId="869" headerRowCellStyle="Millares"/>
    <tableColumn id="49" name="Columna49" headerRowDxfId="868" headerRowCellStyle="Millares"/>
    <tableColumn id="50" name="Columna50" headerRowDxfId="867" headerRowCellStyle="Millares"/>
    <tableColumn id="51" name="Columna51" headerRowDxfId="866" headerRowCellStyle="Millares"/>
    <tableColumn id="52" name="Columna52" headerRowDxfId="865" headerRowCellStyle="Millares"/>
    <tableColumn id="53" name="Columna53" headerRowDxfId="864" headerRowCellStyle="Millares"/>
    <tableColumn id="54" name="Columna54" headerRowDxfId="863" headerRowCellStyle="Millares"/>
    <tableColumn id="55" name="Columna55" headerRowDxfId="862" headerRowCellStyle="Millares"/>
    <tableColumn id="56" name="Columna56" headerRowDxfId="861" headerRowCellStyle="Millares"/>
    <tableColumn id="57" name="Columna57" headerRowDxfId="860" headerRowCellStyle="Millares"/>
  </tableColumns>
  <tableStyleInfo name="Estilo de tabla 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irhuila.gov.co/"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table" Target="../tables/table16.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4.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C000"/>
  </sheetPr>
  <dimension ref="A1:BE32"/>
  <sheetViews>
    <sheetView zoomScale="80" zoomScaleNormal="80" zoomScaleSheetLayoutView="90" workbookViewId="0">
      <selection activeCell="B5" sqref="B5:E5"/>
    </sheetView>
  </sheetViews>
  <sheetFormatPr baseColWidth="10" defaultRowHeight="15" x14ac:dyDescent="0.25"/>
  <cols>
    <col min="1" max="1" width="69.28515625" style="285" customWidth="1"/>
    <col min="2" max="2" width="11" customWidth="1"/>
    <col min="3" max="3" width="11.140625" customWidth="1"/>
    <col min="4" max="7" width="10.7109375" style="30" customWidth="1"/>
    <col min="8" max="8" width="10.28515625" style="30" customWidth="1"/>
    <col min="9" max="9" width="3.140625" customWidth="1"/>
    <col min="10" max="10" width="5.7109375" customWidth="1"/>
    <col min="11" max="11" width="10.7109375" customWidth="1"/>
    <col min="12" max="15" width="10.7109375" style="30" customWidth="1"/>
    <col min="16" max="21" width="8.7109375" style="30" customWidth="1"/>
    <col min="22" max="27" width="10.7109375" style="30" customWidth="1"/>
    <col min="28" max="28" width="12.42578125" customWidth="1"/>
    <col min="29" max="29" width="16.7109375" customWidth="1"/>
    <col min="30" max="30" width="10.7109375" customWidth="1"/>
    <col min="31" max="50" width="10.7109375" style="30" customWidth="1"/>
    <col min="51" max="51" width="21.85546875" style="30" customWidth="1"/>
    <col min="52" max="57" width="10.7109375" style="30" customWidth="1"/>
    <col min="250" max="250" width="2.5703125" customWidth="1"/>
    <col min="251" max="251" width="5.140625" customWidth="1"/>
    <col min="252" max="252" width="12.42578125" customWidth="1"/>
    <col min="253" max="253" width="8.5703125" customWidth="1"/>
    <col min="254" max="254" width="9.28515625" customWidth="1"/>
    <col min="255" max="255" width="9.140625" customWidth="1"/>
    <col min="256" max="256" width="9" customWidth="1"/>
    <col min="257" max="257" width="8.85546875" customWidth="1"/>
    <col min="258" max="258" width="9" customWidth="1"/>
    <col min="259" max="260" width="8.85546875" customWidth="1"/>
    <col min="261" max="261" width="9.140625" customWidth="1"/>
    <col min="262" max="262" width="9.28515625" customWidth="1"/>
    <col min="263" max="263" width="9.42578125" customWidth="1"/>
    <col min="264" max="264" width="9.28515625" customWidth="1"/>
    <col min="265" max="265" width="9.5703125" customWidth="1"/>
    <col min="266" max="266" width="10" customWidth="1"/>
    <col min="267" max="267" width="10.140625" customWidth="1"/>
    <col min="268" max="268" width="10.28515625" customWidth="1"/>
    <col min="269" max="269" width="9.42578125" customWidth="1"/>
    <col min="270" max="270" width="9.5703125" customWidth="1"/>
    <col min="271" max="271" width="9" customWidth="1"/>
    <col min="272" max="272" width="9.42578125" customWidth="1"/>
    <col min="273" max="274" width="9.7109375" customWidth="1"/>
    <col min="275" max="276" width="10" customWidth="1"/>
    <col min="277" max="277" width="9.85546875" customWidth="1"/>
    <col min="278" max="278" width="14.140625" customWidth="1"/>
    <col min="279" max="279" width="10.42578125" customWidth="1"/>
    <col min="280" max="280" width="10.5703125" customWidth="1"/>
    <col min="281" max="281" width="10.42578125" customWidth="1"/>
    <col min="282" max="282" width="10.28515625" customWidth="1"/>
    <col min="283" max="283" width="10.5703125" customWidth="1"/>
    <col min="284" max="284" width="9.140625" customWidth="1"/>
    <col min="285" max="285" width="10.42578125" customWidth="1"/>
    <col min="286" max="291" width="9.140625" customWidth="1"/>
    <col min="292" max="292" width="8" customWidth="1"/>
    <col min="293" max="301" width="7.28515625" customWidth="1"/>
    <col min="302" max="302" width="8.42578125" customWidth="1"/>
    <col min="303" max="303" width="9.28515625" customWidth="1"/>
    <col min="304" max="304" width="7.28515625" customWidth="1"/>
    <col min="305" max="305" width="9.85546875" customWidth="1"/>
    <col min="306" max="306" width="10.5703125" customWidth="1"/>
    <col min="307" max="307" width="8.5703125" customWidth="1"/>
    <col min="308" max="309" width="8.42578125" customWidth="1"/>
    <col min="310" max="310" width="9.140625" customWidth="1"/>
    <col min="311" max="311" width="8.140625" customWidth="1"/>
    <col min="312" max="312" width="8.85546875" customWidth="1"/>
    <col min="506" max="506" width="2.5703125" customWidth="1"/>
    <col min="507" max="507" width="5.140625" customWidth="1"/>
    <col min="508" max="508" width="12.42578125" customWidth="1"/>
    <col min="509" max="509" width="8.5703125" customWidth="1"/>
    <col min="510" max="510" width="9.28515625" customWidth="1"/>
    <col min="511" max="511" width="9.140625" customWidth="1"/>
    <col min="512" max="512" width="9" customWidth="1"/>
    <col min="513" max="513" width="8.85546875" customWidth="1"/>
    <col min="514" max="514" width="9" customWidth="1"/>
    <col min="515" max="516" width="8.85546875" customWidth="1"/>
    <col min="517" max="517" width="9.140625" customWidth="1"/>
    <col min="518" max="518" width="9.28515625" customWidth="1"/>
    <col min="519" max="519" width="9.42578125" customWidth="1"/>
    <col min="520" max="520" width="9.28515625" customWidth="1"/>
    <col min="521" max="521" width="9.5703125" customWidth="1"/>
    <col min="522" max="522" width="10" customWidth="1"/>
    <col min="523" max="523" width="10.140625" customWidth="1"/>
    <col min="524" max="524" width="10.28515625" customWidth="1"/>
    <col min="525" max="525" width="9.42578125" customWidth="1"/>
    <col min="526" max="526" width="9.5703125" customWidth="1"/>
    <col min="527" max="527" width="9" customWidth="1"/>
    <col min="528" max="528" width="9.42578125" customWidth="1"/>
    <col min="529" max="530" width="9.7109375" customWidth="1"/>
    <col min="531" max="532" width="10" customWidth="1"/>
    <col min="533" max="533" width="9.85546875" customWidth="1"/>
    <col min="534" max="534" width="14.140625" customWidth="1"/>
    <col min="535" max="535" width="10.42578125" customWidth="1"/>
    <col min="536" max="536" width="10.5703125" customWidth="1"/>
    <col min="537" max="537" width="10.42578125" customWidth="1"/>
    <col min="538" max="538" width="10.28515625" customWidth="1"/>
    <col min="539" max="539" width="10.5703125" customWidth="1"/>
    <col min="540" max="540" width="9.140625" customWidth="1"/>
    <col min="541" max="541" width="10.42578125" customWidth="1"/>
    <col min="542" max="547" width="9.140625" customWidth="1"/>
    <col min="548" max="548" width="8" customWidth="1"/>
    <col min="549" max="557" width="7.28515625" customWidth="1"/>
    <col min="558" max="558" width="8.42578125" customWidth="1"/>
    <col min="559" max="559" width="9.28515625" customWidth="1"/>
    <col min="560" max="560" width="7.28515625" customWidth="1"/>
    <col min="561" max="561" width="9.85546875" customWidth="1"/>
    <col min="562" max="562" width="10.5703125" customWidth="1"/>
    <col min="563" max="563" width="8.5703125" customWidth="1"/>
    <col min="564" max="565" width="8.42578125" customWidth="1"/>
    <col min="566" max="566" width="9.140625" customWidth="1"/>
    <col min="567" max="567" width="8.140625" customWidth="1"/>
    <col min="568" max="568" width="8.85546875" customWidth="1"/>
    <col min="762" max="762" width="2.5703125" customWidth="1"/>
    <col min="763" max="763" width="5.140625" customWidth="1"/>
    <col min="764" max="764" width="12.42578125" customWidth="1"/>
    <col min="765" max="765" width="8.5703125" customWidth="1"/>
    <col min="766" max="766" width="9.28515625" customWidth="1"/>
    <col min="767" max="767" width="9.140625" customWidth="1"/>
    <col min="768" max="768" width="9" customWidth="1"/>
    <col min="769" max="769" width="8.85546875" customWidth="1"/>
    <col min="770" max="770" width="9" customWidth="1"/>
    <col min="771" max="772" width="8.85546875" customWidth="1"/>
    <col min="773" max="773" width="9.140625" customWidth="1"/>
    <col min="774" max="774" width="9.28515625" customWidth="1"/>
    <col min="775" max="775" width="9.42578125" customWidth="1"/>
    <col min="776" max="776" width="9.28515625" customWidth="1"/>
    <col min="777" max="777" width="9.5703125" customWidth="1"/>
    <col min="778" max="778" width="10" customWidth="1"/>
    <col min="779" max="779" width="10.140625" customWidth="1"/>
    <col min="780" max="780" width="10.28515625" customWidth="1"/>
    <col min="781" max="781" width="9.42578125" customWidth="1"/>
    <col min="782" max="782" width="9.5703125" customWidth="1"/>
    <col min="783" max="783" width="9" customWidth="1"/>
    <col min="784" max="784" width="9.42578125" customWidth="1"/>
    <col min="785" max="786" width="9.7109375" customWidth="1"/>
    <col min="787" max="788" width="10" customWidth="1"/>
    <col min="789" max="789" width="9.85546875" customWidth="1"/>
    <col min="790" max="790" width="14.140625" customWidth="1"/>
    <col min="791" max="791" width="10.42578125" customWidth="1"/>
    <col min="792" max="792" width="10.5703125" customWidth="1"/>
    <col min="793" max="793" width="10.42578125" customWidth="1"/>
    <col min="794" max="794" width="10.28515625" customWidth="1"/>
    <col min="795" max="795" width="10.5703125" customWidth="1"/>
    <col min="796" max="796" width="9.140625" customWidth="1"/>
    <col min="797" max="797" width="10.42578125" customWidth="1"/>
    <col min="798" max="803" width="9.140625" customWidth="1"/>
    <col min="804" max="804" width="8" customWidth="1"/>
    <col min="805" max="813" width="7.28515625" customWidth="1"/>
    <col min="814" max="814" width="8.42578125" customWidth="1"/>
    <col min="815" max="815" width="9.28515625" customWidth="1"/>
    <col min="816" max="816" width="7.28515625" customWidth="1"/>
    <col min="817" max="817" width="9.85546875" customWidth="1"/>
    <col min="818" max="818" width="10.5703125" customWidth="1"/>
    <col min="819" max="819" width="8.5703125" customWidth="1"/>
    <col min="820" max="821" width="8.42578125" customWidth="1"/>
    <col min="822" max="822" width="9.140625" customWidth="1"/>
    <col min="823" max="823" width="8.140625" customWidth="1"/>
    <col min="824" max="824" width="8.85546875" customWidth="1"/>
    <col min="1018" max="1018" width="2.5703125" customWidth="1"/>
    <col min="1019" max="1019" width="5.140625" customWidth="1"/>
    <col min="1020" max="1020" width="12.42578125" customWidth="1"/>
    <col min="1021" max="1021" width="8.5703125" customWidth="1"/>
    <col min="1022" max="1022" width="9.28515625" customWidth="1"/>
    <col min="1023" max="1023" width="9.140625" customWidth="1"/>
    <col min="1024" max="1024" width="9" customWidth="1"/>
    <col min="1025" max="1025" width="8.85546875" customWidth="1"/>
    <col min="1026" max="1026" width="9" customWidth="1"/>
    <col min="1027" max="1028" width="8.85546875" customWidth="1"/>
    <col min="1029" max="1029" width="9.140625" customWidth="1"/>
    <col min="1030" max="1030" width="9.28515625" customWidth="1"/>
    <col min="1031" max="1031" width="9.42578125" customWidth="1"/>
    <col min="1032" max="1032" width="9.28515625" customWidth="1"/>
    <col min="1033" max="1033" width="9.5703125" customWidth="1"/>
    <col min="1034" max="1034" width="10" customWidth="1"/>
    <col min="1035" max="1035" width="10.140625" customWidth="1"/>
    <col min="1036" max="1036" width="10.28515625" customWidth="1"/>
    <col min="1037" max="1037" width="9.42578125" customWidth="1"/>
    <col min="1038" max="1038" width="9.5703125" customWidth="1"/>
    <col min="1039" max="1039" width="9" customWidth="1"/>
    <col min="1040" max="1040" width="9.42578125" customWidth="1"/>
    <col min="1041" max="1042" width="9.7109375" customWidth="1"/>
    <col min="1043" max="1044" width="10" customWidth="1"/>
    <col min="1045" max="1045" width="9.85546875" customWidth="1"/>
    <col min="1046" max="1046" width="14.140625" customWidth="1"/>
    <col min="1047" max="1047" width="10.42578125" customWidth="1"/>
    <col min="1048" max="1048" width="10.5703125" customWidth="1"/>
    <col min="1049" max="1049" width="10.42578125" customWidth="1"/>
    <col min="1050" max="1050" width="10.28515625" customWidth="1"/>
    <col min="1051" max="1051" width="10.5703125" customWidth="1"/>
    <col min="1052" max="1052" width="9.140625" customWidth="1"/>
    <col min="1053" max="1053" width="10.42578125" customWidth="1"/>
    <col min="1054" max="1059" width="9.140625" customWidth="1"/>
    <col min="1060" max="1060" width="8" customWidth="1"/>
    <col min="1061" max="1069" width="7.28515625" customWidth="1"/>
    <col min="1070" max="1070" width="8.42578125" customWidth="1"/>
    <col min="1071" max="1071" width="9.28515625" customWidth="1"/>
    <col min="1072" max="1072" width="7.28515625" customWidth="1"/>
    <col min="1073" max="1073" width="9.85546875" customWidth="1"/>
    <col min="1074" max="1074" width="10.5703125" customWidth="1"/>
    <col min="1075" max="1075" width="8.5703125" customWidth="1"/>
    <col min="1076" max="1077" width="8.42578125" customWidth="1"/>
    <col min="1078" max="1078" width="9.140625" customWidth="1"/>
    <col min="1079" max="1079" width="8.140625" customWidth="1"/>
    <col min="1080" max="1080" width="8.85546875" customWidth="1"/>
    <col min="1274" max="1274" width="2.5703125" customWidth="1"/>
    <col min="1275" max="1275" width="5.140625" customWidth="1"/>
    <col min="1276" max="1276" width="12.42578125" customWidth="1"/>
    <col min="1277" max="1277" width="8.5703125" customWidth="1"/>
    <col min="1278" max="1278" width="9.28515625" customWidth="1"/>
    <col min="1279" max="1279" width="9.140625" customWidth="1"/>
    <col min="1280" max="1280" width="9" customWidth="1"/>
    <col min="1281" max="1281" width="8.85546875" customWidth="1"/>
    <col min="1282" max="1282" width="9" customWidth="1"/>
    <col min="1283" max="1284" width="8.85546875" customWidth="1"/>
    <col min="1285" max="1285" width="9.140625" customWidth="1"/>
    <col min="1286" max="1286" width="9.28515625" customWidth="1"/>
    <col min="1287" max="1287" width="9.42578125" customWidth="1"/>
    <col min="1288" max="1288" width="9.28515625" customWidth="1"/>
    <col min="1289" max="1289" width="9.5703125" customWidth="1"/>
    <col min="1290" max="1290" width="10" customWidth="1"/>
    <col min="1291" max="1291" width="10.140625" customWidth="1"/>
    <col min="1292" max="1292" width="10.28515625" customWidth="1"/>
    <col min="1293" max="1293" width="9.42578125" customWidth="1"/>
    <col min="1294" max="1294" width="9.5703125" customWidth="1"/>
    <col min="1295" max="1295" width="9" customWidth="1"/>
    <col min="1296" max="1296" width="9.42578125" customWidth="1"/>
    <col min="1297" max="1298" width="9.7109375" customWidth="1"/>
    <col min="1299" max="1300" width="10" customWidth="1"/>
    <col min="1301" max="1301" width="9.85546875" customWidth="1"/>
    <col min="1302" max="1302" width="14.140625" customWidth="1"/>
    <col min="1303" max="1303" width="10.42578125" customWidth="1"/>
    <col min="1304" max="1304" width="10.5703125" customWidth="1"/>
    <col min="1305" max="1305" width="10.42578125" customWidth="1"/>
    <col min="1306" max="1306" width="10.28515625" customWidth="1"/>
    <col min="1307" max="1307" width="10.5703125" customWidth="1"/>
    <col min="1308" max="1308" width="9.140625" customWidth="1"/>
    <col min="1309" max="1309" width="10.42578125" customWidth="1"/>
    <col min="1310" max="1315" width="9.140625" customWidth="1"/>
    <col min="1316" max="1316" width="8" customWidth="1"/>
    <col min="1317" max="1325" width="7.28515625" customWidth="1"/>
    <col min="1326" max="1326" width="8.42578125" customWidth="1"/>
    <col min="1327" max="1327" width="9.28515625" customWidth="1"/>
    <col min="1328" max="1328" width="7.28515625" customWidth="1"/>
    <col min="1329" max="1329" width="9.85546875" customWidth="1"/>
    <col min="1330" max="1330" width="10.5703125" customWidth="1"/>
    <col min="1331" max="1331" width="8.5703125" customWidth="1"/>
    <col min="1332" max="1333" width="8.42578125" customWidth="1"/>
    <col min="1334" max="1334" width="9.140625" customWidth="1"/>
    <col min="1335" max="1335" width="8.140625" customWidth="1"/>
    <col min="1336" max="1336" width="8.85546875" customWidth="1"/>
    <col min="1530" max="1530" width="2.5703125" customWidth="1"/>
    <col min="1531" max="1531" width="5.140625" customWidth="1"/>
    <col min="1532" max="1532" width="12.42578125" customWidth="1"/>
    <col min="1533" max="1533" width="8.5703125" customWidth="1"/>
    <col min="1534" max="1534" width="9.28515625" customWidth="1"/>
    <col min="1535" max="1535" width="9.140625" customWidth="1"/>
    <col min="1536" max="1536" width="9" customWidth="1"/>
    <col min="1537" max="1537" width="8.85546875" customWidth="1"/>
    <col min="1538" max="1538" width="9" customWidth="1"/>
    <col min="1539" max="1540" width="8.85546875" customWidth="1"/>
    <col min="1541" max="1541" width="9.140625" customWidth="1"/>
    <col min="1542" max="1542" width="9.28515625" customWidth="1"/>
    <col min="1543" max="1543" width="9.42578125" customWidth="1"/>
    <col min="1544" max="1544" width="9.28515625" customWidth="1"/>
    <col min="1545" max="1545" width="9.5703125" customWidth="1"/>
    <col min="1546" max="1546" width="10" customWidth="1"/>
    <col min="1547" max="1547" width="10.140625" customWidth="1"/>
    <col min="1548" max="1548" width="10.28515625" customWidth="1"/>
    <col min="1549" max="1549" width="9.42578125" customWidth="1"/>
    <col min="1550" max="1550" width="9.5703125" customWidth="1"/>
    <col min="1551" max="1551" width="9" customWidth="1"/>
    <col min="1552" max="1552" width="9.42578125" customWidth="1"/>
    <col min="1553" max="1554" width="9.7109375" customWidth="1"/>
    <col min="1555" max="1556" width="10" customWidth="1"/>
    <col min="1557" max="1557" width="9.85546875" customWidth="1"/>
    <col min="1558" max="1558" width="14.140625" customWidth="1"/>
    <col min="1559" max="1559" width="10.42578125" customWidth="1"/>
    <col min="1560" max="1560" width="10.5703125" customWidth="1"/>
    <col min="1561" max="1561" width="10.42578125" customWidth="1"/>
    <col min="1562" max="1562" width="10.28515625" customWidth="1"/>
    <col min="1563" max="1563" width="10.5703125" customWidth="1"/>
    <col min="1564" max="1564" width="9.140625" customWidth="1"/>
    <col min="1565" max="1565" width="10.42578125" customWidth="1"/>
    <col min="1566" max="1571" width="9.140625" customWidth="1"/>
    <col min="1572" max="1572" width="8" customWidth="1"/>
    <col min="1573" max="1581" width="7.28515625" customWidth="1"/>
    <col min="1582" max="1582" width="8.42578125" customWidth="1"/>
    <col min="1583" max="1583" width="9.28515625" customWidth="1"/>
    <col min="1584" max="1584" width="7.28515625" customWidth="1"/>
    <col min="1585" max="1585" width="9.85546875" customWidth="1"/>
    <col min="1586" max="1586" width="10.5703125" customWidth="1"/>
    <col min="1587" max="1587" width="8.5703125" customWidth="1"/>
    <col min="1588" max="1589" width="8.42578125" customWidth="1"/>
    <col min="1590" max="1590" width="9.140625" customWidth="1"/>
    <col min="1591" max="1591" width="8.140625" customWidth="1"/>
    <col min="1592" max="1592" width="8.85546875" customWidth="1"/>
    <col min="1786" max="1786" width="2.5703125" customWidth="1"/>
    <col min="1787" max="1787" width="5.140625" customWidth="1"/>
    <col min="1788" max="1788" width="12.42578125" customWidth="1"/>
    <col min="1789" max="1789" width="8.5703125" customWidth="1"/>
    <col min="1790" max="1790" width="9.28515625" customWidth="1"/>
    <col min="1791" max="1791" width="9.140625" customWidth="1"/>
    <col min="1792" max="1792" width="9" customWidth="1"/>
    <col min="1793" max="1793" width="8.85546875" customWidth="1"/>
    <col min="1794" max="1794" width="9" customWidth="1"/>
    <col min="1795" max="1796" width="8.85546875" customWidth="1"/>
    <col min="1797" max="1797" width="9.140625" customWidth="1"/>
    <col min="1798" max="1798" width="9.28515625" customWidth="1"/>
    <col min="1799" max="1799" width="9.42578125" customWidth="1"/>
    <col min="1800" max="1800" width="9.28515625" customWidth="1"/>
    <col min="1801" max="1801" width="9.5703125" customWidth="1"/>
    <col min="1802" max="1802" width="10" customWidth="1"/>
    <col min="1803" max="1803" width="10.140625" customWidth="1"/>
    <col min="1804" max="1804" width="10.28515625" customWidth="1"/>
    <col min="1805" max="1805" width="9.42578125" customWidth="1"/>
    <col min="1806" max="1806" width="9.5703125" customWidth="1"/>
    <col min="1807" max="1807" width="9" customWidth="1"/>
    <col min="1808" max="1808" width="9.42578125" customWidth="1"/>
    <col min="1809" max="1810" width="9.7109375" customWidth="1"/>
    <col min="1811" max="1812" width="10" customWidth="1"/>
    <col min="1813" max="1813" width="9.85546875" customWidth="1"/>
    <col min="1814" max="1814" width="14.140625" customWidth="1"/>
    <col min="1815" max="1815" width="10.42578125" customWidth="1"/>
    <col min="1816" max="1816" width="10.5703125" customWidth="1"/>
    <col min="1817" max="1817" width="10.42578125" customWidth="1"/>
    <col min="1818" max="1818" width="10.28515625" customWidth="1"/>
    <col min="1819" max="1819" width="10.5703125" customWidth="1"/>
    <col min="1820" max="1820" width="9.140625" customWidth="1"/>
    <col min="1821" max="1821" width="10.42578125" customWidth="1"/>
    <col min="1822" max="1827" width="9.140625" customWidth="1"/>
    <col min="1828" max="1828" width="8" customWidth="1"/>
    <col min="1829" max="1837" width="7.28515625" customWidth="1"/>
    <col min="1838" max="1838" width="8.42578125" customWidth="1"/>
    <col min="1839" max="1839" width="9.28515625" customWidth="1"/>
    <col min="1840" max="1840" width="7.28515625" customWidth="1"/>
    <col min="1841" max="1841" width="9.85546875" customWidth="1"/>
    <col min="1842" max="1842" width="10.5703125" customWidth="1"/>
    <col min="1843" max="1843" width="8.5703125" customWidth="1"/>
    <col min="1844" max="1845" width="8.42578125" customWidth="1"/>
    <col min="1846" max="1846" width="9.140625" customWidth="1"/>
    <col min="1847" max="1847" width="8.140625" customWidth="1"/>
    <col min="1848" max="1848" width="8.85546875" customWidth="1"/>
    <col min="2042" max="2042" width="2.5703125" customWidth="1"/>
    <col min="2043" max="2043" width="5.140625" customWidth="1"/>
    <col min="2044" max="2044" width="12.42578125" customWidth="1"/>
    <col min="2045" max="2045" width="8.5703125" customWidth="1"/>
    <col min="2046" max="2046" width="9.28515625" customWidth="1"/>
    <col min="2047" max="2047" width="9.140625" customWidth="1"/>
    <col min="2048" max="2048" width="9" customWidth="1"/>
    <col min="2049" max="2049" width="8.85546875" customWidth="1"/>
    <col min="2050" max="2050" width="9" customWidth="1"/>
    <col min="2051" max="2052" width="8.85546875" customWidth="1"/>
    <col min="2053" max="2053" width="9.140625" customWidth="1"/>
    <col min="2054" max="2054" width="9.28515625" customWidth="1"/>
    <col min="2055" max="2055" width="9.42578125" customWidth="1"/>
    <col min="2056" max="2056" width="9.28515625" customWidth="1"/>
    <col min="2057" max="2057" width="9.5703125" customWidth="1"/>
    <col min="2058" max="2058" width="10" customWidth="1"/>
    <col min="2059" max="2059" width="10.140625" customWidth="1"/>
    <col min="2060" max="2060" width="10.28515625" customWidth="1"/>
    <col min="2061" max="2061" width="9.42578125" customWidth="1"/>
    <col min="2062" max="2062" width="9.5703125" customWidth="1"/>
    <col min="2063" max="2063" width="9" customWidth="1"/>
    <col min="2064" max="2064" width="9.42578125" customWidth="1"/>
    <col min="2065" max="2066" width="9.7109375" customWidth="1"/>
    <col min="2067" max="2068" width="10" customWidth="1"/>
    <col min="2069" max="2069" width="9.85546875" customWidth="1"/>
    <col min="2070" max="2070" width="14.140625" customWidth="1"/>
    <col min="2071" max="2071" width="10.42578125" customWidth="1"/>
    <col min="2072" max="2072" width="10.5703125" customWidth="1"/>
    <col min="2073" max="2073" width="10.42578125" customWidth="1"/>
    <col min="2074" max="2074" width="10.28515625" customWidth="1"/>
    <col min="2075" max="2075" width="10.5703125" customWidth="1"/>
    <col min="2076" max="2076" width="9.140625" customWidth="1"/>
    <col min="2077" max="2077" width="10.42578125" customWidth="1"/>
    <col min="2078" max="2083" width="9.140625" customWidth="1"/>
    <col min="2084" max="2084" width="8" customWidth="1"/>
    <col min="2085" max="2093" width="7.28515625" customWidth="1"/>
    <col min="2094" max="2094" width="8.42578125" customWidth="1"/>
    <col min="2095" max="2095" width="9.28515625" customWidth="1"/>
    <col min="2096" max="2096" width="7.28515625" customWidth="1"/>
    <col min="2097" max="2097" width="9.85546875" customWidth="1"/>
    <col min="2098" max="2098" width="10.5703125" customWidth="1"/>
    <col min="2099" max="2099" width="8.5703125" customWidth="1"/>
    <col min="2100" max="2101" width="8.42578125" customWidth="1"/>
    <col min="2102" max="2102" width="9.140625" customWidth="1"/>
    <col min="2103" max="2103" width="8.140625" customWidth="1"/>
    <col min="2104" max="2104" width="8.85546875" customWidth="1"/>
    <col min="2298" max="2298" width="2.5703125" customWidth="1"/>
    <col min="2299" max="2299" width="5.140625" customWidth="1"/>
    <col min="2300" max="2300" width="12.42578125" customWidth="1"/>
    <col min="2301" max="2301" width="8.5703125" customWidth="1"/>
    <col min="2302" max="2302" width="9.28515625" customWidth="1"/>
    <col min="2303" max="2303" width="9.140625" customWidth="1"/>
    <col min="2304" max="2304" width="9" customWidth="1"/>
    <col min="2305" max="2305" width="8.85546875" customWidth="1"/>
    <col min="2306" max="2306" width="9" customWidth="1"/>
    <col min="2307" max="2308" width="8.85546875" customWidth="1"/>
    <col min="2309" max="2309" width="9.140625" customWidth="1"/>
    <col min="2310" max="2310" width="9.28515625" customWidth="1"/>
    <col min="2311" max="2311" width="9.42578125" customWidth="1"/>
    <col min="2312" max="2312" width="9.28515625" customWidth="1"/>
    <col min="2313" max="2313" width="9.5703125" customWidth="1"/>
    <col min="2314" max="2314" width="10" customWidth="1"/>
    <col min="2315" max="2315" width="10.140625" customWidth="1"/>
    <col min="2316" max="2316" width="10.28515625" customWidth="1"/>
    <col min="2317" max="2317" width="9.42578125" customWidth="1"/>
    <col min="2318" max="2318" width="9.5703125" customWidth="1"/>
    <col min="2319" max="2319" width="9" customWidth="1"/>
    <col min="2320" max="2320" width="9.42578125" customWidth="1"/>
    <col min="2321" max="2322" width="9.7109375" customWidth="1"/>
    <col min="2323" max="2324" width="10" customWidth="1"/>
    <col min="2325" max="2325" width="9.85546875" customWidth="1"/>
    <col min="2326" max="2326" width="14.140625" customWidth="1"/>
    <col min="2327" max="2327" width="10.42578125" customWidth="1"/>
    <col min="2328" max="2328" width="10.5703125" customWidth="1"/>
    <col min="2329" max="2329" width="10.42578125" customWidth="1"/>
    <col min="2330" max="2330" width="10.28515625" customWidth="1"/>
    <col min="2331" max="2331" width="10.5703125" customWidth="1"/>
    <col min="2332" max="2332" width="9.140625" customWidth="1"/>
    <col min="2333" max="2333" width="10.42578125" customWidth="1"/>
    <col min="2334" max="2339" width="9.140625" customWidth="1"/>
    <col min="2340" max="2340" width="8" customWidth="1"/>
    <col min="2341" max="2349" width="7.28515625" customWidth="1"/>
    <col min="2350" max="2350" width="8.42578125" customWidth="1"/>
    <col min="2351" max="2351" width="9.28515625" customWidth="1"/>
    <col min="2352" max="2352" width="7.28515625" customWidth="1"/>
    <col min="2353" max="2353" width="9.85546875" customWidth="1"/>
    <col min="2354" max="2354" width="10.5703125" customWidth="1"/>
    <col min="2355" max="2355" width="8.5703125" customWidth="1"/>
    <col min="2356" max="2357" width="8.42578125" customWidth="1"/>
    <col min="2358" max="2358" width="9.140625" customWidth="1"/>
    <col min="2359" max="2359" width="8.140625" customWidth="1"/>
    <col min="2360" max="2360" width="8.85546875" customWidth="1"/>
    <col min="2554" max="2554" width="2.5703125" customWidth="1"/>
    <col min="2555" max="2555" width="5.140625" customWidth="1"/>
    <col min="2556" max="2556" width="12.42578125" customWidth="1"/>
    <col min="2557" max="2557" width="8.5703125" customWidth="1"/>
    <col min="2558" max="2558" width="9.28515625" customWidth="1"/>
    <col min="2559" max="2559" width="9.140625" customWidth="1"/>
    <col min="2560" max="2560" width="9" customWidth="1"/>
    <col min="2561" max="2561" width="8.85546875" customWidth="1"/>
    <col min="2562" max="2562" width="9" customWidth="1"/>
    <col min="2563" max="2564" width="8.85546875" customWidth="1"/>
    <col min="2565" max="2565" width="9.140625" customWidth="1"/>
    <col min="2566" max="2566" width="9.28515625" customWidth="1"/>
    <col min="2567" max="2567" width="9.42578125" customWidth="1"/>
    <col min="2568" max="2568" width="9.28515625" customWidth="1"/>
    <col min="2569" max="2569" width="9.5703125" customWidth="1"/>
    <col min="2570" max="2570" width="10" customWidth="1"/>
    <col min="2571" max="2571" width="10.140625" customWidth="1"/>
    <col min="2572" max="2572" width="10.28515625" customWidth="1"/>
    <col min="2573" max="2573" width="9.42578125" customWidth="1"/>
    <col min="2574" max="2574" width="9.5703125" customWidth="1"/>
    <col min="2575" max="2575" width="9" customWidth="1"/>
    <col min="2576" max="2576" width="9.42578125" customWidth="1"/>
    <col min="2577" max="2578" width="9.7109375" customWidth="1"/>
    <col min="2579" max="2580" width="10" customWidth="1"/>
    <col min="2581" max="2581" width="9.85546875" customWidth="1"/>
    <col min="2582" max="2582" width="14.140625" customWidth="1"/>
    <col min="2583" max="2583" width="10.42578125" customWidth="1"/>
    <col min="2584" max="2584" width="10.5703125" customWidth="1"/>
    <col min="2585" max="2585" width="10.42578125" customWidth="1"/>
    <col min="2586" max="2586" width="10.28515625" customWidth="1"/>
    <col min="2587" max="2587" width="10.5703125" customWidth="1"/>
    <col min="2588" max="2588" width="9.140625" customWidth="1"/>
    <col min="2589" max="2589" width="10.42578125" customWidth="1"/>
    <col min="2590" max="2595" width="9.140625" customWidth="1"/>
    <col min="2596" max="2596" width="8" customWidth="1"/>
    <col min="2597" max="2605" width="7.28515625" customWidth="1"/>
    <col min="2606" max="2606" width="8.42578125" customWidth="1"/>
    <col min="2607" max="2607" width="9.28515625" customWidth="1"/>
    <col min="2608" max="2608" width="7.28515625" customWidth="1"/>
    <col min="2609" max="2609" width="9.85546875" customWidth="1"/>
    <col min="2610" max="2610" width="10.5703125" customWidth="1"/>
    <col min="2611" max="2611" width="8.5703125" customWidth="1"/>
    <col min="2612" max="2613" width="8.42578125" customWidth="1"/>
    <col min="2614" max="2614" width="9.140625" customWidth="1"/>
    <col min="2615" max="2615" width="8.140625" customWidth="1"/>
    <col min="2616" max="2616" width="8.85546875" customWidth="1"/>
    <col min="2810" max="2810" width="2.5703125" customWidth="1"/>
    <col min="2811" max="2811" width="5.140625" customWidth="1"/>
    <col min="2812" max="2812" width="12.42578125" customWidth="1"/>
    <col min="2813" max="2813" width="8.5703125" customWidth="1"/>
    <col min="2814" max="2814" width="9.28515625" customWidth="1"/>
    <col min="2815" max="2815" width="9.140625" customWidth="1"/>
    <col min="2816" max="2816" width="9" customWidth="1"/>
    <col min="2817" max="2817" width="8.85546875" customWidth="1"/>
    <col min="2818" max="2818" width="9" customWidth="1"/>
    <col min="2819" max="2820" width="8.85546875" customWidth="1"/>
    <col min="2821" max="2821" width="9.140625" customWidth="1"/>
    <col min="2822" max="2822" width="9.28515625" customWidth="1"/>
    <col min="2823" max="2823" width="9.42578125" customWidth="1"/>
    <col min="2824" max="2824" width="9.28515625" customWidth="1"/>
    <col min="2825" max="2825" width="9.5703125" customWidth="1"/>
    <col min="2826" max="2826" width="10" customWidth="1"/>
    <col min="2827" max="2827" width="10.140625" customWidth="1"/>
    <col min="2828" max="2828" width="10.28515625" customWidth="1"/>
    <col min="2829" max="2829" width="9.42578125" customWidth="1"/>
    <col min="2830" max="2830" width="9.5703125" customWidth="1"/>
    <col min="2831" max="2831" width="9" customWidth="1"/>
    <col min="2832" max="2832" width="9.42578125" customWidth="1"/>
    <col min="2833" max="2834" width="9.7109375" customWidth="1"/>
    <col min="2835" max="2836" width="10" customWidth="1"/>
    <col min="2837" max="2837" width="9.85546875" customWidth="1"/>
    <col min="2838" max="2838" width="14.140625" customWidth="1"/>
    <col min="2839" max="2839" width="10.42578125" customWidth="1"/>
    <col min="2840" max="2840" width="10.5703125" customWidth="1"/>
    <col min="2841" max="2841" width="10.42578125" customWidth="1"/>
    <col min="2842" max="2842" width="10.28515625" customWidth="1"/>
    <col min="2843" max="2843" width="10.5703125" customWidth="1"/>
    <col min="2844" max="2844" width="9.140625" customWidth="1"/>
    <col min="2845" max="2845" width="10.42578125" customWidth="1"/>
    <col min="2846" max="2851" width="9.140625" customWidth="1"/>
    <col min="2852" max="2852" width="8" customWidth="1"/>
    <col min="2853" max="2861" width="7.28515625" customWidth="1"/>
    <col min="2862" max="2862" width="8.42578125" customWidth="1"/>
    <col min="2863" max="2863" width="9.28515625" customWidth="1"/>
    <col min="2864" max="2864" width="7.28515625" customWidth="1"/>
    <col min="2865" max="2865" width="9.85546875" customWidth="1"/>
    <col min="2866" max="2866" width="10.5703125" customWidth="1"/>
    <col min="2867" max="2867" width="8.5703125" customWidth="1"/>
    <col min="2868" max="2869" width="8.42578125" customWidth="1"/>
    <col min="2870" max="2870" width="9.140625" customWidth="1"/>
    <col min="2871" max="2871" width="8.140625" customWidth="1"/>
    <col min="2872" max="2872" width="8.85546875" customWidth="1"/>
    <col min="3066" max="3066" width="2.5703125" customWidth="1"/>
    <col min="3067" max="3067" width="5.140625" customWidth="1"/>
    <col min="3068" max="3068" width="12.42578125" customWidth="1"/>
    <col min="3069" max="3069" width="8.5703125" customWidth="1"/>
    <col min="3070" max="3070" width="9.28515625" customWidth="1"/>
    <col min="3071" max="3071" width="9.140625" customWidth="1"/>
    <col min="3072" max="3072" width="9" customWidth="1"/>
    <col min="3073" max="3073" width="8.85546875" customWidth="1"/>
    <col min="3074" max="3074" width="9" customWidth="1"/>
    <col min="3075" max="3076" width="8.85546875" customWidth="1"/>
    <col min="3077" max="3077" width="9.140625" customWidth="1"/>
    <col min="3078" max="3078" width="9.28515625" customWidth="1"/>
    <col min="3079" max="3079" width="9.42578125" customWidth="1"/>
    <col min="3080" max="3080" width="9.28515625" customWidth="1"/>
    <col min="3081" max="3081" width="9.5703125" customWidth="1"/>
    <col min="3082" max="3082" width="10" customWidth="1"/>
    <col min="3083" max="3083" width="10.140625" customWidth="1"/>
    <col min="3084" max="3084" width="10.28515625" customWidth="1"/>
    <col min="3085" max="3085" width="9.42578125" customWidth="1"/>
    <col min="3086" max="3086" width="9.5703125" customWidth="1"/>
    <col min="3087" max="3087" width="9" customWidth="1"/>
    <col min="3088" max="3088" width="9.42578125" customWidth="1"/>
    <col min="3089" max="3090" width="9.7109375" customWidth="1"/>
    <col min="3091" max="3092" width="10" customWidth="1"/>
    <col min="3093" max="3093" width="9.85546875" customWidth="1"/>
    <col min="3094" max="3094" width="14.140625" customWidth="1"/>
    <col min="3095" max="3095" width="10.42578125" customWidth="1"/>
    <col min="3096" max="3096" width="10.5703125" customWidth="1"/>
    <col min="3097" max="3097" width="10.42578125" customWidth="1"/>
    <col min="3098" max="3098" width="10.28515625" customWidth="1"/>
    <col min="3099" max="3099" width="10.5703125" customWidth="1"/>
    <col min="3100" max="3100" width="9.140625" customWidth="1"/>
    <col min="3101" max="3101" width="10.42578125" customWidth="1"/>
    <col min="3102" max="3107" width="9.140625" customWidth="1"/>
    <col min="3108" max="3108" width="8" customWidth="1"/>
    <col min="3109" max="3117" width="7.28515625" customWidth="1"/>
    <col min="3118" max="3118" width="8.42578125" customWidth="1"/>
    <col min="3119" max="3119" width="9.28515625" customWidth="1"/>
    <col min="3120" max="3120" width="7.28515625" customWidth="1"/>
    <col min="3121" max="3121" width="9.85546875" customWidth="1"/>
    <col min="3122" max="3122" width="10.5703125" customWidth="1"/>
    <col min="3123" max="3123" width="8.5703125" customWidth="1"/>
    <col min="3124" max="3125" width="8.42578125" customWidth="1"/>
    <col min="3126" max="3126" width="9.140625" customWidth="1"/>
    <col min="3127" max="3127" width="8.140625" customWidth="1"/>
    <col min="3128" max="3128" width="8.85546875" customWidth="1"/>
    <col min="3322" max="3322" width="2.5703125" customWidth="1"/>
    <col min="3323" max="3323" width="5.140625" customWidth="1"/>
    <col min="3324" max="3324" width="12.42578125" customWidth="1"/>
    <col min="3325" max="3325" width="8.5703125" customWidth="1"/>
    <col min="3326" max="3326" width="9.28515625" customWidth="1"/>
    <col min="3327" max="3327" width="9.140625" customWidth="1"/>
    <col min="3328" max="3328" width="9" customWidth="1"/>
    <col min="3329" max="3329" width="8.85546875" customWidth="1"/>
    <col min="3330" max="3330" width="9" customWidth="1"/>
    <col min="3331" max="3332" width="8.85546875" customWidth="1"/>
    <col min="3333" max="3333" width="9.140625" customWidth="1"/>
    <col min="3334" max="3334" width="9.28515625" customWidth="1"/>
    <col min="3335" max="3335" width="9.42578125" customWidth="1"/>
    <col min="3336" max="3336" width="9.28515625" customWidth="1"/>
    <col min="3337" max="3337" width="9.5703125" customWidth="1"/>
    <col min="3338" max="3338" width="10" customWidth="1"/>
    <col min="3339" max="3339" width="10.140625" customWidth="1"/>
    <col min="3340" max="3340" width="10.28515625" customWidth="1"/>
    <col min="3341" max="3341" width="9.42578125" customWidth="1"/>
    <col min="3342" max="3342" width="9.5703125" customWidth="1"/>
    <col min="3343" max="3343" width="9" customWidth="1"/>
    <col min="3344" max="3344" width="9.42578125" customWidth="1"/>
    <col min="3345" max="3346" width="9.7109375" customWidth="1"/>
    <col min="3347" max="3348" width="10" customWidth="1"/>
    <col min="3349" max="3349" width="9.85546875" customWidth="1"/>
    <col min="3350" max="3350" width="14.140625" customWidth="1"/>
    <col min="3351" max="3351" width="10.42578125" customWidth="1"/>
    <col min="3352" max="3352" width="10.5703125" customWidth="1"/>
    <col min="3353" max="3353" width="10.42578125" customWidth="1"/>
    <col min="3354" max="3354" width="10.28515625" customWidth="1"/>
    <col min="3355" max="3355" width="10.5703125" customWidth="1"/>
    <col min="3356" max="3356" width="9.140625" customWidth="1"/>
    <col min="3357" max="3357" width="10.42578125" customWidth="1"/>
    <col min="3358" max="3363" width="9.140625" customWidth="1"/>
    <col min="3364" max="3364" width="8" customWidth="1"/>
    <col min="3365" max="3373" width="7.28515625" customWidth="1"/>
    <col min="3374" max="3374" width="8.42578125" customWidth="1"/>
    <col min="3375" max="3375" width="9.28515625" customWidth="1"/>
    <col min="3376" max="3376" width="7.28515625" customWidth="1"/>
    <col min="3377" max="3377" width="9.85546875" customWidth="1"/>
    <col min="3378" max="3378" width="10.5703125" customWidth="1"/>
    <col min="3379" max="3379" width="8.5703125" customWidth="1"/>
    <col min="3380" max="3381" width="8.42578125" customWidth="1"/>
    <col min="3382" max="3382" width="9.140625" customWidth="1"/>
    <col min="3383" max="3383" width="8.140625" customWidth="1"/>
    <col min="3384" max="3384" width="8.85546875" customWidth="1"/>
    <col min="3578" max="3578" width="2.5703125" customWidth="1"/>
    <col min="3579" max="3579" width="5.140625" customWidth="1"/>
    <col min="3580" max="3580" width="12.42578125" customWidth="1"/>
    <col min="3581" max="3581" width="8.5703125" customWidth="1"/>
    <col min="3582" max="3582" width="9.28515625" customWidth="1"/>
    <col min="3583" max="3583" width="9.140625" customWidth="1"/>
    <col min="3584" max="3584" width="9" customWidth="1"/>
    <col min="3585" max="3585" width="8.85546875" customWidth="1"/>
    <col min="3586" max="3586" width="9" customWidth="1"/>
    <col min="3587" max="3588" width="8.85546875" customWidth="1"/>
    <col min="3589" max="3589" width="9.140625" customWidth="1"/>
    <col min="3590" max="3590" width="9.28515625" customWidth="1"/>
    <col min="3591" max="3591" width="9.42578125" customWidth="1"/>
    <col min="3592" max="3592" width="9.28515625" customWidth="1"/>
    <col min="3593" max="3593" width="9.5703125" customWidth="1"/>
    <col min="3594" max="3594" width="10" customWidth="1"/>
    <col min="3595" max="3595" width="10.140625" customWidth="1"/>
    <col min="3596" max="3596" width="10.28515625" customWidth="1"/>
    <col min="3597" max="3597" width="9.42578125" customWidth="1"/>
    <col min="3598" max="3598" width="9.5703125" customWidth="1"/>
    <col min="3599" max="3599" width="9" customWidth="1"/>
    <col min="3600" max="3600" width="9.42578125" customWidth="1"/>
    <col min="3601" max="3602" width="9.7109375" customWidth="1"/>
    <col min="3603" max="3604" width="10" customWidth="1"/>
    <col min="3605" max="3605" width="9.85546875" customWidth="1"/>
    <col min="3606" max="3606" width="14.140625" customWidth="1"/>
    <col min="3607" max="3607" width="10.42578125" customWidth="1"/>
    <col min="3608" max="3608" width="10.5703125" customWidth="1"/>
    <col min="3609" max="3609" width="10.42578125" customWidth="1"/>
    <col min="3610" max="3610" width="10.28515625" customWidth="1"/>
    <col min="3611" max="3611" width="10.5703125" customWidth="1"/>
    <col min="3612" max="3612" width="9.140625" customWidth="1"/>
    <col min="3613" max="3613" width="10.42578125" customWidth="1"/>
    <col min="3614" max="3619" width="9.140625" customWidth="1"/>
    <col min="3620" max="3620" width="8" customWidth="1"/>
    <col min="3621" max="3629" width="7.28515625" customWidth="1"/>
    <col min="3630" max="3630" width="8.42578125" customWidth="1"/>
    <col min="3631" max="3631" width="9.28515625" customWidth="1"/>
    <col min="3632" max="3632" width="7.28515625" customWidth="1"/>
    <col min="3633" max="3633" width="9.85546875" customWidth="1"/>
    <col min="3634" max="3634" width="10.5703125" customWidth="1"/>
    <col min="3635" max="3635" width="8.5703125" customWidth="1"/>
    <col min="3636" max="3637" width="8.42578125" customWidth="1"/>
    <col min="3638" max="3638" width="9.140625" customWidth="1"/>
    <col min="3639" max="3639" width="8.140625" customWidth="1"/>
    <col min="3640" max="3640" width="8.85546875" customWidth="1"/>
    <col min="3834" max="3834" width="2.5703125" customWidth="1"/>
    <col min="3835" max="3835" width="5.140625" customWidth="1"/>
    <col min="3836" max="3836" width="12.42578125" customWidth="1"/>
    <col min="3837" max="3837" width="8.5703125" customWidth="1"/>
    <col min="3838" max="3838" width="9.28515625" customWidth="1"/>
    <col min="3839" max="3839" width="9.140625" customWidth="1"/>
    <col min="3840" max="3840" width="9" customWidth="1"/>
    <col min="3841" max="3841" width="8.85546875" customWidth="1"/>
    <col min="3842" max="3842" width="9" customWidth="1"/>
    <col min="3843" max="3844" width="8.85546875" customWidth="1"/>
    <col min="3845" max="3845" width="9.140625" customWidth="1"/>
    <col min="3846" max="3846" width="9.28515625" customWidth="1"/>
    <col min="3847" max="3847" width="9.42578125" customWidth="1"/>
    <col min="3848" max="3848" width="9.28515625" customWidth="1"/>
    <col min="3849" max="3849" width="9.5703125" customWidth="1"/>
    <col min="3850" max="3850" width="10" customWidth="1"/>
    <col min="3851" max="3851" width="10.140625" customWidth="1"/>
    <col min="3852" max="3852" width="10.28515625" customWidth="1"/>
    <col min="3853" max="3853" width="9.42578125" customWidth="1"/>
    <col min="3854" max="3854" width="9.5703125" customWidth="1"/>
    <col min="3855" max="3855" width="9" customWidth="1"/>
    <col min="3856" max="3856" width="9.42578125" customWidth="1"/>
    <col min="3857" max="3858" width="9.7109375" customWidth="1"/>
    <col min="3859" max="3860" width="10" customWidth="1"/>
    <col min="3861" max="3861" width="9.85546875" customWidth="1"/>
    <col min="3862" max="3862" width="14.140625" customWidth="1"/>
    <col min="3863" max="3863" width="10.42578125" customWidth="1"/>
    <col min="3864" max="3864" width="10.5703125" customWidth="1"/>
    <col min="3865" max="3865" width="10.42578125" customWidth="1"/>
    <col min="3866" max="3866" width="10.28515625" customWidth="1"/>
    <col min="3867" max="3867" width="10.5703125" customWidth="1"/>
    <col min="3868" max="3868" width="9.140625" customWidth="1"/>
    <col min="3869" max="3869" width="10.42578125" customWidth="1"/>
    <col min="3870" max="3875" width="9.140625" customWidth="1"/>
    <col min="3876" max="3876" width="8" customWidth="1"/>
    <col min="3877" max="3885" width="7.28515625" customWidth="1"/>
    <col min="3886" max="3886" width="8.42578125" customWidth="1"/>
    <col min="3887" max="3887" width="9.28515625" customWidth="1"/>
    <col min="3888" max="3888" width="7.28515625" customWidth="1"/>
    <col min="3889" max="3889" width="9.85546875" customWidth="1"/>
    <col min="3890" max="3890" width="10.5703125" customWidth="1"/>
    <col min="3891" max="3891" width="8.5703125" customWidth="1"/>
    <col min="3892" max="3893" width="8.42578125" customWidth="1"/>
    <col min="3894" max="3894" width="9.140625" customWidth="1"/>
    <col min="3895" max="3895" width="8.140625" customWidth="1"/>
    <col min="3896" max="3896" width="8.85546875" customWidth="1"/>
    <col min="4090" max="4090" width="2.5703125" customWidth="1"/>
    <col min="4091" max="4091" width="5.140625" customWidth="1"/>
    <col min="4092" max="4092" width="12.42578125" customWidth="1"/>
    <col min="4093" max="4093" width="8.5703125" customWidth="1"/>
    <col min="4094" max="4094" width="9.28515625" customWidth="1"/>
    <col min="4095" max="4095" width="9.140625" customWidth="1"/>
    <col min="4096" max="4096" width="9" customWidth="1"/>
    <col min="4097" max="4097" width="8.85546875" customWidth="1"/>
    <col min="4098" max="4098" width="9" customWidth="1"/>
    <col min="4099" max="4100" width="8.85546875" customWidth="1"/>
    <col min="4101" max="4101" width="9.140625" customWidth="1"/>
    <col min="4102" max="4102" width="9.28515625" customWidth="1"/>
    <col min="4103" max="4103" width="9.42578125" customWidth="1"/>
    <col min="4104" max="4104" width="9.28515625" customWidth="1"/>
    <col min="4105" max="4105" width="9.5703125" customWidth="1"/>
    <col min="4106" max="4106" width="10" customWidth="1"/>
    <col min="4107" max="4107" width="10.140625" customWidth="1"/>
    <col min="4108" max="4108" width="10.28515625" customWidth="1"/>
    <col min="4109" max="4109" width="9.42578125" customWidth="1"/>
    <col min="4110" max="4110" width="9.5703125" customWidth="1"/>
    <col min="4111" max="4111" width="9" customWidth="1"/>
    <col min="4112" max="4112" width="9.42578125" customWidth="1"/>
    <col min="4113" max="4114" width="9.7109375" customWidth="1"/>
    <col min="4115" max="4116" width="10" customWidth="1"/>
    <col min="4117" max="4117" width="9.85546875" customWidth="1"/>
    <col min="4118" max="4118" width="14.140625" customWidth="1"/>
    <col min="4119" max="4119" width="10.42578125" customWidth="1"/>
    <col min="4120" max="4120" width="10.5703125" customWidth="1"/>
    <col min="4121" max="4121" width="10.42578125" customWidth="1"/>
    <col min="4122" max="4122" width="10.28515625" customWidth="1"/>
    <col min="4123" max="4123" width="10.5703125" customWidth="1"/>
    <col min="4124" max="4124" width="9.140625" customWidth="1"/>
    <col min="4125" max="4125" width="10.42578125" customWidth="1"/>
    <col min="4126" max="4131" width="9.140625" customWidth="1"/>
    <col min="4132" max="4132" width="8" customWidth="1"/>
    <col min="4133" max="4141" width="7.28515625" customWidth="1"/>
    <col min="4142" max="4142" width="8.42578125" customWidth="1"/>
    <col min="4143" max="4143" width="9.28515625" customWidth="1"/>
    <col min="4144" max="4144" width="7.28515625" customWidth="1"/>
    <col min="4145" max="4145" width="9.85546875" customWidth="1"/>
    <col min="4146" max="4146" width="10.5703125" customWidth="1"/>
    <col min="4147" max="4147" width="8.5703125" customWidth="1"/>
    <col min="4148" max="4149" width="8.42578125" customWidth="1"/>
    <col min="4150" max="4150" width="9.140625" customWidth="1"/>
    <col min="4151" max="4151" width="8.140625" customWidth="1"/>
    <col min="4152" max="4152" width="8.85546875" customWidth="1"/>
    <col min="4346" max="4346" width="2.5703125" customWidth="1"/>
    <col min="4347" max="4347" width="5.140625" customWidth="1"/>
    <col min="4348" max="4348" width="12.42578125" customWidth="1"/>
    <col min="4349" max="4349" width="8.5703125" customWidth="1"/>
    <col min="4350" max="4350" width="9.28515625" customWidth="1"/>
    <col min="4351" max="4351" width="9.140625" customWidth="1"/>
    <col min="4352" max="4352" width="9" customWidth="1"/>
    <col min="4353" max="4353" width="8.85546875" customWidth="1"/>
    <col min="4354" max="4354" width="9" customWidth="1"/>
    <col min="4355" max="4356" width="8.85546875" customWidth="1"/>
    <col min="4357" max="4357" width="9.140625" customWidth="1"/>
    <col min="4358" max="4358" width="9.28515625" customWidth="1"/>
    <col min="4359" max="4359" width="9.42578125" customWidth="1"/>
    <col min="4360" max="4360" width="9.28515625" customWidth="1"/>
    <col min="4361" max="4361" width="9.5703125" customWidth="1"/>
    <col min="4362" max="4362" width="10" customWidth="1"/>
    <col min="4363" max="4363" width="10.140625" customWidth="1"/>
    <col min="4364" max="4364" width="10.28515625" customWidth="1"/>
    <col min="4365" max="4365" width="9.42578125" customWidth="1"/>
    <col min="4366" max="4366" width="9.5703125" customWidth="1"/>
    <col min="4367" max="4367" width="9" customWidth="1"/>
    <col min="4368" max="4368" width="9.42578125" customWidth="1"/>
    <col min="4369" max="4370" width="9.7109375" customWidth="1"/>
    <col min="4371" max="4372" width="10" customWidth="1"/>
    <col min="4373" max="4373" width="9.85546875" customWidth="1"/>
    <col min="4374" max="4374" width="14.140625" customWidth="1"/>
    <col min="4375" max="4375" width="10.42578125" customWidth="1"/>
    <col min="4376" max="4376" width="10.5703125" customWidth="1"/>
    <col min="4377" max="4377" width="10.42578125" customWidth="1"/>
    <col min="4378" max="4378" width="10.28515625" customWidth="1"/>
    <col min="4379" max="4379" width="10.5703125" customWidth="1"/>
    <col min="4380" max="4380" width="9.140625" customWidth="1"/>
    <col min="4381" max="4381" width="10.42578125" customWidth="1"/>
    <col min="4382" max="4387" width="9.140625" customWidth="1"/>
    <col min="4388" max="4388" width="8" customWidth="1"/>
    <col min="4389" max="4397" width="7.28515625" customWidth="1"/>
    <col min="4398" max="4398" width="8.42578125" customWidth="1"/>
    <col min="4399" max="4399" width="9.28515625" customWidth="1"/>
    <col min="4400" max="4400" width="7.28515625" customWidth="1"/>
    <col min="4401" max="4401" width="9.85546875" customWidth="1"/>
    <col min="4402" max="4402" width="10.5703125" customWidth="1"/>
    <col min="4403" max="4403" width="8.5703125" customWidth="1"/>
    <col min="4404" max="4405" width="8.42578125" customWidth="1"/>
    <col min="4406" max="4406" width="9.140625" customWidth="1"/>
    <col min="4407" max="4407" width="8.140625" customWidth="1"/>
    <col min="4408" max="4408" width="8.85546875" customWidth="1"/>
    <col min="4602" max="4602" width="2.5703125" customWidth="1"/>
    <col min="4603" max="4603" width="5.140625" customWidth="1"/>
    <col min="4604" max="4604" width="12.42578125" customWidth="1"/>
    <col min="4605" max="4605" width="8.5703125" customWidth="1"/>
    <col min="4606" max="4606" width="9.28515625" customWidth="1"/>
    <col min="4607" max="4607" width="9.140625" customWidth="1"/>
    <col min="4608" max="4608" width="9" customWidth="1"/>
    <col min="4609" max="4609" width="8.85546875" customWidth="1"/>
    <col min="4610" max="4610" width="9" customWidth="1"/>
    <col min="4611" max="4612" width="8.85546875" customWidth="1"/>
    <col min="4613" max="4613" width="9.140625" customWidth="1"/>
    <col min="4614" max="4614" width="9.28515625" customWidth="1"/>
    <col min="4615" max="4615" width="9.42578125" customWidth="1"/>
    <col min="4616" max="4616" width="9.28515625" customWidth="1"/>
    <col min="4617" max="4617" width="9.5703125" customWidth="1"/>
    <col min="4618" max="4618" width="10" customWidth="1"/>
    <col min="4619" max="4619" width="10.140625" customWidth="1"/>
    <col min="4620" max="4620" width="10.28515625" customWidth="1"/>
    <col min="4621" max="4621" width="9.42578125" customWidth="1"/>
    <col min="4622" max="4622" width="9.5703125" customWidth="1"/>
    <col min="4623" max="4623" width="9" customWidth="1"/>
    <col min="4624" max="4624" width="9.42578125" customWidth="1"/>
    <col min="4625" max="4626" width="9.7109375" customWidth="1"/>
    <col min="4627" max="4628" width="10" customWidth="1"/>
    <col min="4629" max="4629" width="9.85546875" customWidth="1"/>
    <col min="4630" max="4630" width="14.140625" customWidth="1"/>
    <col min="4631" max="4631" width="10.42578125" customWidth="1"/>
    <col min="4632" max="4632" width="10.5703125" customWidth="1"/>
    <col min="4633" max="4633" width="10.42578125" customWidth="1"/>
    <col min="4634" max="4634" width="10.28515625" customWidth="1"/>
    <col min="4635" max="4635" width="10.5703125" customWidth="1"/>
    <col min="4636" max="4636" width="9.140625" customWidth="1"/>
    <col min="4637" max="4637" width="10.42578125" customWidth="1"/>
    <col min="4638" max="4643" width="9.140625" customWidth="1"/>
    <col min="4644" max="4644" width="8" customWidth="1"/>
    <col min="4645" max="4653" width="7.28515625" customWidth="1"/>
    <col min="4654" max="4654" width="8.42578125" customWidth="1"/>
    <col min="4655" max="4655" width="9.28515625" customWidth="1"/>
    <col min="4656" max="4656" width="7.28515625" customWidth="1"/>
    <col min="4657" max="4657" width="9.85546875" customWidth="1"/>
    <col min="4658" max="4658" width="10.5703125" customWidth="1"/>
    <col min="4659" max="4659" width="8.5703125" customWidth="1"/>
    <col min="4660" max="4661" width="8.42578125" customWidth="1"/>
    <col min="4662" max="4662" width="9.140625" customWidth="1"/>
    <col min="4663" max="4663" width="8.140625" customWidth="1"/>
    <col min="4664" max="4664" width="8.85546875" customWidth="1"/>
    <col min="4858" max="4858" width="2.5703125" customWidth="1"/>
    <col min="4859" max="4859" width="5.140625" customWidth="1"/>
    <col min="4860" max="4860" width="12.42578125" customWidth="1"/>
    <col min="4861" max="4861" width="8.5703125" customWidth="1"/>
    <col min="4862" max="4862" width="9.28515625" customWidth="1"/>
    <col min="4863" max="4863" width="9.140625" customWidth="1"/>
    <col min="4864" max="4864" width="9" customWidth="1"/>
    <col min="4865" max="4865" width="8.85546875" customWidth="1"/>
    <col min="4866" max="4866" width="9" customWidth="1"/>
    <col min="4867" max="4868" width="8.85546875" customWidth="1"/>
    <col min="4869" max="4869" width="9.140625" customWidth="1"/>
    <col min="4870" max="4870" width="9.28515625" customWidth="1"/>
    <col min="4871" max="4871" width="9.42578125" customWidth="1"/>
    <col min="4872" max="4872" width="9.28515625" customWidth="1"/>
    <col min="4873" max="4873" width="9.5703125" customWidth="1"/>
    <col min="4874" max="4874" width="10" customWidth="1"/>
    <col min="4875" max="4875" width="10.140625" customWidth="1"/>
    <col min="4876" max="4876" width="10.28515625" customWidth="1"/>
    <col min="4877" max="4877" width="9.42578125" customWidth="1"/>
    <col min="4878" max="4878" width="9.5703125" customWidth="1"/>
    <col min="4879" max="4879" width="9" customWidth="1"/>
    <col min="4880" max="4880" width="9.42578125" customWidth="1"/>
    <col min="4881" max="4882" width="9.7109375" customWidth="1"/>
    <col min="4883" max="4884" width="10" customWidth="1"/>
    <col min="4885" max="4885" width="9.85546875" customWidth="1"/>
    <col min="4886" max="4886" width="14.140625" customWidth="1"/>
    <col min="4887" max="4887" width="10.42578125" customWidth="1"/>
    <col min="4888" max="4888" width="10.5703125" customWidth="1"/>
    <col min="4889" max="4889" width="10.42578125" customWidth="1"/>
    <col min="4890" max="4890" width="10.28515625" customWidth="1"/>
    <col min="4891" max="4891" width="10.5703125" customWidth="1"/>
    <col min="4892" max="4892" width="9.140625" customWidth="1"/>
    <col min="4893" max="4893" width="10.42578125" customWidth="1"/>
    <col min="4894" max="4899" width="9.140625" customWidth="1"/>
    <col min="4900" max="4900" width="8" customWidth="1"/>
    <col min="4901" max="4909" width="7.28515625" customWidth="1"/>
    <col min="4910" max="4910" width="8.42578125" customWidth="1"/>
    <col min="4911" max="4911" width="9.28515625" customWidth="1"/>
    <col min="4912" max="4912" width="7.28515625" customWidth="1"/>
    <col min="4913" max="4913" width="9.85546875" customWidth="1"/>
    <col min="4914" max="4914" width="10.5703125" customWidth="1"/>
    <col min="4915" max="4915" width="8.5703125" customWidth="1"/>
    <col min="4916" max="4917" width="8.42578125" customWidth="1"/>
    <col min="4918" max="4918" width="9.140625" customWidth="1"/>
    <col min="4919" max="4919" width="8.140625" customWidth="1"/>
    <col min="4920" max="4920" width="8.85546875" customWidth="1"/>
    <col min="5114" max="5114" width="2.5703125" customWidth="1"/>
    <col min="5115" max="5115" width="5.140625" customWidth="1"/>
    <col min="5116" max="5116" width="12.42578125" customWidth="1"/>
    <col min="5117" max="5117" width="8.5703125" customWidth="1"/>
    <col min="5118" max="5118" width="9.28515625" customWidth="1"/>
    <col min="5119" max="5119" width="9.140625" customWidth="1"/>
    <col min="5120" max="5120" width="9" customWidth="1"/>
    <col min="5121" max="5121" width="8.85546875" customWidth="1"/>
    <col min="5122" max="5122" width="9" customWidth="1"/>
    <col min="5123" max="5124" width="8.85546875" customWidth="1"/>
    <col min="5125" max="5125" width="9.140625" customWidth="1"/>
    <col min="5126" max="5126" width="9.28515625" customWidth="1"/>
    <col min="5127" max="5127" width="9.42578125" customWidth="1"/>
    <col min="5128" max="5128" width="9.28515625" customWidth="1"/>
    <col min="5129" max="5129" width="9.5703125" customWidth="1"/>
    <col min="5130" max="5130" width="10" customWidth="1"/>
    <col min="5131" max="5131" width="10.140625" customWidth="1"/>
    <col min="5132" max="5132" width="10.28515625" customWidth="1"/>
    <col min="5133" max="5133" width="9.42578125" customWidth="1"/>
    <col min="5134" max="5134" width="9.5703125" customWidth="1"/>
    <col min="5135" max="5135" width="9" customWidth="1"/>
    <col min="5136" max="5136" width="9.42578125" customWidth="1"/>
    <col min="5137" max="5138" width="9.7109375" customWidth="1"/>
    <col min="5139" max="5140" width="10" customWidth="1"/>
    <col min="5141" max="5141" width="9.85546875" customWidth="1"/>
    <col min="5142" max="5142" width="14.140625" customWidth="1"/>
    <col min="5143" max="5143" width="10.42578125" customWidth="1"/>
    <col min="5144" max="5144" width="10.5703125" customWidth="1"/>
    <col min="5145" max="5145" width="10.42578125" customWidth="1"/>
    <col min="5146" max="5146" width="10.28515625" customWidth="1"/>
    <col min="5147" max="5147" width="10.5703125" customWidth="1"/>
    <col min="5148" max="5148" width="9.140625" customWidth="1"/>
    <col min="5149" max="5149" width="10.42578125" customWidth="1"/>
    <col min="5150" max="5155" width="9.140625" customWidth="1"/>
    <col min="5156" max="5156" width="8" customWidth="1"/>
    <col min="5157" max="5165" width="7.28515625" customWidth="1"/>
    <col min="5166" max="5166" width="8.42578125" customWidth="1"/>
    <col min="5167" max="5167" width="9.28515625" customWidth="1"/>
    <col min="5168" max="5168" width="7.28515625" customWidth="1"/>
    <col min="5169" max="5169" width="9.85546875" customWidth="1"/>
    <col min="5170" max="5170" width="10.5703125" customWidth="1"/>
    <col min="5171" max="5171" width="8.5703125" customWidth="1"/>
    <col min="5172" max="5173" width="8.42578125" customWidth="1"/>
    <col min="5174" max="5174" width="9.140625" customWidth="1"/>
    <col min="5175" max="5175" width="8.140625" customWidth="1"/>
    <col min="5176" max="5176" width="8.85546875" customWidth="1"/>
    <col min="5370" max="5370" width="2.5703125" customWidth="1"/>
    <col min="5371" max="5371" width="5.140625" customWidth="1"/>
    <col min="5372" max="5372" width="12.42578125" customWidth="1"/>
    <col min="5373" max="5373" width="8.5703125" customWidth="1"/>
    <col min="5374" max="5374" width="9.28515625" customWidth="1"/>
    <col min="5375" max="5375" width="9.140625" customWidth="1"/>
    <col min="5376" max="5376" width="9" customWidth="1"/>
    <col min="5377" max="5377" width="8.85546875" customWidth="1"/>
    <col min="5378" max="5378" width="9" customWidth="1"/>
    <col min="5379" max="5380" width="8.85546875" customWidth="1"/>
    <col min="5381" max="5381" width="9.140625" customWidth="1"/>
    <col min="5382" max="5382" width="9.28515625" customWidth="1"/>
    <col min="5383" max="5383" width="9.42578125" customWidth="1"/>
    <col min="5384" max="5384" width="9.28515625" customWidth="1"/>
    <col min="5385" max="5385" width="9.5703125" customWidth="1"/>
    <col min="5386" max="5386" width="10" customWidth="1"/>
    <col min="5387" max="5387" width="10.140625" customWidth="1"/>
    <col min="5388" max="5388" width="10.28515625" customWidth="1"/>
    <col min="5389" max="5389" width="9.42578125" customWidth="1"/>
    <col min="5390" max="5390" width="9.5703125" customWidth="1"/>
    <col min="5391" max="5391" width="9" customWidth="1"/>
    <col min="5392" max="5392" width="9.42578125" customWidth="1"/>
    <col min="5393" max="5394" width="9.7109375" customWidth="1"/>
    <col min="5395" max="5396" width="10" customWidth="1"/>
    <col min="5397" max="5397" width="9.85546875" customWidth="1"/>
    <col min="5398" max="5398" width="14.140625" customWidth="1"/>
    <col min="5399" max="5399" width="10.42578125" customWidth="1"/>
    <col min="5400" max="5400" width="10.5703125" customWidth="1"/>
    <col min="5401" max="5401" width="10.42578125" customWidth="1"/>
    <col min="5402" max="5402" width="10.28515625" customWidth="1"/>
    <col min="5403" max="5403" width="10.5703125" customWidth="1"/>
    <col min="5404" max="5404" width="9.140625" customWidth="1"/>
    <col min="5405" max="5405" width="10.42578125" customWidth="1"/>
    <col min="5406" max="5411" width="9.140625" customWidth="1"/>
    <col min="5412" max="5412" width="8" customWidth="1"/>
    <col min="5413" max="5421" width="7.28515625" customWidth="1"/>
    <col min="5422" max="5422" width="8.42578125" customWidth="1"/>
    <col min="5423" max="5423" width="9.28515625" customWidth="1"/>
    <col min="5424" max="5424" width="7.28515625" customWidth="1"/>
    <col min="5425" max="5425" width="9.85546875" customWidth="1"/>
    <col min="5426" max="5426" width="10.5703125" customWidth="1"/>
    <col min="5427" max="5427" width="8.5703125" customWidth="1"/>
    <col min="5428" max="5429" width="8.42578125" customWidth="1"/>
    <col min="5430" max="5430" width="9.140625" customWidth="1"/>
    <col min="5431" max="5431" width="8.140625" customWidth="1"/>
    <col min="5432" max="5432" width="8.85546875" customWidth="1"/>
    <col min="5626" max="5626" width="2.5703125" customWidth="1"/>
    <col min="5627" max="5627" width="5.140625" customWidth="1"/>
    <col min="5628" max="5628" width="12.42578125" customWidth="1"/>
    <col min="5629" max="5629" width="8.5703125" customWidth="1"/>
    <col min="5630" max="5630" width="9.28515625" customWidth="1"/>
    <col min="5631" max="5631" width="9.140625" customWidth="1"/>
    <col min="5632" max="5632" width="9" customWidth="1"/>
    <col min="5633" max="5633" width="8.85546875" customWidth="1"/>
    <col min="5634" max="5634" width="9" customWidth="1"/>
    <col min="5635" max="5636" width="8.85546875" customWidth="1"/>
    <col min="5637" max="5637" width="9.140625" customWidth="1"/>
    <col min="5638" max="5638" width="9.28515625" customWidth="1"/>
    <col min="5639" max="5639" width="9.42578125" customWidth="1"/>
    <col min="5640" max="5640" width="9.28515625" customWidth="1"/>
    <col min="5641" max="5641" width="9.5703125" customWidth="1"/>
    <col min="5642" max="5642" width="10" customWidth="1"/>
    <col min="5643" max="5643" width="10.140625" customWidth="1"/>
    <col min="5644" max="5644" width="10.28515625" customWidth="1"/>
    <col min="5645" max="5645" width="9.42578125" customWidth="1"/>
    <col min="5646" max="5646" width="9.5703125" customWidth="1"/>
    <col min="5647" max="5647" width="9" customWidth="1"/>
    <col min="5648" max="5648" width="9.42578125" customWidth="1"/>
    <col min="5649" max="5650" width="9.7109375" customWidth="1"/>
    <col min="5651" max="5652" width="10" customWidth="1"/>
    <col min="5653" max="5653" width="9.85546875" customWidth="1"/>
    <col min="5654" max="5654" width="14.140625" customWidth="1"/>
    <col min="5655" max="5655" width="10.42578125" customWidth="1"/>
    <col min="5656" max="5656" width="10.5703125" customWidth="1"/>
    <col min="5657" max="5657" width="10.42578125" customWidth="1"/>
    <col min="5658" max="5658" width="10.28515625" customWidth="1"/>
    <col min="5659" max="5659" width="10.5703125" customWidth="1"/>
    <col min="5660" max="5660" width="9.140625" customWidth="1"/>
    <col min="5661" max="5661" width="10.42578125" customWidth="1"/>
    <col min="5662" max="5667" width="9.140625" customWidth="1"/>
    <col min="5668" max="5668" width="8" customWidth="1"/>
    <col min="5669" max="5677" width="7.28515625" customWidth="1"/>
    <col min="5678" max="5678" width="8.42578125" customWidth="1"/>
    <col min="5679" max="5679" width="9.28515625" customWidth="1"/>
    <col min="5680" max="5680" width="7.28515625" customWidth="1"/>
    <col min="5681" max="5681" width="9.85546875" customWidth="1"/>
    <col min="5682" max="5682" width="10.5703125" customWidth="1"/>
    <col min="5683" max="5683" width="8.5703125" customWidth="1"/>
    <col min="5684" max="5685" width="8.42578125" customWidth="1"/>
    <col min="5686" max="5686" width="9.140625" customWidth="1"/>
    <col min="5687" max="5687" width="8.140625" customWidth="1"/>
    <col min="5688" max="5688" width="8.85546875" customWidth="1"/>
    <col min="5882" max="5882" width="2.5703125" customWidth="1"/>
    <col min="5883" max="5883" width="5.140625" customWidth="1"/>
    <col min="5884" max="5884" width="12.42578125" customWidth="1"/>
    <col min="5885" max="5885" width="8.5703125" customWidth="1"/>
    <col min="5886" max="5886" width="9.28515625" customWidth="1"/>
    <col min="5887" max="5887" width="9.140625" customWidth="1"/>
    <col min="5888" max="5888" width="9" customWidth="1"/>
    <col min="5889" max="5889" width="8.85546875" customWidth="1"/>
    <col min="5890" max="5890" width="9" customWidth="1"/>
    <col min="5891" max="5892" width="8.85546875" customWidth="1"/>
    <col min="5893" max="5893" width="9.140625" customWidth="1"/>
    <col min="5894" max="5894" width="9.28515625" customWidth="1"/>
    <col min="5895" max="5895" width="9.42578125" customWidth="1"/>
    <col min="5896" max="5896" width="9.28515625" customWidth="1"/>
    <col min="5897" max="5897" width="9.5703125" customWidth="1"/>
    <col min="5898" max="5898" width="10" customWidth="1"/>
    <col min="5899" max="5899" width="10.140625" customWidth="1"/>
    <col min="5900" max="5900" width="10.28515625" customWidth="1"/>
    <col min="5901" max="5901" width="9.42578125" customWidth="1"/>
    <col min="5902" max="5902" width="9.5703125" customWidth="1"/>
    <col min="5903" max="5903" width="9" customWidth="1"/>
    <col min="5904" max="5904" width="9.42578125" customWidth="1"/>
    <col min="5905" max="5906" width="9.7109375" customWidth="1"/>
    <col min="5907" max="5908" width="10" customWidth="1"/>
    <col min="5909" max="5909" width="9.85546875" customWidth="1"/>
    <col min="5910" max="5910" width="14.140625" customWidth="1"/>
    <col min="5911" max="5911" width="10.42578125" customWidth="1"/>
    <col min="5912" max="5912" width="10.5703125" customWidth="1"/>
    <col min="5913" max="5913" width="10.42578125" customWidth="1"/>
    <col min="5914" max="5914" width="10.28515625" customWidth="1"/>
    <col min="5915" max="5915" width="10.5703125" customWidth="1"/>
    <col min="5916" max="5916" width="9.140625" customWidth="1"/>
    <col min="5917" max="5917" width="10.42578125" customWidth="1"/>
    <col min="5918" max="5923" width="9.140625" customWidth="1"/>
    <col min="5924" max="5924" width="8" customWidth="1"/>
    <col min="5925" max="5933" width="7.28515625" customWidth="1"/>
    <col min="5934" max="5934" width="8.42578125" customWidth="1"/>
    <col min="5935" max="5935" width="9.28515625" customWidth="1"/>
    <col min="5936" max="5936" width="7.28515625" customWidth="1"/>
    <col min="5937" max="5937" width="9.85546875" customWidth="1"/>
    <col min="5938" max="5938" width="10.5703125" customWidth="1"/>
    <col min="5939" max="5939" width="8.5703125" customWidth="1"/>
    <col min="5940" max="5941" width="8.42578125" customWidth="1"/>
    <col min="5942" max="5942" width="9.140625" customWidth="1"/>
    <col min="5943" max="5943" width="8.140625" customWidth="1"/>
    <col min="5944" max="5944" width="8.85546875" customWidth="1"/>
    <col min="6138" max="6138" width="2.5703125" customWidth="1"/>
    <col min="6139" max="6139" width="5.140625" customWidth="1"/>
    <col min="6140" max="6140" width="12.42578125" customWidth="1"/>
    <col min="6141" max="6141" width="8.5703125" customWidth="1"/>
    <col min="6142" max="6142" width="9.28515625" customWidth="1"/>
    <col min="6143" max="6143" width="9.140625" customWidth="1"/>
    <col min="6144" max="6144" width="9" customWidth="1"/>
    <col min="6145" max="6145" width="8.85546875" customWidth="1"/>
    <col min="6146" max="6146" width="9" customWidth="1"/>
    <col min="6147" max="6148" width="8.85546875" customWidth="1"/>
    <col min="6149" max="6149" width="9.140625" customWidth="1"/>
    <col min="6150" max="6150" width="9.28515625" customWidth="1"/>
    <col min="6151" max="6151" width="9.42578125" customWidth="1"/>
    <col min="6152" max="6152" width="9.28515625" customWidth="1"/>
    <col min="6153" max="6153" width="9.5703125" customWidth="1"/>
    <col min="6154" max="6154" width="10" customWidth="1"/>
    <col min="6155" max="6155" width="10.140625" customWidth="1"/>
    <col min="6156" max="6156" width="10.28515625" customWidth="1"/>
    <col min="6157" max="6157" width="9.42578125" customWidth="1"/>
    <col min="6158" max="6158" width="9.5703125" customWidth="1"/>
    <col min="6159" max="6159" width="9" customWidth="1"/>
    <col min="6160" max="6160" width="9.42578125" customWidth="1"/>
    <col min="6161" max="6162" width="9.7109375" customWidth="1"/>
    <col min="6163" max="6164" width="10" customWidth="1"/>
    <col min="6165" max="6165" width="9.85546875" customWidth="1"/>
    <col min="6166" max="6166" width="14.140625" customWidth="1"/>
    <col min="6167" max="6167" width="10.42578125" customWidth="1"/>
    <col min="6168" max="6168" width="10.5703125" customWidth="1"/>
    <col min="6169" max="6169" width="10.42578125" customWidth="1"/>
    <col min="6170" max="6170" width="10.28515625" customWidth="1"/>
    <col min="6171" max="6171" width="10.5703125" customWidth="1"/>
    <col min="6172" max="6172" width="9.140625" customWidth="1"/>
    <col min="6173" max="6173" width="10.42578125" customWidth="1"/>
    <col min="6174" max="6179" width="9.140625" customWidth="1"/>
    <col min="6180" max="6180" width="8" customWidth="1"/>
    <col min="6181" max="6189" width="7.28515625" customWidth="1"/>
    <col min="6190" max="6190" width="8.42578125" customWidth="1"/>
    <col min="6191" max="6191" width="9.28515625" customWidth="1"/>
    <col min="6192" max="6192" width="7.28515625" customWidth="1"/>
    <col min="6193" max="6193" width="9.85546875" customWidth="1"/>
    <col min="6194" max="6194" width="10.5703125" customWidth="1"/>
    <col min="6195" max="6195" width="8.5703125" customWidth="1"/>
    <col min="6196" max="6197" width="8.42578125" customWidth="1"/>
    <col min="6198" max="6198" width="9.140625" customWidth="1"/>
    <col min="6199" max="6199" width="8.140625" customWidth="1"/>
    <col min="6200" max="6200" width="8.85546875" customWidth="1"/>
    <col min="6394" max="6394" width="2.5703125" customWidth="1"/>
    <col min="6395" max="6395" width="5.140625" customWidth="1"/>
    <col min="6396" max="6396" width="12.42578125" customWidth="1"/>
    <col min="6397" max="6397" width="8.5703125" customWidth="1"/>
    <col min="6398" max="6398" width="9.28515625" customWidth="1"/>
    <col min="6399" max="6399" width="9.140625" customWidth="1"/>
    <col min="6400" max="6400" width="9" customWidth="1"/>
    <col min="6401" max="6401" width="8.85546875" customWidth="1"/>
    <col min="6402" max="6402" width="9" customWidth="1"/>
    <col min="6403" max="6404" width="8.85546875" customWidth="1"/>
    <col min="6405" max="6405" width="9.140625" customWidth="1"/>
    <col min="6406" max="6406" width="9.28515625" customWidth="1"/>
    <col min="6407" max="6407" width="9.42578125" customWidth="1"/>
    <col min="6408" max="6408" width="9.28515625" customWidth="1"/>
    <col min="6409" max="6409" width="9.5703125" customWidth="1"/>
    <col min="6410" max="6410" width="10" customWidth="1"/>
    <col min="6411" max="6411" width="10.140625" customWidth="1"/>
    <col min="6412" max="6412" width="10.28515625" customWidth="1"/>
    <col min="6413" max="6413" width="9.42578125" customWidth="1"/>
    <col min="6414" max="6414" width="9.5703125" customWidth="1"/>
    <col min="6415" max="6415" width="9" customWidth="1"/>
    <col min="6416" max="6416" width="9.42578125" customWidth="1"/>
    <col min="6417" max="6418" width="9.7109375" customWidth="1"/>
    <col min="6419" max="6420" width="10" customWidth="1"/>
    <col min="6421" max="6421" width="9.85546875" customWidth="1"/>
    <col min="6422" max="6422" width="14.140625" customWidth="1"/>
    <col min="6423" max="6423" width="10.42578125" customWidth="1"/>
    <col min="6424" max="6424" width="10.5703125" customWidth="1"/>
    <col min="6425" max="6425" width="10.42578125" customWidth="1"/>
    <col min="6426" max="6426" width="10.28515625" customWidth="1"/>
    <col min="6427" max="6427" width="10.5703125" customWidth="1"/>
    <col min="6428" max="6428" width="9.140625" customWidth="1"/>
    <col min="6429" max="6429" width="10.42578125" customWidth="1"/>
    <col min="6430" max="6435" width="9.140625" customWidth="1"/>
    <col min="6436" max="6436" width="8" customWidth="1"/>
    <col min="6437" max="6445" width="7.28515625" customWidth="1"/>
    <col min="6446" max="6446" width="8.42578125" customWidth="1"/>
    <col min="6447" max="6447" width="9.28515625" customWidth="1"/>
    <col min="6448" max="6448" width="7.28515625" customWidth="1"/>
    <col min="6449" max="6449" width="9.85546875" customWidth="1"/>
    <col min="6450" max="6450" width="10.5703125" customWidth="1"/>
    <col min="6451" max="6451" width="8.5703125" customWidth="1"/>
    <col min="6452" max="6453" width="8.42578125" customWidth="1"/>
    <col min="6454" max="6454" width="9.140625" customWidth="1"/>
    <col min="6455" max="6455" width="8.140625" customWidth="1"/>
    <col min="6456" max="6456" width="8.85546875" customWidth="1"/>
    <col min="6650" max="6650" width="2.5703125" customWidth="1"/>
    <col min="6651" max="6651" width="5.140625" customWidth="1"/>
    <col min="6652" max="6652" width="12.42578125" customWidth="1"/>
    <col min="6653" max="6653" width="8.5703125" customWidth="1"/>
    <col min="6654" max="6654" width="9.28515625" customWidth="1"/>
    <col min="6655" max="6655" width="9.140625" customWidth="1"/>
    <col min="6656" max="6656" width="9" customWidth="1"/>
    <col min="6657" max="6657" width="8.85546875" customWidth="1"/>
    <col min="6658" max="6658" width="9" customWidth="1"/>
    <col min="6659" max="6660" width="8.85546875" customWidth="1"/>
    <col min="6661" max="6661" width="9.140625" customWidth="1"/>
    <col min="6662" max="6662" width="9.28515625" customWidth="1"/>
    <col min="6663" max="6663" width="9.42578125" customWidth="1"/>
    <col min="6664" max="6664" width="9.28515625" customWidth="1"/>
    <col min="6665" max="6665" width="9.5703125" customWidth="1"/>
    <col min="6666" max="6666" width="10" customWidth="1"/>
    <col min="6667" max="6667" width="10.140625" customWidth="1"/>
    <col min="6668" max="6668" width="10.28515625" customWidth="1"/>
    <col min="6669" max="6669" width="9.42578125" customWidth="1"/>
    <col min="6670" max="6670" width="9.5703125" customWidth="1"/>
    <col min="6671" max="6671" width="9" customWidth="1"/>
    <col min="6672" max="6672" width="9.42578125" customWidth="1"/>
    <col min="6673" max="6674" width="9.7109375" customWidth="1"/>
    <col min="6675" max="6676" width="10" customWidth="1"/>
    <col min="6677" max="6677" width="9.85546875" customWidth="1"/>
    <col min="6678" max="6678" width="14.140625" customWidth="1"/>
    <col min="6679" max="6679" width="10.42578125" customWidth="1"/>
    <col min="6680" max="6680" width="10.5703125" customWidth="1"/>
    <col min="6681" max="6681" width="10.42578125" customWidth="1"/>
    <col min="6682" max="6682" width="10.28515625" customWidth="1"/>
    <col min="6683" max="6683" width="10.5703125" customWidth="1"/>
    <col min="6684" max="6684" width="9.140625" customWidth="1"/>
    <col min="6685" max="6685" width="10.42578125" customWidth="1"/>
    <col min="6686" max="6691" width="9.140625" customWidth="1"/>
    <col min="6692" max="6692" width="8" customWidth="1"/>
    <col min="6693" max="6701" width="7.28515625" customWidth="1"/>
    <col min="6702" max="6702" width="8.42578125" customWidth="1"/>
    <col min="6703" max="6703" width="9.28515625" customWidth="1"/>
    <col min="6704" max="6704" width="7.28515625" customWidth="1"/>
    <col min="6705" max="6705" width="9.85546875" customWidth="1"/>
    <col min="6706" max="6706" width="10.5703125" customWidth="1"/>
    <col min="6707" max="6707" width="8.5703125" customWidth="1"/>
    <col min="6708" max="6709" width="8.42578125" customWidth="1"/>
    <col min="6710" max="6710" width="9.140625" customWidth="1"/>
    <col min="6711" max="6711" width="8.140625" customWidth="1"/>
    <col min="6712" max="6712" width="8.85546875" customWidth="1"/>
    <col min="6906" max="6906" width="2.5703125" customWidth="1"/>
    <col min="6907" max="6907" width="5.140625" customWidth="1"/>
    <col min="6908" max="6908" width="12.42578125" customWidth="1"/>
    <col min="6909" max="6909" width="8.5703125" customWidth="1"/>
    <col min="6910" max="6910" width="9.28515625" customWidth="1"/>
    <col min="6911" max="6911" width="9.140625" customWidth="1"/>
    <col min="6912" max="6912" width="9" customWidth="1"/>
    <col min="6913" max="6913" width="8.85546875" customWidth="1"/>
    <col min="6914" max="6914" width="9" customWidth="1"/>
    <col min="6915" max="6916" width="8.85546875" customWidth="1"/>
    <col min="6917" max="6917" width="9.140625" customWidth="1"/>
    <col min="6918" max="6918" width="9.28515625" customWidth="1"/>
    <col min="6919" max="6919" width="9.42578125" customWidth="1"/>
    <col min="6920" max="6920" width="9.28515625" customWidth="1"/>
    <col min="6921" max="6921" width="9.5703125" customWidth="1"/>
    <col min="6922" max="6922" width="10" customWidth="1"/>
    <col min="6923" max="6923" width="10.140625" customWidth="1"/>
    <col min="6924" max="6924" width="10.28515625" customWidth="1"/>
    <col min="6925" max="6925" width="9.42578125" customWidth="1"/>
    <col min="6926" max="6926" width="9.5703125" customWidth="1"/>
    <col min="6927" max="6927" width="9" customWidth="1"/>
    <col min="6928" max="6928" width="9.42578125" customWidth="1"/>
    <col min="6929" max="6930" width="9.7109375" customWidth="1"/>
    <col min="6931" max="6932" width="10" customWidth="1"/>
    <col min="6933" max="6933" width="9.85546875" customWidth="1"/>
    <col min="6934" max="6934" width="14.140625" customWidth="1"/>
    <col min="6935" max="6935" width="10.42578125" customWidth="1"/>
    <col min="6936" max="6936" width="10.5703125" customWidth="1"/>
    <col min="6937" max="6937" width="10.42578125" customWidth="1"/>
    <col min="6938" max="6938" width="10.28515625" customWidth="1"/>
    <col min="6939" max="6939" width="10.5703125" customWidth="1"/>
    <col min="6940" max="6940" width="9.140625" customWidth="1"/>
    <col min="6941" max="6941" width="10.42578125" customWidth="1"/>
    <col min="6942" max="6947" width="9.140625" customWidth="1"/>
    <col min="6948" max="6948" width="8" customWidth="1"/>
    <col min="6949" max="6957" width="7.28515625" customWidth="1"/>
    <col min="6958" max="6958" width="8.42578125" customWidth="1"/>
    <col min="6959" max="6959" width="9.28515625" customWidth="1"/>
    <col min="6960" max="6960" width="7.28515625" customWidth="1"/>
    <col min="6961" max="6961" width="9.85546875" customWidth="1"/>
    <col min="6962" max="6962" width="10.5703125" customWidth="1"/>
    <col min="6963" max="6963" width="8.5703125" customWidth="1"/>
    <col min="6964" max="6965" width="8.42578125" customWidth="1"/>
    <col min="6966" max="6966" width="9.140625" customWidth="1"/>
    <col min="6967" max="6967" width="8.140625" customWidth="1"/>
    <col min="6968" max="6968" width="8.85546875" customWidth="1"/>
    <col min="7162" max="7162" width="2.5703125" customWidth="1"/>
    <col min="7163" max="7163" width="5.140625" customWidth="1"/>
    <col min="7164" max="7164" width="12.42578125" customWidth="1"/>
    <col min="7165" max="7165" width="8.5703125" customWidth="1"/>
    <col min="7166" max="7166" width="9.28515625" customWidth="1"/>
    <col min="7167" max="7167" width="9.140625" customWidth="1"/>
    <col min="7168" max="7168" width="9" customWidth="1"/>
    <col min="7169" max="7169" width="8.85546875" customWidth="1"/>
    <col min="7170" max="7170" width="9" customWidth="1"/>
    <col min="7171" max="7172" width="8.85546875" customWidth="1"/>
    <col min="7173" max="7173" width="9.140625" customWidth="1"/>
    <col min="7174" max="7174" width="9.28515625" customWidth="1"/>
    <col min="7175" max="7175" width="9.42578125" customWidth="1"/>
    <col min="7176" max="7176" width="9.28515625" customWidth="1"/>
    <col min="7177" max="7177" width="9.5703125" customWidth="1"/>
    <col min="7178" max="7178" width="10" customWidth="1"/>
    <col min="7179" max="7179" width="10.140625" customWidth="1"/>
    <col min="7180" max="7180" width="10.28515625" customWidth="1"/>
    <col min="7181" max="7181" width="9.42578125" customWidth="1"/>
    <col min="7182" max="7182" width="9.5703125" customWidth="1"/>
    <col min="7183" max="7183" width="9" customWidth="1"/>
    <col min="7184" max="7184" width="9.42578125" customWidth="1"/>
    <col min="7185" max="7186" width="9.7109375" customWidth="1"/>
    <col min="7187" max="7188" width="10" customWidth="1"/>
    <col min="7189" max="7189" width="9.85546875" customWidth="1"/>
    <col min="7190" max="7190" width="14.140625" customWidth="1"/>
    <col min="7191" max="7191" width="10.42578125" customWidth="1"/>
    <col min="7192" max="7192" width="10.5703125" customWidth="1"/>
    <col min="7193" max="7193" width="10.42578125" customWidth="1"/>
    <col min="7194" max="7194" width="10.28515625" customWidth="1"/>
    <col min="7195" max="7195" width="10.5703125" customWidth="1"/>
    <col min="7196" max="7196" width="9.140625" customWidth="1"/>
    <col min="7197" max="7197" width="10.42578125" customWidth="1"/>
    <col min="7198" max="7203" width="9.140625" customWidth="1"/>
    <col min="7204" max="7204" width="8" customWidth="1"/>
    <col min="7205" max="7213" width="7.28515625" customWidth="1"/>
    <col min="7214" max="7214" width="8.42578125" customWidth="1"/>
    <col min="7215" max="7215" width="9.28515625" customWidth="1"/>
    <col min="7216" max="7216" width="7.28515625" customWidth="1"/>
    <col min="7217" max="7217" width="9.85546875" customWidth="1"/>
    <col min="7218" max="7218" width="10.5703125" customWidth="1"/>
    <col min="7219" max="7219" width="8.5703125" customWidth="1"/>
    <col min="7220" max="7221" width="8.42578125" customWidth="1"/>
    <col min="7222" max="7222" width="9.140625" customWidth="1"/>
    <col min="7223" max="7223" width="8.140625" customWidth="1"/>
    <col min="7224" max="7224" width="8.85546875" customWidth="1"/>
    <col min="7418" max="7418" width="2.5703125" customWidth="1"/>
    <col min="7419" max="7419" width="5.140625" customWidth="1"/>
    <col min="7420" max="7420" width="12.42578125" customWidth="1"/>
    <col min="7421" max="7421" width="8.5703125" customWidth="1"/>
    <col min="7422" max="7422" width="9.28515625" customWidth="1"/>
    <col min="7423" max="7423" width="9.140625" customWidth="1"/>
    <col min="7424" max="7424" width="9" customWidth="1"/>
    <col min="7425" max="7425" width="8.85546875" customWidth="1"/>
    <col min="7426" max="7426" width="9" customWidth="1"/>
    <col min="7427" max="7428" width="8.85546875" customWidth="1"/>
    <col min="7429" max="7429" width="9.140625" customWidth="1"/>
    <col min="7430" max="7430" width="9.28515625" customWidth="1"/>
    <col min="7431" max="7431" width="9.42578125" customWidth="1"/>
    <col min="7432" max="7432" width="9.28515625" customWidth="1"/>
    <col min="7433" max="7433" width="9.5703125" customWidth="1"/>
    <col min="7434" max="7434" width="10" customWidth="1"/>
    <col min="7435" max="7435" width="10.140625" customWidth="1"/>
    <col min="7436" max="7436" width="10.28515625" customWidth="1"/>
    <col min="7437" max="7437" width="9.42578125" customWidth="1"/>
    <col min="7438" max="7438" width="9.5703125" customWidth="1"/>
    <col min="7439" max="7439" width="9" customWidth="1"/>
    <col min="7440" max="7440" width="9.42578125" customWidth="1"/>
    <col min="7441" max="7442" width="9.7109375" customWidth="1"/>
    <col min="7443" max="7444" width="10" customWidth="1"/>
    <col min="7445" max="7445" width="9.85546875" customWidth="1"/>
    <col min="7446" max="7446" width="14.140625" customWidth="1"/>
    <col min="7447" max="7447" width="10.42578125" customWidth="1"/>
    <col min="7448" max="7448" width="10.5703125" customWidth="1"/>
    <col min="7449" max="7449" width="10.42578125" customWidth="1"/>
    <col min="7450" max="7450" width="10.28515625" customWidth="1"/>
    <col min="7451" max="7451" width="10.5703125" customWidth="1"/>
    <col min="7452" max="7452" width="9.140625" customWidth="1"/>
    <col min="7453" max="7453" width="10.42578125" customWidth="1"/>
    <col min="7454" max="7459" width="9.140625" customWidth="1"/>
    <col min="7460" max="7460" width="8" customWidth="1"/>
    <col min="7461" max="7469" width="7.28515625" customWidth="1"/>
    <col min="7470" max="7470" width="8.42578125" customWidth="1"/>
    <col min="7471" max="7471" width="9.28515625" customWidth="1"/>
    <col min="7472" max="7472" width="7.28515625" customWidth="1"/>
    <col min="7473" max="7473" width="9.85546875" customWidth="1"/>
    <col min="7474" max="7474" width="10.5703125" customWidth="1"/>
    <col min="7475" max="7475" width="8.5703125" customWidth="1"/>
    <col min="7476" max="7477" width="8.42578125" customWidth="1"/>
    <col min="7478" max="7478" width="9.140625" customWidth="1"/>
    <col min="7479" max="7479" width="8.140625" customWidth="1"/>
    <col min="7480" max="7480" width="8.85546875" customWidth="1"/>
    <col min="7674" max="7674" width="2.5703125" customWidth="1"/>
    <col min="7675" max="7675" width="5.140625" customWidth="1"/>
    <col min="7676" max="7676" width="12.42578125" customWidth="1"/>
    <col min="7677" max="7677" width="8.5703125" customWidth="1"/>
    <col min="7678" max="7678" width="9.28515625" customWidth="1"/>
    <col min="7679" max="7679" width="9.140625" customWidth="1"/>
    <col min="7680" max="7680" width="9" customWidth="1"/>
    <col min="7681" max="7681" width="8.85546875" customWidth="1"/>
    <col min="7682" max="7682" width="9" customWidth="1"/>
    <col min="7683" max="7684" width="8.85546875" customWidth="1"/>
    <col min="7685" max="7685" width="9.140625" customWidth="1"/>
    <col min="7686" max="7686" width="9.28515625" customWidth="1"/>
    <col min="7687" max="7687" width="9.42578125" customWidth="1"/>
    <col min="7688" max="7688" width="9.28515625" customWidth="1"/>
    <col min="7689" max="7689" width="9.5703125" customWidth="1"/>
    <col min="7690" max="7690" width="10" customWidth="1"/>
    <col min="7691" max="7691" width="10.140625" customWidth="1"/>
    <col min="7692" max="7692" width="10.28515625" customWidth="1"/>
    <col min="7693" max="7693" width="9.42578125" customWidth="1"/>
    <col min="7694" max="7694" width="9.5703125" customWidth="1"/>
    <col min="7695" max="7695" width="9" customWidth="1"/>
    <col min="7696" max="7696" width="9.42578125" customWidth="1"/>
    <col min="7697" max="7698" width="9.7109375" customWidth="1"/>
    <col min="7699" max="7700" width="10" customWidth="1"/>
    <col min="7701" max="7701" width="9.85546875" customWidth="1"/>
    <col min="7702" max="7702" width="14.140625" customWidth="1"/>
    <col min="7703" max="7703" width="10.42578125" customWidth="1"/>
    <col min="7704" max="7704" width="10.5703125" customWidth="1"/>
    <col min="7705" max="7705" width="10.42578125" customWidth="1"/>
    <col min="7706" max="7706" width="10.28515625" customWidth="1"/>
    <col min="7707" max="7707" width="10.5703125" customWidth="1"/>
    <col min="7708" max="7708" width="9.140625" customWidth="1"/>
    <col min="7709" max="7709" width="10.42578125" customWidth="1"/>
    <col min="7710" max="7715" width="9.140625" customWidth="1"/>
    <col min="7716" max="7716" width="8" customWidth="1"/>
    <col min="7717" max="7725" width="7.28515625" customWidth="1"/>
    <col min="7726" max="7726" width="8.42578125" customWidth="1"/>
    <col min="7727" max="7727" width="9.28515625" customWidth="1"/>
    <col min="7728" max="7728" width="7.28515625" customWidth="1"/>
    <col min="7729" max="7729" width="9.85546875" customWidth="1"/>
    <col min="7730" max="7730" width="10.5703125" customWidth="1"/>
    <col min="7731" max="7731" width="8.5703125" customWidth="1"/>
    <col min="7732" max="7733" width="8.42578125" customWidth="1"/>
    <col min="7734" max="7734" width="9.140625" customWidth="1"/>
    <col min="7735" max="7735" width="8.140625" customWidth="1"/>
    <col min="7736" max="7736" width="8.85546875" customWidth="1"/>
    <col min="7930" max="7930" width="2.5703125" customWidth="1"/>
    <col min="7931" max="7931" width="5.140625" customWidth="1"/>
    <col min="7932" max="7932" width="12.42578125" customWidth="1"/>
    <col min="7933" max="7933" width="8.5703125" customWidth="1"/>
    <col min="7934" max="7934" width="9.28515625" customWidth="1"/>
    <col min="7935" max="7935" width="9.140625" customWidth="1"/>
    <col min="7936" max="7936" width="9" customWidth="1"/>
    <col min="7937" max="7937" width="8.85546875" customWidth="1"/>
    <col min="7938" max="7938" width="9" customWidth="1"/>
    <col min="7939" max="7940" width="8.85546875" customWidth="1"/>
    <col min="7941" max="7941" width="9.140625" customWidth="1"/>
    <col min="7942" max="7942" width="9.28515625" customWidth="1"/>
    <col min="7943" max="7943" width="9.42578125" customWidth="1"/>
    <col min="7944" max="7944" width="9.28515625" customWidth="1"/>
    <col min="7945" max="7945" width="9.5703125" customWidth="1"/>
    <col min="7946" max="7946" width="10" customWidth="1"/>
    <col min="7947" max="7947" width="10.140625" customWidth="1"/>
    <col min="7948" max="7948" width="10.28515625" customWidth="1"/>
    <col min="7949" max="7949" width="9.42578125" customWidth="1"/>
    <col min="7950" max="7950" width="9.5703125" customWidth="1"/>
    <col min="7951" max="7951" width="9" customWidth="1"/>
    <col min="7952" max="7952" width="9.42578125" customWidth="1"/>
    <col min="7953" max="7954" width="9.7109375" customWidth="1"/>
    <col min="7955" max="7956" width="10" customWidth="1"/>
    <col min="7957" max="7957" width="9.85546875" customWidth="1"/>
    <col min="7958" max="7958" width="14.140625" customWidth="1"/>
    <col min="7959" max="7959" width="10.42578125" customWidth="1"/>
    <col min="7960" max="7960" width="10.5703125" customWidth="1"/>
    <col min="7961" max="7961" width="10.42578125" customWidth="1"/>
    <col min="7962" max="7962" width="10.28515625" customWidth="1"/>
    <col min="7963" max="7963" width="10.5703125" customWidth="1"/>
    <col min="7964" max="7964" width="9.140625" customWidth="1"/>
    <col min="7965" max="7965" width="10.42578125" customWidth="1"/>
    <col min="7966" max="7971" width="9.140625" customWidth="1"/>
    <col min="7972" max="7972" width="8" customWidth="1"/>
    <col min="7973" max="7981" width="7.28515625" customWidth="1"/>
    <col min="7982" max="7982" width="8.42578125" customWidth="1"/>
    <col min="7983" max="7983" width="9.28515625" customWidth="1"/>
    <col min="7984" max="7984" width="7.28515625" customWidth="1"/>
    <col min="7985" max="7985" width="9.85546875" customWidth="1"/>
    <col min="7986" max="7986" width="10.5703125" customWidth="1"/>
    <col min="7987" max="7987" width="8.5703125" customWidth="1"/>
    <col min="7988" max="7989" width="8.42578125" customWidth="1"/>
    <col min="7990" max="7990" width="9.140625" customWidth="1"/>
    <col min="7991" max="7991" width="8.140625" customWidth="1"/>
    <col min="7992" max="7992" width="8.85546875" customWidth="1"/>
    <col min="8186" max="8186" width="2.5703125" customWidth="1"/>
    <col min="8187" max="8187" width="5.140625" customWidth="1"/>
    <col min="8188" max="8188" width="12.42578125" customWidth="1"/>
    <col min="8189" max="8189" width="8.5703125" customWidth="1"/>
    <col min="8190" max="8190" width="9.28515625" customWidth="1"/>
    <col min="8191" max="8191" width="9.140625" customWidth="1"/>
    <col min="8192" max="8192" width="9" customWidth="1"/>
    <col min="8193" max="8193" width="8.85546875" customWidth="1"/>
    <col min="8194" max="8194" width="9" customWidth="1"/>
    <col min="8195" max="8196" width="8.85546875" customWidth="1"/>
    <col min="8197" max="8197" width="9.140625" customWidth="1"/>
    <col min="8198" max="8198" width="9.28515625" customWidth="1"/>
    <col min="8199" max="8199" width="9.42578125" customWidth="1"/>
    <col min="8200" max="8200" width="9.28515625" customWidth="1"/>
    <col min="8201" max="8201" width="9.5703125" customWidth="1"/>
    <col min="8202" max="8202" width="10" customWidth="1"/>
    <col min="8203" max="8203" width="10.140625" customWidth="1"/>
    <col min="8204" max="8204" width="10.28515625" customWidth="1"/>
    <col min="8205" max="8205" width="9.42578125" customWidth="1"/>
    <col min="8206" max="8206" width="9.5703125" customWidth="1"/>
    <col min="8207" max="8207" width="9" customWidth="1"/>
    <col min="8208" max="8208" width="9.42578125" customWidth="1"/>
    <col min="8209" max="8210" width="9.7109375" customWidth="1"/>
    <col min="8211" max="8212" width="10" customWidth="1"/>
    <col min="8213" max="8213" width="9.85546875" customWidth="1"/>
    <col min="8214" max="8214" width="14.140625" customWidth="1"/>
    <col min="8215" max="8215" width="10.42578125" customWidth="1"/>
    <col min="8216" max="8216" width="10.5703125" customWidth="1"/>
    <col min="8217" max="8217" width="10.42578125" customWidth="1"/>
    <col min="8218" max="8218" width="10.28515625" customWidth="1"/>
    <col min="8219" max="8219" width="10.5703125" customWidth="1"/>
    <col min="8220" max="8220" width="9.140625" customWidth="1"/>
    <col min="8221" max="8221" width="10.42578125" customWidth="1"/>
    <col min="8222" max="8227" width="9.140625" customWidth="1"/>
    <col min="8228" max="8228" width="8" customWidth="1"/>
    <col min="8229" max="8237" width="7.28515625" customWidth="1"/>
    <col min="8238" max="8238" width="8.42578125" customWidth="1"/>
    <col min="8239" max="8239" width="9.28515625" customWidth="1"/>
    <col min="8240" max="8240" width="7.28515625" customWidth="1"/>
    <col min="8241" max="8241" width="9.85546875" customWidth="1"/>
    <col min="8242" max="8242" width="10.5703125" customWidth="1"/>
    <col min="8243" max="8243" width="8.5703125" customWidth="1"/>
    <col min="8244" max="8245" width="8.42578125" customWidth="1"/>
    <col min="8246" max="8246" width="9.140625" customWidth="1"/>
    <col min="8247" max="8247" width="8.140625" customWidth="1"/>
    <col min="8248" max="8248" width="8.85546875" customWidth="1"/>
    <col min="8442" max="8442" width="2.5703125" customWidth="1"/>
    <col min="8443" max="8443" width="5.140625" customWidth="1"/>
    <col min="8444" max="8444" width="12.42578125" customWidth="1"/>
    <col min="8445" max="8445" width="8.5703125" customWidth="1"/>
    <col min="8446" max="8446" width="9.28515625" customWidth="1"/>
    <col min="8447" max="8447" width="9.140625" customWidth="1"/>
    <col min="8448" max="8448" width="9" customWidth="1"/>
    <col min="8449" max="8449" width="8.85546875" customWidth="1"/>
    <col min="8450" max="8450" width="9" customWidth="1"/>
    <col min="8451" max="8452" width="8.85546875" customWidth="1"/>
    <col min="8453" max="8453" width="9.140625" customWidth="1"/>
    <col min="8454" max="8454" width="9.28515625" customWidth="1"/>
    <col min="8455" max="8455" width="9.42578125" customWidth="1"/>
    <col min="8456" max="8456" width="9.28515625" customWidth="1"/>
    <col min="8457" max="8457" width="9.5703125" customWidth="1"/>
    <col min="8458" max="8458" width="10" customWidth="1"/>
    <col min="8459" max="8459" width="10.140625" customWidth="1"/>
    <col min="8460" max="8460" width="10.28515625" customWidth="1"/>
    <col min="8461" max="8461" width="9.42578125" customWidth="1"/>
    <col min="8462" max="8462" width="9.5703125" customWidth="1"/>
    <col min="8463" max="8463" width="9" customWidth="1"/>
    <col min="8464" max="8464" width="9.42578125" customWidth="1"/>
    <col min="8465" max="8466" width="9.7109375" customWidth="1"/>
    <col min="8467" max="8468" width="10" customWidth="1"/>
    <col min="8469" max="8469" width="9.85546875" customWidth="1"/>
    <col min="8470" max="8470" width="14.140625" customWidth="1"/>
    <col min="8471" max="8471" width="10.42578125" customWidth="1"/>
    <col min="8472" max="8472" width="10.5703125" customWidth="1"/>
    <col min="8473" max="8473" width="10.42578125" customWidth="1"/>
    <col min="8474" max="8474" width="10.28515625" customWidth="1"/>
    <col min="8475" max="8475" width="10.5703125" customWidth="1"/>
    <col min="8476" max="8476" width="9.140625" customWidth="1"/>
    <col min="8477" max="8477" width="10.42578125" customWidth="1"/>
    <col min="8478" max="8483" width="9.140625" customWidth="1"/>
    <col min="8484" max="8484" width="8" customWidth="1"/>
    <col min="8485" max="8493" width="7.28515625" customWidth="1"/>
    <col min="8494" max="8494" width="8.42578125" customWidth="1"/>
    <col min="8495" max="8495" width="9.28515625" customWidth="1"/>
    <col min="8496" max="8496" width="7.28515625" customWidth="1"/>
    <col min="8497" max="8497" width="9.85546875" customWidth="1"/>
    <col min="8498" max="8498" width="10.5703125" customWidth="1"/>
    <col min="8499" max="8499" width="8.5703125" customWidth="1"/>
    <col min="8500" max="8501" width="8.42578125" customWidth="1"/>
    <col min="8502" max="8502" width="9.140625" customWidth="1"/>
    <col min="8503" max="8503" width="8.140625" customWidth="1"/>
    <col min="8504" max="8504" width="8.85546875" customWidth="1"/>
    <col min="8698" max="8698" width="2.5703125" customWidth="1"/>
    <col min="8699" max="8699" width="5.140625" customWidth="1"/>
    <col min="8700" max="8700" width="12.42578125" customWidth="1"/>
    <col min="8701" max="8701" width="8.5703125" customWidth="1"/>
    <col min="8702" max="8702" width="9.28515625" customWidth="1"/>
    <col min="8703" max="8703" width="9.140625" customWidth="1"/>
    <col min="8704" max="8704" width="9" customWidth="1"/>
    <col min="8705" max="8705" width="8.85546875" customWidth="1"/>
    <col min="8706" max="8706" width="9" customWidth="1"/>
    <col min="8707" max="8708" width="8.85546875" customWidth="1"/>
    <col min="8709" max="8709" width="9.140625" customWidth="1"/>
    <col min="8710" max="8710" width="9.28515625" customWidth="1"/>
    <col min="8711" max="8711" width="9.42578125" customWidth="1"/>
    <col min="8712" max="8712" width="9.28515625" customWidth="1"/>
    <col min="8713" max="8713" width="9.5703125" customWidth="1"/>
    <col min="8714" max="8714" width="10" customWidth="1"/>
    <col min="8715" max="8715" width="10.140625" customWidth="1"/>
    <col min="8716" max="8716" width="10.28515625" customWidth="1"/>
    <col min="8717" max="8717" width="9.42578125" customWidth="1"/>
    <col min="8718" max="8718" width="9.5703125" customWidth="1"/>
    <col min="8719" max="8719" width="9" customWidth="1"/>
    <col min="8720" max="8720" width="9.42578125" customWidth="1"/>
    <col min="8721" max="8722" width="9.7109375" customWidth="1"/>
    <col min="8723" max="8724" width="10" customWidth="1"/>
    <col min="8725" max="8725" width="9.85546875" customWidth="1"/>
    <col min="8726" max="8726" width="14.140625" customWidth="1"/>
    <col min="8727" max="8727" width="10.42578125" customWidth="1"/>
    <col min="8728" max="8728" width="10.5703125" customWidth="1"/>
    <col min="8729" max="8729" width="10.42578125" customWidth="1"/>
    <col min="8730" max="8730" width="10.28515625" customWidth="1"/>
    <col min="8731" max="8731" width="10.5703125" customWidth="1"/>
    <col min="8732" max="8732" width="9.140625" customWidth="1"/>
    <col min="8733" max="8733" width="10.42578125" customWidth="1"/>
    <col min="8734" max="8739" width="9.140625" customWidth="1"/>
    <col min="8740" max="8740" width="8" customWidth="1"/>
    <col min="8741" max="8749" width="7.28515625" customWidth="1"/>
    <col min="8750" max="8750" width="8.42578125" customWidth="1"/>
    <col min="8751" max="8751" width="9.28515625" customWidth="1"/>
    <col min="8752" max="8752" width="7.28515625" customWidth="1"/>
    <col min="8753" max="8753" width="9.85546875" customWidth="1"/>
    <col min="8754" max="8754" width="10.5703125" customWidth="1"/>
    <col min="8755" max="8755" width="8.5703125" customWidth="1"/>
    <col min="8756" max="8757" width="8.42578125" customWidth="1"/>
    <col min="8758" max="8758" width="9.140625" customWidth="1"/>
    <col min="8759" max="8759" width="8.140625" customWidth="1"/>
    <col min="8760" max="8760" width="8.85546875" customWidth="1"/>
    <col min="8954" max="8954" width="2.5703125" customWidth="1"/>
    <col min="8955" max="8955" width="5.140625" customWidth="1"/>
    <col min="8956" max="8956" width="12.42578125" customWidth="1"/>
    <col min="8957" max="8957" width="8.5703125" customWidth="1"/>
    <col min="8958" max="8958" width="9.28515625" customWidth="1"/>
    <col min="8959" max="8959" width="9.140625" customWidth="1"/>
    <col min="8960" max="8960" width="9" customWidth="1"/>
    <col min="8961" max="8961" width="8.85546875" customWidth="1"/>
    <col min="8962" max="8962" width="9" customWidth="1"/>
    <col min="8963" max="8964" width="8.85546875" customWidth="1"/>
    <col min="8965" max="8965" width="9.140625" customWidth="1"/>
    <col min="8966" max="8966" width="9.28515625" customWidth="1"/>
    <col min="8967" max="8967" width="9.42578125" customWidth="1"/>
    <col min="8968" max="8968" width="9.28515625" customWidth="1"/>
    <col min="8969" max="8969" width="9.5703125" customWidth="1"/>
    <col min="8970" max="8970" width="10" customWidth="1"/>
    <col min="8971" max="8971" width="10.140625" customWidth="1"/>
    <col min="8972" max="8972" width="10.28515625" customWidth="1"/>
    <col min="8973" max="8973" width="9.42578125" customWidth="1"/>
    <col min="8974" max="8974" width="9.5703125" customWidth="1"/>
    <col min="8975" max="8975" width="9" customWidth="1"/>
    <col min="8976" max="8976" width="9.42578125" customWidth="1"/>
    <col min="8977" max="8978" width="9.7109375" customWidth="1"/>
    <col min="8979" max="8980" width="10" customWidth="1"/>
    <col min="8981" max="8981" width="9.85546875" customWidth="1"/>
    <col min="8982" max="8982" width="14.140625" customWidth="1"/>
    <col min="8983" max="8983" width="10.42578125" customWidth="1"/>
    <col min="8984" max="8984" width="10.5703125" customWidth="1"/>
    <col min="8985" max="8985" width="10.42578125" customWidth="1"/>
    <col min="8986" max="8986" width="10.28515625" customWidth="1"/>
    <col min="8987" max="8987" width="10.5703125" customWidth="1"/>
    <col min="8988" max="8988" width="9.140625" customWidth="1"/>
    <col min="8989" max="8989" width="10.42578125" customWidth="1"/>
    <col min="8990" max="8995" width="9.140625" customWidth="1"/>
    <col min="8996" max="8996" width="8" customWidth="1"/>
    <col min="8997" max="9005" width="7.28515625" customWidth="1"/>
    <col min="9006" max="9006" width="8.42578125" customWidth="1"/>
    <col min="9007" max="9007" width="9.28515625" customWidth="1"/>
    <col min="9008" max="9008" width="7.28515625" customWidth="1"/>
    <col min="9009" max="9009" width="9.85546875" customWidth="1"/>
    <col min="9010" max="9010" width="10.5703125" customWidth="1"/>
    <col min="9011" max="9011" width="8.5703125" customWidth="1"/>
    <col min="9012" max="9013" width="8.42578125" customWidth="1"/>
    <col min="9014" max="9014" width="9.140625" customWidth="1"/>
    <col min="9015" max="9015" width="8.140625" customWidth="1"/>
    <col min="9016" max="9016" width="8.85546875" customWidth="1"/>
    <col min="9210" max="9210" width="2.5703125" customWidth="1"/>
    <col min="9211" max="9211" width="5.140625" customWidth="1"/>
    <col min="9212" max="9212" width="12.42578125" customWidth="1"/>
    <col min="9213" max="9213" width="8.5703125" customWidth="1"/>
    <col min="9214" max="9214" width="9.28515625" customWidth="1"/>
    <col min="9215" max="9215" width="9.140625" customWidth="1"/>
    <col min="9216" max="9216" width="9" customWidth="1"/>
    <col min="9217" max="9217" width="8.85546875" customWidth="1"/>
    <col min="9218" max="9218" width="9" customWidth="1"/>
    <col min="9219" max="9220" width="8.85546875" customWidth="1"/>
    <col min="9221" max="9221" width="9.140625" customWidth="1"/>
    <col min="9222" max="9222" width="9.28515625" customWidth="1"/>
    <col min="9223" max="9223" width="9.42578125" customWidth="1"/>
    <col min="9224" max="9224" width="9.28515625" customWidth="1"/>
    <col min="9225" max="9225" width="9.5703125" customWidth="1"/>
    <col min="9226" max="9226" width="10" customWidth="1"/>
    <col min="9227" max="9227" width="10.140625" customWidth="1"/>
    <col min="9228" max="9228" width="10.28515625" customWidth="1"/>
    <col min="9229" max="9229" width="9.42578125" customWidth="1"/>
    <col min="9230" max="9230" width="9.5703125" customWidth="1"/>
    <col min="9231" max="9231" width="9" customWidth="1"/>
    <col min="9232" max="9232" width="9.42578125" customWidth="1"/>
    <col min="9233" max="9234" width="9.7109375" customWidth="1"/>
    <col min="9235" max="9236" width="10" customWidth="1"/>
    <col min="9237" max="9237" width="9.85546875" customWidth="1"/>
    <col min="9238" max="9238" width="14.140625" customWidth="1"/>
    <col min="9239" max="9239" width="10.42578125" customWidth="1"/>
    <col min="9240" max="9240" width="10.5703125" customWidth="1"/>
    <col min="9241" max="9241" width="10.42578125" customWidth="1"/>
    <col min="9242" max="9242" width="10.28515625" customWidth="1"/>
    <col min="9243" max="9243" width="10.5703125" customWidth="1"/>
    <col min="9244" max="9244" width="9.140625" customWidth="1"/>
    <col min="9245" max="9245" width="10.42578125" customWidth="1"/>
    <col min="9246" max="9251" width="9.140625" customWidth="1"/>
    <col min="9252" max="9252" width="8" customWidth="1"/>
    <col min="9253" max="9261" width="7.28515625" customWidth="1"/>
    <col min="9262" max="9262" width="8.42578125" customWidth="1"/>
    <col min="9263" max="9263" width="9.28515625" customWidth="1"/>
    <col min="9264" max="9264" width="7.28515625" customWidth="1"/>
    <col min="9265" max="9265" width="9.85546875" customWidth="1"/>
    <col min="9266" max="9266" width="10.5703125" customWidth="1"/>
    <col min="9267" max="9267" width="8.5703125" customWidth="1"/>
    <col min="9268" max="9269" width="8.42578125" customWidth="1"/>
    <col min="9270" max="9270" width="9.140625" customWidth="1"/>
    <col min="9271" max="9271" width="8.140625" customWidth="1"/>
    <col min="9272" max="9272" width="8.85546875" customWidth="1"/>
    <col min="9466" max="9466" width="2.5703125" customWidth="1"/>
    <col min="9467" max="9467" width="5.140625" customWidth="1"/>
    <col min="9468" max="9468" width="12.42578125" customWidth="1"/>
    <col min="9469" max="9469" width="8.5703125" customWidth="1"/>
    <col min="9470" max="9470" width="9.28515625" customWidth="1"/>
    <col min="9471" max="9471" width="9.140625" customWidth="1"/>
    <col min="9472" max="9472" width="9" customWidth="1"/>
    <col min="9473" max="9473" width="8.85546875" customWidth="1"/>
    <col min="9474" max="9474" width="9" customWidth="1"/>
    <col min="9475" max="9476" width="8.85546875" customWidth="1"/>
    <col min="9477" max="9477" width="9.140625" customWidth="1"/>
    <col min="9478" max="9478" width="9.28515625" customWidth="1"/>
    <col min="9479" max="9479" width="9.42578125" customWidth="1"/>
    <col min="9480" max="9480" width="9.28515625" customWidth="1"/>
    <col min="9481" max="9481" width="9.5703125" customWidth="1"/>
    <col min="9482" max="9482" width="10" customWidth="1"/>
    <col min="9483" max="9483" width="10.140625" customWidth="1"/>
    <col min="9484" max="9484" width="10.28515625" customWidth="1"/>
    <col min="9485" max="9485" width="9.42578125" customWidth="1"/>
    <col min="9486" max="9486" width="9.5703125" customWidth="1"/>
    <col min="9487" max="9487" width="9" customWidth="1"/>
    <col min="9488" max="9488" width="9.42578125" customWidth="1"/>
    <col min="9489" max="9490" width="9.7109375" customWidth="1"/>
    <col min="9491" max="9492" width="10" customWidth="1"/>
    <col min="9493" max="9493" width="9.85546875" customWidth="1"/>
    <col min="9494" max="9494" width="14.140625" customWidth="1"/>
    <col min="9495" max="9495" width="10.42578125" customWidth="1"/>
    <col min="9496" max="9496" width="10.5703125" customWidth="1"/>
    <col min="9497" max="9497" width="10.42578125" customWidth="1"/>
    <col min="9498" max="9498" width="10.28515625" customWidth="1"/>
    <col min="9499" max="9499" width="10.5703125" customWidth="1"/>
    <col min="9500" max="9500" width="9.140625" customWidth="1"/>
    <col min="9501" max="9501" width="10.42578125" customWidth="1"/>
    <col min="9502" max="9507" width="9.140625" customWidth="1"/>
    <col min="9508" max="9508" width="8" customWidth="1"/>
    <col min="9509" max="9517" width="7.28515625" customWidth="1"/>
    <col min="9518" max="9518" width="8.42578125" customWidth="1"/>
    <col min="9519" max="9519" width="9.28515625" customWidth="1"/>
    <col min="9520" max="9520" width="7.28515625" customWidth="1"/>
    <col min="9521" max="9521" width="9.85546875" customWidth="1"/>
    <col min="9522" max="9522" width="10.5703125" customWidth="1"/>
    <col min="9523" max="9523" width="8.5703125" customWidth="1"/>
    <col min="9524" max="9525" width="8.42578125" customWidth="1"/>
    <col min="9526" max="9526" width="9.140625" customWidth="1"/>
    <col min="9527" max="9527" width="8.140625" customWidth="1"/>
    <col min="9528" max="9528" width="8.85546875" customWidth="1"/>
    <col min="9722" max="9722" width="2.5703125" customWidth="1"/>
    <col min="9723" max="9723" width="5.140625" customWidth="1"/>
    <col min="9724" max="9724" width="12.42578125" customWidth="1"/>
    <col min="9725" max="9725" width="8.5703125" customWidth="1"/>
    <col min="9726" max="9726" width="9.28515625" customWidth="1"/>
    <col min="9727" max="9727" width="9.140625" customWidth="1"/>
    <col min="9728" max="9728" width="9" customWidth="1"/>
    <col min="9729" max="9729" width="8.85546875" customWidth="1"/>
    <col min="9730" max="9730" width="9" customWidth="1"/>
    <col min="9731" max="9732" width="8.85546875" customWidth="1"/>
    <col min="9733" max="9733" width="9.140625" customWidth="1"/>
    <col min="9734" max="9734" width="9.28515625" customWidth="1"/>
    <col min="9735" max="9735" width="9.42578125" customWidth="1"/>
    <col min="9736" max="9736" width="9.28515625" customWidth="1"/>
    <col min="9737" max="9737" width="9.5703125" customWidth="1"/>
    <col min="9738" max="9738" width="10" customWidth="1"/>
    <col min="9739" max="9739" width="10.140625" customWidth="1"/>
    <col min="9740" max="9740" width="10.28515625" customWidth="1"/>
    <col min="9741" max="9741" width="9.42578125" customWidth="1"/>
    <col min="9742" max="9742" width="9.5703125" customWidth="1"/>
    <col min="9743" max="9743" width="9" customWidth="1"/>
    <col min="9744" max="9744" width="9.42578125" customWidth="1"/>
    <col min="9745" max="9746" width="9.7109375" customWidth="1"/>
    <col min="9747" max="9748" width="10" customWidth="1"/>
    <col min="9749" max="9749" width="9.85546875" customWidth="1"/>
    <col min="9750" max="9750" width="14.140625" customWidth="1"/>
    <col min="9751" max="9751" width="10.42578125" customWidth="1"/>
    <col min="9752" max="9752" width="10.5703125" customWidth="1"/>
    <col min="9753" max="9753" width="10.42578125" customWidth="1"/>
    <col min="9754" max="9754" width="10.28515625" customWidth="1"/>
    <col min="9755" max="9755" width="10.5703125" customWidth="1"/>
    <col min="9756" max="9756" width="9.140625" customWidth="1"/>
    <col min="9757" max="9757" width="10.42578125" customWidth="1"/>
    <col min="9758" max="9763" width="9.140625" customWidth="1"/>
    <col min="9764" max="9764" width="8" customWidth="1"/>
    <col min="9765" max="9773" width="7.28515625" customWidth="1"/>
    <col min="9774" max="9774" width="8.42578125" customWidth="1"/>
    <col min="9775" max="9775" width="9.28515625" customWidth="1"/>
    <col min="9776" max="9776" width="7.28515625" customWidth="1"/>
    <col min="9777" max="9777" width="9.85546875" customWidth="1"/>
    <col min="9778" max="9778" width="10.5703125" customWidth="1"/>
    <col min="9779" max="9779" width="8.5703125" customWidth="1"/>
    <col min="9780" max="9781" width="8.42578125" customWidth="1"/>
    <col min="9782" max="9782" width="9.140625" customWidth="1"/>
    <col min="9783" max="9783" width="8.140625" customWidth="1"/>
    <col min="9784" max="9784" width="8.85546875" customWidth="1"/>
    <col min="9978" max="9978" width="2.5703125" customWidth="1"/>
    <col min="9979" max="9979" width="5.140625" customWidth="1"/>
    <col min="9980" max="9980" width="12.42578125" customWidth="1"/>
    <col min="9981" max="9981" width="8.5703125" customWidth="1"/>
    <col min="9982" max="9982" width="9.28515625" customWidth="1"/>
    <col min="9983" max="9983" width="9.140625" customWidth="1"/>
    <col min="9984" max="9984" width="9" customWidth="1"/>
    <col min="9985" max="9985" width="8.85546875" customWidth="1"/>
    <col min="9986" max="9986" width="9" customWidth="1"/>
    <col min="9987" max="9988" width="8.85546875" customWidth="1"/>
    <col min="9989" max="9989" width="9.140625" customWidth="1"/>
    <col min="9990" max="9990" width="9.28515625" customWidth="1"/>
    <col min="9991" max="9991" width="9.42578125" customWidth="1"/>
    <col min="9992" max="9992" width="9.28515625" customWidth="1"/>
    <col min="9993" max="9993" width="9.5703125" customWidth="1"/>
    <col min="9994" max="9994" width="10" customWidth="1"/>
    <col min="9995" max="9995" width="10.140625" customWidth="1"/>
    <col min="9996" max="9996" width="10.28515625" customWidth="1"/>
    <col min="9997" max="9997" width="9.42578125" customWidth="1"/>
    <col min="9998" max="9998" width="9.5703125" customWidth="1"/>
    <col min="9999" max="9999" width="9" customWidth="1"/>
    <col min="10000" max="10000" width="9.42578125" customWidth="1"/>
    <col min="10001" max="10002" width="9.7109375" customWidth="1"/>
    <col min="10003" max="10004" width="10" customWidth="1"/>
    <col min="10005" max="10005" width="9.85546875" customWidth="1"/>
    <col min="10006" max="10006" width="14.140625" customWidth="1"/>
    <col min="10007" max="10007" width="10.42578125" customWidth="1"/>
    <col min="10008" max="10008" width="10.5703125" customWidth="1"/>
    <col min="10009" max="10009" width="10.42578125" customWidth="1"/>
    <col min="10010" max="10010" width="10.28515625" customWidth="1"/>
    <col min="10011" max="10011" width="10.5703125" customWidth="1"/>
    <col min="10012" max="10012" width="9.140625" customWidth="1"/>
    <col min="10013" max="10013" width="10.42578125" customWidth="1"/>
    <col min="10014" max="10019" width="9.140625" customWidth="1"/>
    <col min="10020" max="10020" width="8" customWidth="1"/>
    <col min="10021" max="10029" width="7.28515625" customWidth="1"/>
    <col min="10030" max="10030" width="8.42578125" customWidth="1"/>
    <col min="10031" max="10031" width="9.28515625" customWidth="1"/>
    <col min="10032" max="10032" width="7.28515625" customWidth="1"/>
    <col min="10033" max="10033" width="9.85546875" customWidth="1"/>
    <col min="10034" max="10034" width="10.5703125" customWidth="1"/>
    <col min="10035" max="10035" width="8.5703125" customWidth="1"/>
    <col min="10036" max="10037" width="8.42578125" customWidth="1"/>
    <col min="10038" max="10038" width="9.140625" customWidth="1"/>
    <col min="10039" max="10039" width="8.140625" customWidth="1"/>
    <col min="10040" max="10040" width="8.85546875" customWidth="1"/>
    <col min="10234" max="10234" width="2.5703125" customWidth="1"/>
    <col min="10235" max="10235" width="5.140625" customWidth="1"/>
    <col min="10236" max="10236" width="12.42578125" customWidth="1"/>
    <col min="10237" max="10237" width="8.5703125" customWidth="1"/>
    <col min="10238" max="10238" width="9.28515625" customWidth="1"/>
    <col min="10239" max="10239" width="9.140625" customWidth="1"/>
    <col min="10240" max="10240" width="9" customWidth="1"/>
    <col min="10241" max="10241" width="8.85546875" customWidth="1"/>
    <col min="10242" max="10242" width="9" customWidth="1"/>
    <col min="10243" max="10244" width="8.85546875" customWidth="1"/>
    <col min="10245" max="10245" width="9.140625" customWidth="1"/>
    <col min="10246" max="10246" width="9.28515625" customWidth="1"/>
    <col min="10247" max="10247" width="9.42578125" customWidth="1"/>
    <col min="10248" max="10248" width="9.28515625" customWidth="1"/>
    <col min="10249" max="10249" width="9.5703125" customWidth="1"/>
    <col min="10250" max="10250" width="10" customWidth="1"/>
    <col min="10251" max="10251" width="10.140625" customWidth="1"/>
    <col min="10252" max="10252" width="10.28515625" customWidth="1"/>
    <col min="10253" max="10253" width="9.42578125" customWidth="1"/>
    <col min="10254" max="10254" width="9.5703125" customWidth="1"/>
    <col min="10255" max="10255" width="9" customWidth="1"/>
    <col min="10256" max="10256" width="9.42578125" customWidth="1"/>
    <col min="10257" max="10258" width="9.7109375" customWidth="1"/>
    <col min="10259" max="10260" width="10" customWidth="1"/>
    <col min="10261" max="10261" width="9.85546875" customWidth="1"/>
    <col min="10262" max="10262" width="14.140625" customWidth="1"/>
    <col min="10263" max="10263" width="10.42578125" customWidth="1"/>
    <col min="10264" max="10264" width="10.5703125" customWidth="1"/>
    <col min="10265" max="10265" width="10.42578125" customWidth="1"/>
    <col min="10266" max="10266" width="10.28515625" customWidth="1"/>
    <col min="10267" max="10267" width="10.5703125" customWidth="1"/>
    <col min="10268" max="10268" width="9.140625" customWidth="1"/>
    <col min="10269" max="10269" width="10.42578125" customWidth="1"/>
    <col min="10270" max="10275" width="9.140625" customWidth="1"/>
    <col min="10276" max="10276" width="8" customWidth="1"/>
    <col min="10277" max="10285" width="7.28515625" customWidth="1"/>
    <col min="10286" max="10286" width="8.42578125" customWidth="1"/>
    <col min="10287" max="10287" width="9.28515625" customWidth="1"/>
    <col min="10288" max="10288" width="7.28515625" customWidth="1"/>
    <col min="10289" max="10289" width="9.85546875" customWidth="1"/>
    <col min="10290" max="10290" width="10.5703125" customWidth="1"/>
    <col min="10291" max="10291" width="8.5703125" customWidth="1"/>
    <col min="10292" max="10293" width="8.42578125" customWidth="1"/>
    <col min="10294" max="10294" width="9.140625" customWidth="1"/>
    <col min="10295" max="10295" width="8.140625" customWidth="1"/>
    <col min="10296" max="10296" width="8.85546875" customWidth="1"/>
    <col min="10490" max="10490" width="2.5703125" customWidth="1"/>
    <col min="10491" max="10491" width="5.140625" customWidth="1"/>
    <col min="10492" max="10492" width="12.42578125" customWidth="1"/>
    <col min="10493" max="10493" width="8.5703125" customWidth="1"/>
    <col min="10494" max="10494" width="9.28515625" customWidth="1"/>
    <col min="10495" max="10495" width="9.140625" customWidth="1"/>
    <col min="10496" max="10496" width="9" customWidth="1"/>
    <col min="10497" max="10497" width="8.85546875" customWidth="1"/>
    <col min="10498" max="10498" width="9" customWidth="1"/>
    <col min="10499" max="10500" width="8.85546875" customWidth="1"/>
    <col min="10501" max="10501" width="9.140625" customWidth="1"/>
    <col min="10502" max="10502" width="9.28515625" customWidth="1"/>
    <col min="10503" max="10503" width="9.42578125" customWidth="1"/>
    <col min="10504" max="10504" width="9.28515625" customWidth="1"/>
    <col min="10505" max="10505" width="9.5703125" customWidth="1"/>
    <col min="10506" max="10506" width="10" customWidth="1"/>
    <col min="10507" max="10507" width="10.140625" customWidth="1"/>
    <col min="10508" max="10508" width="10.28515625" customWidth="1"/>
    <col min="10509" max="10509" width="9.42578125" customWidth="1"/>
    <col min="10510" max="10510" width="9.5703125" customWidth="1"/>
    <col min="10511" max="10511" width="9" customWidth="1"/>
    <col min="10512" max="10512" width="9.42578125" customWidth="1"/>
    <col min="10513" max="10514" width="9.7109375" customWidth="1"/>
    <col min="10515" max="10516" width="10" customWidth="1"/>
    <col min="10517" max="10517" width="9.85546875" customWidth="1"/>
    <col min="10518" max="10518" width="14.140625" customWidth="1"/>
    <col min="10519" max="10519" width="10.42578125" customWidth="1"/>
    <col min="10520" max="10520" width="10.5703125" customWidth="1"/>
    <col min="10521" max="10521" width="10.42578125" customWidth="1"/>
    <col min="10522" max="10522" width="10.28515625" customWidth="1"/>
    <col min="10523" max="10523" width="10.5703125" customWidth="1"/>
    <col min="10524" max="10524" width="9.140625" customWidth="1"/>
    <col min="10525" max="10525" width="10.42578125" customWidth="1"/>
    <col min="10526" max="10531" width="9.140625" customWidth="1"/>
    <col min="10532" max="10532" width="8" customWidth="1"/>
    <col min="10533" max="10541" width="7.28515625" customWidth="1"/>
    <col min="10542" max="10542" width="8.42578125" customWidth="1"/>
    <col min="10543" max="10543" width="9.28515625" customWidth="1"/>
    <col min="10544" max="10544" width="7.28515625" customWidth="1"/>
    <col min="10545" max="10545" width="9.85546875" customWidth="1"/>
    <col min="10546" max="10546" width="10.5703125" customWidth="1"/>
    <col min="10547" max="10547" width="8.5703125" customWidth="1"/>
    <col min="10548" max="10549" width="8.42578125" customWidth="1"/>
    <col min="10550" max="10550" width="9.140625" customWidth="1"/>
    <col min="10551" max="10551" width="8.140625" customWidth="1"/>
    <col min="10552" max="10552" width="8.85546875" customWidth="1"/>
    <col min="10746" max="10746" width="2.5703125" customWidth="1"/>
    <col min="10747" max="10747" width="5.140625" customWidth="1"/>
    <col min="10748" max="10748" width="12.42578125" customWidth="1"/>
    <col min="10749" max="10749" width="8.5703125" customWidth="1"/>
    <col min="10750" max="10750" width="9.28515625" customWidth="1"/>
    <col min="10751" max="10751" width="9.140625" customWidth="1"/>
    <col min="10752" max="10752" width="9" customWidth="1"/>
    <col min="10753" max="10753" width="8.85546875" customWidth="1"/>
    <col min="10754" max="10754" width="9" customWidth="1"/>
    <col min="10755" max="10756" width="8.85546875" customWidth="1"/>
    <col min="10757" max="10757" width="9.140625" customWidth="1"/>
    <col min="10758" max="10758" width="9.28515625" customWidth="1"/>
    <col min="10759" max="10759" width="9.42578125" customWidth="1"/>
    <col min="10760" max="10760" width="9.28515625" customWidth="1"/>
    <col min="10761" max="10761" width="9.5703125" customWidth="1"/>
    <col min="10762" max="10762" width="10" customWidth="1"/>
    <col min="10763" max="10763" width="10.140625" customWidth="1"/>
    <col min="10764" max="10764" width="10.28515625" customWidth="1"/>
    <col min="10765" max="10765" width="9.42578125" customWidth="1"/>
    <col min="10766" max="10766" width="9.5703125" customWidth="1"/>
    <col min="10767" max="10767" width="9" customWidth="1"/>
    <col min="10768" max="10768" width="9.42578125" customWidth="1"/>
    <col min="10769" max="10770" width="9.7109375" customWidth="1"/>
    <col min="10771" max="10772" width="10" customWidth="1"/>
    <col min="10773" max="10773" width="9.85546875" customWidth="1"/>
    <col min="10774" max="10774" width="14.140625" customWidth="1"/>
    <col min="10775" max="10775" width="10.42578125" customWidth="1"/>
    <col min="10776" max="10776" width="10.5703125" customWidth="1"/>
    <col min="10777" max="10777" width="10.42578125" customWidth="1"/>
    <col min="10778" max="10778" width="10.28515625" customWidth="1"/>
    <col min="10779" max="10779" width="10.5703125" customWidth="1"/>
    <col min="10780" max="10780" width="9.140625" customWidth="1"/>
    <col min="10781" max="10781" width="10.42578125" customWidth="1"/>
    <col min="10782" max="10787" width="9.140625" customWidth="1"/>
    <col min="10788" max="10788" width="8" customWidth="1"/>
    <col min="10789" max="10797" width="7.28515625" customWidth="1"/>
    <col min="10798" max="10798" width="8.42578125" customWidth="1"/>
    <col min="10799" max="10799" width="9.28515625" customWidth="1"/>
    <col min="10800" max="10800" width="7.28515625" customWidth="1"/>
    <col min="10801" max="10801" width="9.85546875" customWidth="1"/>
    <col min="10802" max="10802" width="10.5703125" customWidth="1"/>
    <col min="10803" max="10803" width="8.5703125" customWidth="1"/>
    <col min="10804" max="10805" width="8.42578125" customWidth="1"/>
    <col min="10806" max="10806" width="9.140625" customWidth="1"/>
    <col min="10807" max="10807" width="8.140625" customWidth="1"/>
    <col min="10808" max="10808" width="8.85546875" customWidth="1"/>
    <col min="11002" max="11002" width="2.5703125" customWidth="1"/>
    <col min="11003" max="11003" width="5.140625" customWidth="1"/>
    <col min="11004" max="11004" width="12.42578125" customWidth="1"/>
    <col min="11005" max="11005" width="8.5703125" customWidth="1"/>
    <col min="11006" max="11006" width="9.28515625" customWidth="1"/>
    <col min="11007" max="11007" width="9.140625" customWidth="1"/>
    <col min="11008" max="11008" width="9" customWidth="1"/>
    <col min="11009" max="11009" width="8.85546875" customWidth="1"/>
    <col min="11010" max="11010" width="9" customWidth="1"/>
    <col min="11011" max="11012" width="8.85546875" customWidth="1"/>
    <col min="11013" max="11013" width="9.140625" customWidth="1"/>
    <col min="11014" max="11014" width="9.28515625" customWidth="1"/>
    <col min="11015" max="11015" width="9.42578125" customWidth="1"/>
    <col min="11016" max="11016" width="9.28515625" customWidth="1"/>
    <col min="11017" max="11017" width="9.5703125" customWidth="1"/>
    <col min="11018" max="11018" width="10" customWidth="1"/>
    <col min="11019" max="11019" width="10.140625" customWidth="1"/>
    <col min="11020" max="11020" width="10.28515625" customWidth="1"/>
    <col min="11021" max="11021" width="9.42578125" customWidth="1"/>
    <col min="11022" max="11022" width="9.5703125" customWidth="1"/>
    <col min="11023" max="11023" width="9" customWidth="1"/>
    <col min="11024" max="11024" width="9.42578125" customWidth="1"/>
    <col min="11025" max="11026" width="9.7109375" customWidth="1"/>
    <col min="11027" max="11028" width="10" customWidth="1"/>
    <col min="11029" max="11029" width="9.85546875" customWidth="1"/>
    <col min="11030" max="11030" width="14.140625" customWidth="1"/>
    <col min="11031" max="11031" width="10.42578125" customWidth="1"/>
    <col min="11032" max="11032" width="10.5703125" customWidth="1"/>
    <col min="11033" max="11033" width="10.42578125" customWidth="1"/>
    <col min="11034" max="11034" width="10.28515625" customWidth="1"/>
    <col min="11035" max="11035" width="10.5703125" customWidth="1"/>
    <col min="11036" max="11036" width="9.140625" customWidth="1"/>
    <col min="11037" max="11037" width="10.42578125" customWidth="1"/>
    <col min="11038" max="11043" width="9.140625" customWidth="1"/>
    <col min="11044" max="11044" width="8" customWidth="1"/>
    <col min="11045" max="11053" width="7.28515625" customWidth="1"/>
    <col min="11054" max="11054" width="8.42578125" customWidth="1"/>
    <col min="11055" max="11055" width="9.28515625" customWidth="1"/>
    <col min="11056" max="11056" width="7.28515625" customWidth="1"/>
    <col min="11057" max="11057" width="9.85546875" customWidth="1"/>
    <col min="11058" max="11058" width="10.5703125" customWidth="1"/>
    <col min="11059" max="11059" width="8.5703125" customWidth="1"/>
    <col min="11060" max="11061" width="8.42578125" customWidth="1"/>
    <col min="11062" max="11062" width="9.140625" customWidth="1"/>
    <col min="11063" max="11063" width="8.140625" customWidth="1"/>
    <col min="11064" max="11064" width="8.85546875" customWidth="1"/>
    <col min="11258" max="11258" width="2.5703125" customWidth="1"/>
    <col min="11259" max="11259" width="5.140625" customWidth="1"/>
    <col min="11260" max="11260" width="12.42578125" customWidth="1"/>
    <col min="11261" max="11261" width="8.5703125" customWidth="1"/>
    <col min="11262" max="11262" width="9.28515625" customWidth="1"/>
    <col min="11263" max="11263" width="9.140625" customWidth="1"/>
    <col min="11264" max="11264" width="9" customWidth="1"/>
    <col min="11265" max="11265" width="8.85546875" customWidth="1"/>
    <col min="11266" max="11266" width="9" customWidth="1"/>
    <col min="11267" max="11268" width="8.85546875" customWidth="1"/>
    <col min="11269" max="11269" width="9.140625" customWidth="1"/>
    <col min="11270" max="11270" width="9.28515625" customWidth="1"/>
    <col min="11271" max="11271" width="9.42578125" customWidth="1"/>
    <col min="11272" max="11272" width="9.28515625" customWidth="1"/>
    <col min="11273" max="11273" width="9.5703125" customWidth="1"/>
    <col min="11274" max="11274" width="10" customWidth="1"/>
    <col min="11275" max="11275" width="10.140625" customWidth="1"/>
    <col min="11276" max="11276" width="10.28515625" customWidth="1"/>
    <col min="11277" max="11277" width="9.42578125" customWidth="1"/>
    <col min="11278" max="11278" width="9.5703125" customWidth="1"/>
    <col min="11279" max="11279" width="9" customWidth="1"/>
    <col min="11280" max="11280" width="9.42578125" customWidth="1"/>
    <col min="11281" max="11282" width="9.7109375" customWidth="1"/>
    <col min="11283" max="11284" width="10" customWidth="1"/>
    <col min="11285" max="11285" width="9.85546875" customWidth="1"/>
    <col min="11286" max="11286" width="14.140625" customWidth="1"/>
    <col min="11287" max="11287" width="10.42578125" customWidth="1"/>
    <col min="11288" max="11288" width="10.5703125" customWidth="1"/>
    <col min="11289" max="11289" width="10.42578125" customWidth="1"/>
    <col min="11290" max="11290" width="10.28515625" customWidth="1"/>
    <col min="11291" max="11291" width="10.5703125" customWidth="1"/>
    <col min="11292" max="11292" width="9.140625" customWidth="1"/>
    <col min="11293" max="11293" width="10.42578125" customWidth="1"/>
    <col min="11294" max="11299" width="9.140625" customWidth="1"/>
    <col min="11300" max="11300" width="8" customWidth="1"/>
    <col min="11301" max="11309" width="7.28515625" customWidth="1"/>
    <col min="11310" max="11310" width="8.42578125" customWidth="1"/>
    <col min="11311" max="11311" width="9.28515625" customWidth="1"/>
    <col min="11312" max="11312" width="7.28515625" customWidth="1"/>
    <col min="11313" max="11313" width="9.85546875" customWidth="1"/>
    <col min="11314" max="11314" width="10.5703125" customWidth="1"/>
    <col min="11315" max="11315" width="8.5703125" customWidth="1"/>
    <col min="11316" max="11317" width="8.42578125" customWidth="1"/>
    <col min="11318" max="11318" width="9.140625" customWidth="1"/>
    <col min="11319" max="11319" width="8.140625" customWidth="1"/>
    <col min="11320" max="11320" width="8.85546875" customWidth="1"/>
    <col min="11514" max="11514" width="2.5703125" customWidth="1"/>
    <col min="11515" max="11515" width="5.140625" customWidth="1"/>
    <col min="11516" max="11516" width="12.42578125" customWidth="1"/>
    <col min="11517" max="11517" width="8.5703125" customWidth="1"/>
    <col min="11518" max="11518" width="9.28515625" customWidth="1"/>
    <col min="11519" max="11519" width="9.140625" customWidth="1"/>
    <col min="11520" max="11520" width="9" customWidth="1"/>
    <col min="11521" max="11521" width="8.85546875" customWidth="1"/>
    <col min="11522" max="11522" width="9" customWidth="1"/>
    <col min="11523" max="11524" width="8.85546875" customWidth="1"/>
    <col min="11525" max="11525" width="9.140625" customWidth="1"/>
    <col min="11526" max="11526" width="9.28515625" customWidth="1"/>
    <col min="11527" max="11527" width="9.42578125" customWidth="1"/>
    <col min="11528" max="11528" width="9.28515625" customWidth="1"/>
    <col min="11529" max="11529" width="9.5703125" customWidth="1"/>
    <col min="11530" max="11530" width="10" customWidth="1"/>
    <col min="11531" max="11531" width="10.140625" customWidth="1"/>
    <col min="11532" max="11532" width="10.28515625" customWidth="1"/>
    <col min="11533" max="11533" width="9.42578125" customWidth="1"/>
    <col min="11534" max="11534" width="9.5703125" customWidth="1"/>
    <col min="11535" max="11535" width="9" customWidth="1"/>
    <col min="11536" max="11536" width="9.42578125" customWidth="1"/>
    <col min="11537" max="11538" width="9.7109375" customWidth="1"/>
    <col min="11539" max="11540" width="10" customWidth="1"/>
    <col min="11541" max="11541" width="9.85546875" customWidth="1"/>
    <col min="11542" max="11542" width="14.140625" customWidth="1"/>
    <col min="11543" max="11543" width="10.42578125" customWidth="1"/>
    <col min="11544" max="11544" width="10.5703125" customWidth="1"/>
    <col min="11545" max="11545" width="10.42578125" customWidth="1"/>
    <col min="11546" max="11546" width="10.28515625" customWidth="1"/>
    <col min="11547" max="11547" width="10.5703125" customWidth="1"/>
    <col min="11548" max="11548" width="9.140625" customWidth="1"/>
    <col min="11549" max="11549" width="10.42578125" customWidth="1"/>
    <col min="11550" max="11555" width="9.140625" customWidth="1"/>
    <col min="11556" max="11556" width="8" customWidth="1"/>
    <col min="11557" max="11565" width="7.28515625" customWidth="1"/>
    <col min="11566" max="11566" width="8.42578125" customWidth="1"/>
    <col min="11567" max="11567" width="9.28515625" customWidth="1"/>
    <col min="11568" max="11568" width="7.28515625" customWidth="1"/>
    <col min="11569" max="11569" width="9.85546875" customWidth="1"/>
    <col min="11570" max="11570" width="10.5703125" customWidth="1"/>
    <col min="11571" max="11571" width="8.5703125" customWidth="1"/>
    <col min="11572" max="11573" width="8.42578125" customWidth="1"/>
    <col min="11574" max="11574" width="9.140625" customWidth="1"/>
    <col min="11575" max="11575" width="8.140625" customWidth="1"/>
    <col min="11576" max="11576" width="8.85546875" customWidth="1"/>
    <col min="11770" max="11770" width="2.5703125" customWidth="1"/>
    <col min="11771" max="11771" width="5.140625" customWidth="1"/>
    <col min="11772" max="11772" width="12.42578125" customWidth="1"/>
    <col min="11773" max="11773" width="8.5703125" customWidth="1"/>
    <col min="11774" max="11774" width="9.28515625" customWidth="1"/>
    <col min="11775" max="11775" width="9.140625" customWidth="1"/>
    <col min="11776" max="11776" width="9" customWidth="1"/>
    <col min="11777" max="11777" width="8.85546875" customWidth="1"/>
    <col min="11778" max="11778" width="9" customWidth="1"/>
    <col min="11779" max="11780" width="8.85546875" customWidth="1"/>
    <col min="11781" max="11781" width="9.140625" customWidth="1"/>
    <col min="11782" max="11782" width="9.28515625" customWidth="1"/>
    <col min="11783" max="11783" width="9.42578125" customWidth="1"/>
    <col min="11784" max="11784" width="9.28515625" customWidth="1"/>
    <col min="11785" max="11785" width="9.5703125" customWidth="1"/>
    <col min="11786" max="11786" width="10" customWidth="1"/>
    <col min="11787" max="11787" width="10.140625" customWidth="1"/>
    <col min="11788" max="11788" width="10.28515625" customWidth="1"/>
    <col min="11789" max="11789" width="9.42578125" customWidth="1"/>
    <col min="11790" max="11790" width="9.5703125" customWidth="1"/>
    <col min="11791" max="11791" width="9" customWidth="1"/>
    <col min="11792" max="11792" width="9.42578125" customWidth="1"/>
    <col min="11793" max="11794" width="9.7109375" customWidth="1"/>
    <col min="11795" max="11796" width="10" customWidth="1"/>
    <col min="11797" max="11797" width="9.85546875" customWidth="1"/>
    <col min="11798" max="11798" width="14.140625" customWidth="1"/>
    <col min="11799" max="11799" width="10.42578125" customWidth="1"/>
    <col min="11800" max="11800" width="10.5703125" customWidth="1"/>
    <col min="11801" max="11801" width="10.42578125" customWidth="1"/>
    <col min="11802" max="11802" width="10.28515625" customWidth="1"/>
    <col min="11803" max="11803" width="10.5703125" customWidth="1"/>
    <col min="11804" max="11804" width="9.140625" customWidth="1"/>
    <col min="11805" max="11805" width="10.42578125" customWidth="1"/>
    <col min="11806" max="11811" width="9.140625" customWidth="1"/>
    <col min="11812" max="11812" width="8" customWidth="1"/>
    <col min="11813" max="11821" width="7.28515625" customWidth="1"/>
    <col min="11822" max="11822" width="8.42578125" customWidth="1"/>
    <col min="11823" max="11823" width="9.28515625" customWidth="1"/>
    <col min="11824" max="11824" width="7.28515625" customWidth="1"/>
    <col min="11825" max="11825" width="9.85546875" customWidth="1"/>
    <col min="11826" max="11826" width="10.5703125" customWidth="1"/>
    <col min="11827" max="11827" width="8.5703125" customWidth="1"/>
    <col min="11828" max="11829" width="8.42578125" customWidth="1"/>
    <col min="11830" max="11830" width="9.140625" customWidth="1"/>
    <col min="11831" max="11831" width="8.140625" customWidth="1"/>
    <col min="11832" max="11832" width="8.85546875" customWidth="1"/>
    <col min="12026" max="12026" width="2.5703125" customWidth="1"/>
    <col min="12027" max="12027" width="5.140625" customWidth="1"/>
    <col min="12028" max="12028" width="12.42578125" customWidth="1"/>
    <col min="12029" max="12029" width="8.5703125" customWidth="1"/>
    <col min="12030" max="12030" width="9.28515625" customWidth="1"/>
    <col min="12031" max="12031" width="9.140625" customWidth="1"/>
    <col min="12032" max="12032" width="9" customWidth="1"/>
    <col min="12033" max="12033" width="8.85546875" customWidth="1"/>
    <col min="12034" max="12034" width="9" customWidth="1"/>
    <col min="12035" max="12036" width="8.85546875" customWidth="1"/>
    <col min="12037" max="12037" width="9.140625" customWidth="1"/>
    <col min="12038" max="12038" width="9.28515625" customWidth="1"/>
    <col min="12039" max="12039" width="9.42578125" customWidth="1"/>
    <col min="12040" max="12040" width="9.28515625" customWidth="1"/>
    <col min="12041" max="12041" width="9.5703125" customWidth="1"/>
    <col min="12042" max="12042" width="10" customWidth="1"/>
    <col min="12043" max="12043" width="10.140625" customWidth="1"/>
    <col min="12044" max="12044" width="10.28515625" customWidth="1"/>
    <col min="12045" max="12045" width="9.42578125" customWidth="1"/>
    <col min="12046" max="12046" width="9.5703125" customWidth="1"/>
    <col min="12047" max="12047" width="9" customWidth="1"/>
    <col min="12048" max="12048" width="9.42578125" customWidth="1"/>
    <col min="12049" max="12050" width="9.7109375" customWidth="1"/>
    <col min="12051" max="12052" width="10" customWidth="1"/>
    <col min="12053" max="12053" width="9.85546875" customWidth="1"/>
    <col min="12054" max="12054" width="14.140625" customWidth="1"/>
    <col min="12055" max="12055" width="10.42578125" customWidth="1"/>
    <col min="12056" max="12056" width="10.5703125" customWidth="1"/>
    <col min="12057" max="12057" width="10.42578125" customWidth="1"/>
    <col min="12058" max="12058" width="10.28515625" customWidth="1"/>
    <col min="12059" max="12059" width="10.5703125" customWidth="1"/>
    <col min="12060" max="12060" width="9.140625" customWidth="1"/>
    <col min="12061" max="12061" width="10.42578125" customWidth="1"/>
    <col min="12062" max="12067" width="9.140625" customWidth="1"/>
    <col min="12068" max="12068" width="8" customWidth="1"/>
    <col min="12069" max="12077" width="7.28515625" customWidth="1"/>
    <col min="12078" max="12078" width="8.42578125" customWidth="1"/>
    <col min="12079" max="12079" width="9.28515625" customWidth="1"/>
    <col min="12080" max="12080" width="7.28515625" customWidth="1"/>
    <col min="12081" max="12081" width="9.85546875" customWidth="1"/>
    <col min="12082" max="12082" width="10.5703125" customWidth="1"/>
    <col min="12083" max="12083" width="8.5703125" customWidth="1"/>
    <col min="12084" max="12085" width="8.42578125" customWidth="1"/>
    <col min="12086" max="12086" width="9.140625" customWidth="1"/>
    <col min="12087" max="12087" width="8.140625" customWidth="1"/>
    <col min="12088" max="12088" width="8.85546875" customWidth="1"/>
    <col min="12282" max="12282" width="2.5703125" customWidth="1"/>
    <col min="12283" max="12283" width="5.140625" customWidth="1"/>
    <col min="12284" max="12284" width="12.42578125" customWidth="1"/>
    <col min="12285" max="12285" width="8.5703125" customWidth="1"/>
    <col min="12286" max="12286" width="9.28515625" customWidth="1"/>
    <col min="12287" max="12287" width="9.140625" customWidth="1"/>
    <col min="12288" max="12288" width="9" customWidth="1"/>
    <col min="12289" max="12289" width="8.85546875" customWidth="1"/>
    <col min="12290" max="12290" width="9" customWidth="1"/>
    <col min="12291" max="12292" width="8.85546875" customWidth="1"/>
    <col min="12293" max="12293" width="9.140625" customWidth="1"/>
    <col min="12294" max="12294" width="9.28515625" customWidth="1"/>
    <col min="12295" max="12295" width="9.42578125" customWidth="1"/>
    <col min="12296" max="12296" width="9.28515625" customWidth="1"/>
    <col min="12297" max="12297" width="9.5703125" customWidth="1"/>
    <col min="12298" max="12298" width="10" customWidth="1"/>
    <col min="12299" max="12299" width="10.140625" customWidth="1"/>
    <col min="12300" max="12300" width="10.28515625" customWidth="1"/>
    <col min="12301" max="12301" width="9.42578125" customWidth="1"/>
    <col min="12302" max="12302" width="9.5703125" customWidth="1"/>
    <col min="12303" max="12303" width="9" customWidth="1"/>
    <col min="12304" max="12304" width="9.42578125" customWidth="1"/>
    <col min="12305" max="12306" width="9.7109375" customWidth="1"/>
    <col min="12307" max="12308" width="10" customWidth="1"/>
    <col min="12309" max="12309" width="9.85546875" customWidth="1"/>
    <col min="12310" max="12310" width="14.140625" customWidth="1"/>
    <col min="12311" max="12311" width="10.42578125" customWidth="1"/>
    <col min="12312" max="12312" width="10.5703125" customWidth="1"/>
    <col min="12313" max="12313" width="10.42578125" customWidth="1"/>
    <col min="12314" max="12314" width="10.28515625" customWidth="1"/>
    <col min="12315" max="12315" width="10.5703125" customWidth="1"/>
    <col min="12316" max="12316" width="9.140625" customWidth="1"/>
    <col min="12317" max="12317" width="10.42578125" customWidth="1"/>
    <col min="12318" max="12323" width="9.140625" customWidth="1"/>
    <col min="12324" max="12324" width="8" customWidth="1"/>
    <col min="12325" max="12333" width="7.28515625" customWidth="1"/>
    <col min="12334" max="12334" width="8.42578125" customWidth="1"/>
    <col min="12335" max="12335" width="9.28515625" customWidth="1"/>
    <col min="12336" max="12336" width="7.28515625" customWidth="1"/>
    <col min="12337" max="12337" width="9.85546875" customWidth="1"/>
    <col min="12338" max="12338" width="10.5703125" customWidth="1"/>
    <col min="12339" max="12339" width="8.5703125" customWidth="1"/>
    <col min="12340" max="12341" width="8.42578125" customWidth="1"/>
    <col min="12342" max="12342" width="9.140625" customWidth="1"/>
    <col min="12343" max="12343" width="8.140625" customWidth="1"/>
    <col min="12344" max="12344" width="8.85546875" customWidth="1"/>
    <col min="12538" max="12538" width="2.5703125" customWidth="1"/>
    <col min="12539" max="12539" width="5.140625" customWidth="1"/>
    <col min="12540" max="12540" width="12.42578125" customWidth="1"/>
    <col min="12541" max="12541" width="8.5703125" customWidth="1"/>
    <col min="12542" max="12542" width="9.28515625" customWidth="1"/>
    <col min="12543" max="12543" width="9.140625" customWidth="1"/>
    <col min="12544" max="12544" width="9" customWidth="1"/>
    <col min="12545" max="12545" width="8.85546875" customWidth="1"/>
    <col min="12546" max="12546" width="9" customWidth="1"/>
    <col min="12547" max="12548" width="8.85546875" customWidth="1"/>
    <col min="12549" max="12549" width="9.140625" customWidth="1"/>
    <col min="12550" max="12550" width="9.28515625" customWidth="1"/>
    <col min="12551" max="12551" width="9.42578125" customWidth="1"/>
    <col min="12552" max="12552" width="9.28515625" customWidth="1"/>
    <col min="12553" max="12553" width="9.5703125" customWidth="1"/>
    <col min="12554" max="12554" width="10" customWidth="1"/>
    <col min="12555" max="12555" width="10.140625" customWidth="1"/>
    <col min="12556" max="12556" width="10.28515625" customWidth="1"/>
    <col min="12557" max="12557" width="9.42578125" customWidth="1"/>
    <col min="12558" max="12558" width="9.5703125" customWidth="1"/>
    <col min="12559" max="12559" width="9" customWidth="1"/>
    <col min="12560" max="12560" width="9.42578125" customWidth="1"/>
    <col min="12561" max="12562" width="9.7109375" customWidth="1"/>
    <col min="12563" max="12564" width="10" customWidth="1"/>
    <col min="12565" max="12565" width="9.85546875" customWidth="1"/>
    <col min="12566" max="12566" width="14.140625" customWidth="1"/>
    <col min="12567" max="12567" width="10.42578125" customWidth="1"/>
    <col min="12568" max="12568" width="10.5703125" customWidth="1"/>
    <col min="12569" max="12569" width="10.42578125" customWidth="1"/>
    <col min="12570" max="12570" width="10.28515625" customWidth="1"/>
    <col min="12571" max="12571" width="10.5703125" customWidth="1"/>
    <col min="12572" max="12572" width="9.140625" customWidth="1"/>
    <col min="12573" max="12573" width="10.42578125" customWidth="1"/>
    <col min="12574" max="12579" width="9.140625" customWidth="1"/>
    <col min="12580" max="12580" width="8" customWidth="1"/>
    <col min="12581" max="12589" width="7.28515625" customWidth="1"/>
    <col min="12590" max="12590" width="8.42578125" customWidth="1"/>
    <col min="12591" max="12591" width="9.28515625" customWidth="1"/>
    <col min="12592" max="12592" width="7.28515625" customWidth="1"/>
    <col min="12593" max="12593" width="9.85546875" customWidth="1"/>
    <col min="12594" max="12594" width="10.5703125" customWidth="1"/>
    <col min="12595" max="12595" width="8.5703125" customWidth="1"/>
    <col min="12596" max="12597" width="8.42578125" customWidth="1"/>
    <col min="12598" max="12598" width="9.140625" customWidth="1"/>
    <col min="12599" max="12599" width="8.140625" customWidth="1"/>
    <col min="12600" max="12600" width="8.85546875" customWidth="1"/>
    <col min="12794" max="12794" width="2.5703125" customWidth="1"/>
    <col min="12795" max="12795" width="5.140625" customWidth="1"/>
    <col min="12796" max="12796" width="12.42578125" customWidth="1"/>
    <col min="12797" max="12797" width="8.5703125" customWidth="1"/>
    <col min="12798" max="12798" width="9.28515625" customWidth="1"/>
    <col min="12799" max="12799" width="9.140625" customWidth="1"/>
    <col min="12800" max="12800" width="9" customWidth="1"/>
    <col min="12801" max="12801" width="8.85546875" customWidth="1"/>
    <col min="12802" max="12802" width="9" customWidth="1"/>
    <col min="12803" max="12804" width="8.85546875" customWidth="1"/>
    <col min="12805" max="12805" width="9.140625" customWidth="1"/>
    <col min="12806" max="12806" width="9.28515625" customWidth="1"/>
    <col min="12807" max="12807" width="9.42578125" customWidth="1"/>
    <col min="12808" max="12808" width="9.28515625" customWidth="1"/>
    <col min="12809" max="12809" width="9.5703125" customWidth="1"/>
    <col min="12810" max="12810" width="10" customWidth="1"/>
    <col min="12811" max="12811" width="10.140625" customWidth="1"/>
    <col min="12812" max="12812" width="10.28515625" customWidth="1"/>
    <col min="12813" max="12813" width="9.42578125" customWidth="1"/>
    <col min="12814" max="12814" width="9.5703125" customWidth="1"/>
    <col min="12815" max="12815" width="9" customWidth="1"/>
    <col min="12816" max="12816" width="9.42578125" customWidth="1"/>
    <col min="12817" max="12818" width="9.7109375" customWidth="1"/>
    <col min="12819" max="12820" width="10" customWidth="1"/>
    <col min="12821" max="12821" width="9.85546875" customWidth="1"/>
    <col min="12822" max="12822" width="14.140625" customWidth="1"/>
    <col min="12823" max="12823" width="10.42578125" customWidth="1"/>
    <col min="12824" max="12824" width="10.5703125" customWidth="1"/>
    <col min="12825" max="12825" width="10.42578125" customWidth="1"/>
    <col min="12826" max="12826" width="10.28515625" customWidth="1"/>
    <col min="12827" max="12827" width="10.5703125" customWidth="1"/>
    <col min="12828" max="12828" width="9.140625" customWidth="1"/>
    <col min="12829" max="12829" width="10.42578125" customWidth="1"/>
    <col min="12830" max="12835" width="9.140625" customWidth="1"/>
    <col min="12836" max="12836" width="8" customWidth="1"/>
    <col min="12837" max="12845" width="7.28515625" customWidth="1"/>
    <col min="12846" max="12846" width="8.42578125" customWidth="1"/>
    <col min="12847" max="12847" width="9.28515625" customWidth="1"/>
    <col min="12848" max="12848" width="7.28515625" customWidth="1"/>
    <col min="12849" max="12849" width="9.85546875" customWidth="1"/>
    <col min="12850" max="12850" width="10.5703125" customWidth="1"/>
    <col min="12851" max="12851" width="8.5703125" customWidth="1"/>
    <col min="12852" max="12853" width="8.42578125" customWidth="1"/>
    <col min="12854" max="12854" width="9.140625" customWidth="1"/>
    <col min="12855" max="12855" width="8.140625" customWidth="1"/>
    <col min="12856" max="12856" width="8.85546875" customWidth="1"/>
    <col min="13050" max="13050" width="2.5703125" customWidth="1"/>
    <col min="13051" max="13051" width="5.140625" customWidth="1"/>
    <col min="13052" max="13052" width="12.42578125" customWidth="1"/>
    <col min="13053" max="13053" width="8.5703125" customWidth="1"/>
    <col min="13054" max="13054" width="9.28515625" customWidth="1"/>
    <col min="13055" max="13055" width="9.140625" customWidth="1"/>
    <col min="13056" max="13056" width="9" customWidth="1"/>
    <col min="13057" max="13057" width="8.85546875" customWidth="1"/>
    <col min="13058" max="13058" width="9" customWidth="1"/>
    <col min="13059" max="13060" width="8.85546875" customWidth="1"/>
    <col min="13061" max="13061" width="9.140625" customWidth="1"/>
    <col min="13062" max="13062" width="9.28515625" customWidth="1"/>
    <col min="13063" max="13063" width="9.42578125" customWidth="1"/>
    <col min="13064" max="13064" width="9.28515625" customWidth="1"/>
    <col min="13065" max="13065" width="9.5703125" customWidth="1"/>
    <col min="13066" max="13066" width="10" customWidth="1"/>
    <col min="13067" max="13067" width="10.140625" customWidth="1"/>
    <col min="13068" max="13068" width="10.28515625" customWidth="1"/>
    <col min="13069" max="13069" width="9.42578125" customWidth="1"/>
    <col min="13070" max="13070" width="9.5703125" customWidth="1"/>
    <col min="13071" max="13071" width="9" customWidth="1"/>
    <col min="13072" max="13072" width="9.42578125" customWidth="1"/>
    <col min="13073" max="13074" width="9.7109375" customWidth="1"/>
    <col min="13075" max="13076" width="10" customWidth="1"/>
    <col min="13077" max="13077" width="9.85546875" customWidth="1"/>
    <col min="13078" max="13078" width="14.140625" customWidth="1"/>
    <col min="13079" max="13079" width="10.42578125" customWidth="1"/>
    <col min="13080" max="13080" width="10.5703125" customWidth="1"/>
    <col min="13081" max="13081" width="10.42578125" customWidth="1"/>
    <col min="13082" max="13082" width="10.28515625" customWidth="1"/>
    <col min="13083" max="13083" width="10.5703125" customWidth="1"/>
    <col min="13084" max="13084" width="9.140625" customWidth="1"/>
    <col min="13085" max="13085" width="10.42578125" customWidth="1"/>
    <col min="13086" max="13091" width="9.140625" customWidth="1"/>
    <col min="13092" max="13092" width="8" customWidth="1"/>
    <col min="13093" max="13101" width="7.28515625" customWidth="1"/>
    <col min="13102" max="13102" width="8.42578125" customWidth="1"/>
    <col min="13103" max="13103" width="9.28515625" customWidth="1"/>
    <col min="13104" max="13104" width="7.28515625" customWidth="1"/>
    <col min="13105" max="13105" width="9.85546875" customWidth="1"/>
    <col min="13106" max="13106" width="10.5703125" customWidth="1"/>
    <col min="13107" max="13107" width="8.5703125" customWidth="1"/>
    <col min="13108" max="13109" width="8.42578125" customWidth="1"/>
    <col min="13110" max="13110" width="9.140625" customWidth="1"/>
    <col min="13111" max="13111" width="8.140625" customWidth="1"/>
    <col min="13112" max="13112" width="8.85546875" customWidth="1"/>
    <col min="13306" max="13306" width="2.5703125" customWidth="1"/>
    <col min="13307" max="13307" width="5.140625" customWidth="1"/>
    <col min="13308" max="13308" width="12.42578125" customWidth="1"/>
    <col min="13309" max="13309" width="8.5703125" customWidth="1"/>
    <col min="13310" max="13310" width="9.28515625" customWidth="1"/>
    <col min="13311" max="13311" width="9.140625" customWidth="1"/>
    <col min="13312" max="13312" width="9" customWidth="1"/>
    <col min="13313" max="13313" width="8.85546875" customWidth="1"/>
    <col min="13314" max="13314" width="9" customWidth="1"/>
    <col min="13315" max="13316" width="8.85546875" customWidth="1"/>
    <col min="13317" max="13317" width="9.140625" customWidth="1"/>
    <col min="13318" max="13318" width="9.28515625" customWidth="1"/>
    <col min="13319" max="13319" width="9.42578125" customWidth="1"/>
    <col min="13320" max="13320" width="9.28515625" customWidth="1"/>
    <col min="13321" max="13321" width="9.5703125" customWidth="1"/>
    <col min="13322" max="13322" width="10" customWidth="1"/>
    <col min="13323" max="13323" width="10.140625" customWidth="1"/>
    <col min="13324" max="13324" width="10.28515625" customWidth="1"/>
    <col min="13325" max="13325" width="9.42578125" customWidth="1"/>
    <col min="13326" max="13326" width="9.5703125" customWidth="1"/>
    <col min="13327" max="13327" width="9" customWidth="1"/>
    <col min="13328" max="13328" width="9.42578125" customWidth="1"/>
    <col min="13329" max="13330" width="9.7109375" customWidth="1"/>
    <col min="13331" max="13332" width="10" customWidth="1"/>
    <col min="13333" max="13333" width="9.85546875" customWidth="1"/>
    <col min="13334" max="13334" width="14.140625" customWidth="1"/>
    <col min="13335" max="13335" width="10.42578125" customWidth="1"/>
    <col min="13336" max="13336" width="10.5703125" customWidth="1"/>
    <col min="13337" max="13337" width="10.42578125" customWidth="1"/>
    <col min="13338" max="13338" width="10.28515625" customWidth="1"/>
    <col min="13339" max="13339" width="10.5703125" customWidth="1"/>
    <col min="13340" max="13340" width="9.140625" customWidth="1"/>
    <col min="13341" max="13341" width="10.42578125" customWidth="1"/>
    <col min="13342" max="13347" width="9.140625" customWidth="1"/>
    <col min="13348" max="13348" width="8" customWidth="1"/>
    <col min="13349" max="13357" width="7.28515625" customWidth="1"/>
    <col min="13358" max="13358" width="8.42578125" customWidth="1"/>
    <col min="13359" max="13359" width="9.28515625" customWidth="1"/>
    <col min="13360" max="13360" width="7.28515625" customWidth="1"/>
    <col min="13361" max="13361" width="9.85546875" customWidth="1"/>
    <col min="13362" max="13362" width="10.5703125" customWidth="1"/>
    <col min="13363" max="13363" width="8.5703125" customWidth="1"/>
    <col min="13364" max="13365" width="8.42578125" customWidth="1"/>
    <col min="13366" max="13366" width="9.140625" customWidth="1"/>
    <col min="13367" max="13367" width="8.140625" customWidth="1"/>
    <col min="13368" max="13368" width="8.85546875" customWidth="1"/>
    <col min="13562" max="13562" width="2.5703125" customWidth="1"/>
    <col min="13563" max="13563" width="5.140625" customWidth="1"/>
    <col min="13564" max="13564" width="12.42578125" customWidth="1"/>
    <col min="13565" max="13565" width="8.5703125" customWidth="1"/>
    <col min="13566" max="13566" width="9.28515625" customWidth="1"/>
    <col min="13567" max="13567" width="9.140625" customWidth="1"/>
    <col min="13568" max="13568" width="9" customWidth="1"/>
    <col min="13569" max="13569" width="8.85546875" customWidth="1"/>
    <col min="13570" max="13570" width="9" customWidth="1"/>
    <col min="13571" max="13572" width="8.85546875" customWidth="1"/>
    <col min="13573" max="13573" width="9.140625" customWidth="1"/>
    <col min="13574" max="13574" width="9.28515625" customWidth="1"/>
    <col min="13575" max="13575" width="9.42578125" customWidth="1"/>
    <col min="13576" max="13576" width="9.28515625" customWidth="1"/>
    <col min="13577" max="13577" width="9.5703125" customWidth="1"/>
    <col min="13578" max="13578" width="10" customWidth="1"/>
    <col min="13579" max="13579" width="10.140625" customWidth="1"/>
    <col min="13580" max="13580" width="10.28515625" customWidth="1"/>
    <col min="13581" max="13581" width="9.42578125" customWidth="1"/>
    <col min="13582" max="13582" width="9.5703125" customWidth="1"/>
    <col min="13583" max="13583" width="9" customWidth="1"/>
    <col min="13584" max="13584" width="9.42578125" customWidth="1"/>
    <col min="13585" max="13586" width="9.7109375" customWidth="1"/>
    <col min="13587" max="13588" width="10" customWidth="1"/>
    <col min="13589" max="13589" width="9.85546875" customWidth="1"/>
    <col min="13590" max="13590" width="14.140625" customWidth="1"/>
    <col min="13591" max="13591" width="10.42578125" customWidth="1"/>
    <col min="13592" max="13592" width="10.5703125" customWidth="1"/>
    <col min="13593" max="13593" width="10.42578125" customWidth="1"/>
    <col min="13594" max="13594" width="10.28515625" customWidth="1"/>
    <col min="13595" max="13595" width="10.5703125" customWidth="1"/>
    <col min="13596" max="13596" width="9.140625" customWidth="1"/>
    <col min="13597" max="13597" width="10.42578125" customWidth="1"/>
    <col min="13598" max="13603" width="9.140625" customWidth="1"/>
    <col min="13604" max="13604" width="8" customWidth="1"/>
    <col min="13605" max="13613" width="7.28515625" customWidth="1"/>
    <col min="13614" max="13614" width="8.42578125" customWidth="1"/>
    <col min="13615" max="13615" width="9.28515625" customWidth="1"/>
    <col min="13616" max="13616" width="7.28515625" customWidth="1"/>
    <col min="13617" max="13617" width="9.85546875" customWidth="1"/>
    <col min="13618" max="13618" width="10.5703125" customWidth="1"/>
    <col min="13619" max="13619" width="8.5703125" customWidth="1"/>
    <col min="13620" max="13621" width="8.42578125" customWidth="1"/>
    <col min="13622" max="13622" width="9.140625" customWidth="1"/>
    <col min="13623" max="13623" width="8.140625" customWidth="1"/>
    <col min="13624" max="13624" width="8.85546875" customWidth="1"/>
    <col min="13818" max="13818" width="2.5703125" customWidth="1"/>
    <col min="13819" max="13819" width="5.140625" customWidth="1"/>
    <col min="13820" max="13820" width="12.42578125" customWidth="1"/>
    <col min="13821" max="13821" width="8.5703125" customWidth="1"/>
    <col min="13822" max="13822" width="9.28515625" customWidth="1"/>
    <col min="13823" max="13823" width="9.140625" customWidth="1"/>
    <col min="13824" max="13824" width="9" customWidth="1"/>
    <col min="13825" max="13825" width="8.85546875" customWidth="1"/>
    <col min="13826" max="13826" width="9" customWidth="1"/>
    <col min="13827" max="13828" width="8.85546875" customWidth="1"/>
    <col min="13829" max="13829" width="9.140625" customWidth="1"/>
    <col min="13830" max="13830" width="9.28515625" customWidth="1"/>
    <col min="13831" max="13831" width="9.42578125" customWidth="1"/>
    <col min="13832" max="13832" width="9.28515625" customWidth="1"/>
    <col min="13833" max="13833" width="9.5703125" customWidth="1"/>
    <col min="13834" max="13834" width="10" customWidth="1"/>
    <col min="13835" max="13835" width="10.140625" customWidth="1"/>
    <col min="13836" max="13836" width="10.28515625" customWidth="1"/>
    <col min="13837" max="13837" width="9.42578125" customWidth="1"/>
    <col min="13838" max="13838" width="9.5703125" customWidth="1"/>
    <col min="13839" max="13839" width="9" customWidth="1"/>
    <col min="13840" max="13840" width="9.42578125" customWidth="1"/>
    <col min="13841" max="13842" width="9.7109375" customWidth="1"/>
    <col min="13843" max="13844" width="10" customWidth="1"/>
    <col min="13845" max="13845" width="9.85546875" customWidth="1"/>
    <col min="13846" max="13846" width="14.140625" customWidth="1"/>
    <col min="13847" max="13847" width="10.42578125" customWidth="1"/>
    <col min="13848" max="13848" width="10.5703125" customWidth="1"/>
    <col min="13849" max="13849" width="10.42578125" customWidth="1"/>
    <col min="13850" max="13850" width="10.28515625" customWidth="1"/>
    <col min="13851" max="13851" width="10.5703125" customWidth="1"/>
    <col min="13852" max="13852" width="9.140625" customWidth="1"/>
    <col min="13853" max="13853" width="10.42578125" customWidth="1"/>
    <col min="13854" max="13859" width="9.140625" customWidth="1"/>
    <col min="13860" max="13860" width="8" customWidth="1"/>
    <col min="13861" max="13869" width="7.28515625" customWidth="1"/>
    <col min="13870" max="13870" width="8.42578125" customWidth="1"/>
    <col min="13871" max="13871" width="9.28515625" customWidth="1"/>
    <col min="13872" max="13872" width="7.28515625" customWidth="1"/>
    <col min="13873" max="13873" width="9.85546875" customWidth="1"/>
    <col min="13874" max="13874" width="10.5703125" customWidth="1"/>
    <col min="13875" max="13875" width="8.5703125" customWidth="1"/>
    <col min="13876" max="13877" width="8.42578125" customWidth="1"/>
    <col min="13878" max="13878" width="9.140625" customWidth="1"/>
    <col min="13879" max="13879" width="8.140625" customWidth="1"/>
    <col min="13880" max="13880" width="8.85546875" customWidth="1"/>
    <col min="14074" max="14074" width="2.5703125" customWidth="1"/>
    <col min="14075" max="14075" width="5.140625" customWidth="1"/>
    <col min="14076" max="14076" width="12.42578125" customWidth="1"/>
    <col min="14077" max="14077" width="8.5703125" customWidth="1"/>
    <col min="14078" max="14078" width="9.28515625" customWidth="1"/>
    <col min="14079" max="14079" width="9.140625" customWidth="1"/>
    <col min="14080" max="14080" width="9" customWidth="1"/>
    <col min="14081" max="14081" width="8.85546875" customWidth="1"/>
    <col min="14082" max="14082" width="9" customWidth="1"/>
    <col min="14083" max="14084" width="8.85546875" customWidth="1"/>
    <col min="14085" max="14085" width="9.140625" customWidth="1"/>
    <col min="14086" max="14086" width="9.28515625" customWidth="1"/>
    <col min="14087" max="14087" width="9.42578125" customWidth="1"/>
    <col min="14088" max="14088" width="9.28515625" customWidth="1"/>
    <col min="14089" max="14089" width="9.5703125" customWidth="1"/>
    <col min="14090" max="14090" width="10" customWidth="1"/>
    <col min="14091" max="14091" width="10.140625" customWidth="1"/>
    <col min="14092" max="14092" width="10.28515625" customWidth="1"/>
    <col min="14093" max="14093" width="9.42578125" customWidth="1"/>
    <col min="14094" max="14094" width="9.5703125" customWidth="1"/>
    <col min="14095" max="14095" width="9" customWidth="1"/>
    <col min="14096" max="14096" width="9.42578125" customWidth="1"/>
    <col min="14097" max="14098" width="9.7109375" customWidth="1"/>
    <col min="14099" max="14100" width="10" customWidth="1"/>
    <col min="14101" max="14101" width="9.85546875" customWidth="1"/>
    <col min="14102" max="14102" width="14.140625" customWidth="1"/>
    <col min="14103" max="14103" width="10.42578125" customWidth="1"/>
    <col min="14104" max="14104" width="10.5703125" customWidth="1"/>
    <col min="14105" max="14105" width="10.42578125" customWidth="1"/>
    <col min="14106" max="14106" width="10.28515625" customWidth="1"/>
    <col min="14107" max="14107" width="10.5703125" customWidth="1"/>
    <col min="14108" max="14108" width="9.140625" customWidth="1"/>
    <col min="14109" max="14109" width="10.42578125" customWidth="1"/>
    <col min="14110" max="14115" width="9.140625" customWidth="1"/>
    <col min="14116" max="14116" width="8" customWidth="1"/>
    <col min="14117" max="14125" width="7.28515625" customWidth="1"/>
    <col min="14126" max="14126" width="8.42578125" customWidth="1"/>
    <col min="14127" max="14127" width="9.28515625" customWidth="1"/>
    <col min="14128" max="14128" width="7.28515625" customWidth="1"/>
    <col min="14129" max="14129" width="9.85546875" customWidth="1"/>
    <col min="14130" max="14130" width="10.5703125" customWidth="1"/>
    <col min="14131" max="14131" width="8.5703125" customWidth="1"/>
    <col min="14132" max="14133" width="8.42578125" customWidth="1"/>
    <col min="14134" max="14134" width="9.140625" customWidth="1"/>
    <col min="14135" max="14135" width="8.140625" customWidth="1"/>
    <col min="14136" max="14136" width="8.85546875" customWidth="1"/>
    <col min="14330" max="14330" width="2.5703125" customWidth="1"/>
    <col min="14331" max="14331" width="5.140625" customWidth="1"/>
    <col min="14332" max="14332" width="12.42578125" customWidth="1"/>
    <col min="14333" max="14333" width="8.5703125" customWidth="1"/>
    <col min="14334" max="14334" width="9.28515625" customWidth="1"/>
    <col min="14335" max="14335" width="9.140625" customWidth="1"/>
    <col min="14336" max="14336" width="9" customWidth="1"/>
    <col min="14337" max="14337" width="8.85546875" customWidth="1"/>
    <col min="14338" max="14338" width="9" customWidth="1"/>
    <col min="14339" max="14340" width="8.85546875" customWidth="1"/>
    <col min="14341" max="14341" width="9.140625" customWidth="1"/>
    <col min="14342" max="14342" width="9.28515625" customWidth="1"/>
    <col min="14343" max="14343" width="9.42578125" customWidth="1"/>
    <col min="14344" max="14344" width="9.28515625" customWidth="1"/>
    <col min="14345" max="14345" width="9.5703125" customWidth="1"/>
    <col min="14346" max="14346" width="10" customWidth="1"/>
    <col min="14347" max="14347" width="10.140625" customWidth="1"/>
    <col min="14348" max="14348" width="10.28515625" customWidth="1"/>
    <col min="14349" max="14349" width="9.42578125" customWidth="1"/>
    <col min="14350" max="14350" width="9.5703125" customWidth="1"/>
    <col min="14351" max="14351" width="9" customWidth="1"/>
    <col min="14352" max="14352" width="9.42578125" customWidth="1"/>
    <col min="14353" max="14354" width="9.7109375" customWidth="1"/>
    <col min="14355" max="14356" width="10" customWidth="1"/>
    <col min="14357" max="14357" width="9.85546875" customWidth="1"/>
    <col min="14358" max="14358" width="14.140625" customWidth="1"/>
    <col min="14359" max="14359" width="10.42578125" customWidth="1"/>
    <col min="14360" max="14360" width="10.5703125" customWidth="1"/>
    <col min="14361" max="14361" width="10.42578125" customWidth="1"/>
    <col min="14362" max="14362" width="10.28515625" customWidth="1"/>
    <col min="14363" max="14363" width="10.5703125" customWidth="1"/>
    <col min="14364" max="14364" width="9.140625" customWidth="1"/>
    <col min="14365" max="14365" width="10.42578125" customWidth="1"/>
    <col min="14366" max="14371" width="9.140625" customWidth="1"/>
    <col min="14372" max="14372" width="8" customWidth="1"/>
    <col min="14373" max="14381" width="7.28515625" customWidth="1"/>
    <col min="14382" max="14382" width="8.42578125" customWidth="1"/>
    <col min="14383" max="14383" width="9.28515625" customWidth="1"/>
    <col min="14384" max="14384" width="7.28515625" customWidth="1"/>
    <col min="14385" max="14385" width="9.85546875" customWidth="1"/>
    <col min="14386" max="14386" width="10.5703125" customWidth="1"/>
    <col min="14387" max="14387" width="8.5703125" customWidth="1"/>
    <col min="14388" max="14389" width="8.42578125" customWidth="1"/>
    <col min="14390" max="14390" width="9.140625" customWidth="1"/>
    <col min="14391" max="14391" width="8.140625" customWidth="1"/>
    <col min="14392" max="14392" width="8.85546875" customWidth="1"/>
    <col min="14586" max="14586" width="2.5703125" customWidth="1"/>
    <col min="14587" max="14587" width="5.140625" customWidth="1"/>
    <col min="14588" max="14588" width="12.42578125" customWidth="1"/>
    <col min="14589" max="14589" width="8.5703125" customWidth="1"/>
    <col min="14590" max="14590" width="9.28515625" customWidth="1"/>
    <col min="14591" max="14591" width="9.140625" customWidth="1"/>
    <col min="14592" max="14592" width="9" customWidth="1"/>
    <col min="14593" max="14593" width="8.85546875" customWidth="1"/>
    <col min="14594" max="14594" width="9" customWidth="1"/>
    <col min="14595" max="14596" width="8.85546875" customWidth="1"/>
    <col min="14597" max="14597" width="9.140625" customWidth="1"/>
    <col min="14598" max="14598" width="9.28515625" customWidth="1"/>
    <col min="14599" max="14599" width="9.42578125" customWidth="1"/>
    <col min="14600" max="14600" width="9.28515625" customWidth="1"/>
    <col min="14601" max="14601" width="9.5703125" customWidth="1"/>
    <col min="14602" max="14602" width="10" customWidth="1"/>
    <col min="14603" max="14603" width="10.140625" customWidth="1"/>
    <col min="14604" max="14604" width="10.28515625" customWidth="1"/>
    <col min="14605" max="14605" width="9.42578125" customWidth="1"/>
    <col min="14606" max="14606" width="9.5703125" customWidth="1"/>
    <col min="14607" max="14607" width="9" customWidth="1"/>
    <col min="14608" max="14608" width="9.42578125" customWidth="1"/>
    <col min="14609" max="14610" width="9.7109375" customWidth="1"/>
    <col min="14611" max="14612" width="10" customWidth="1"/>
    <col min="14613" max="14613" width="9.85546875" customWidth="1"/>
    <col min="14614" max="14614" width="14.140625" customWidth="1"/>
    <col min="14615" max="14615" width="10.42578125" customWidth="1"/>
    <col min="14616" max="14616" width="10.5703125" customWidth="1"/>
    <col min="14617" max="14617" width="10.42578125" customWidth="1"/>
    <col min="14618" max="14618" width="10.28515625" customWidth="1"/>
    <col min="14619" max="14619" width="10.5703125" customWidth="1"/>
    <col min="14620" max="14620" width="9.140625" customWidth="1"/>
    <col min="14621" max="14621" width="10.42578125" customWidth="1"/>
    <col min="14622" max="14627" width="9.140625" customWidth="1"/>
    <col min="14628" max="14628" width="8" customWidth="1"/>
    <col min="14629" max="14637" width="7.28515625" customWidth="1"/>
    <col min="14638" max="14638" width="8.42578125" customWidth="1"/>
    <col min="14639" max="14639" width="9.28515625" customWidth="1"/>
    <col min="14640" max="14640" width="7.28515625" customWidth="1"/>
    <col min="14641" max="14641" width="9.85546875" customWidth="1"/>
    <col min="14642" max="14642" width="10.5703125" customWidth="1"/>
    <col min="14643" max="14643" width="8.5703125" customWidth="1"/>
    <col min="14644" max="14645" width="8.42578125" customWidth="1"/>
    <col min="14646" max="14646" width="9.140625" customWidth="1"/>
    <col min="14647" max="14647" width="8.140625" customWidth="1"/>
    <col min="14648" max="14648" width="8.85546875" customWidth="1"/>
    <col min="14842" max="14842" width="2.5703125" customWidth="1"/>
    <col min="14843" max="14843" width="5.140625" customWidth="1"/>
    <col min="14844" max="14844" width="12.42578125" customWidth="1"/>
    <col min="14845" max="14845" width="8.5703125" customWidth="1"/>
    <col min="14846" max="14846" width="9.28515625" customWidth="1"/>
    <col min="14847" max="14847" width="9.140625" customWidth="1"/>
    <col min="14848" max="14848" width="9" customWidth="1"/>
    <col min="14849" max="14849" width="8.85546875" customWidth="1"/>
    <col min="14850" max="14850" width="9" customWidth="1"/>
    <col min="14851" max="14852" width="8.85546875" customWidth="1"/>
    <col min="14853" max="14853" width="9.140625" customWidth="1"/>
    <col min="14854" max="14854" width="9.28515625" customWidth="1"/>
    <col min="14855" max="14855" width="9.42578125" customWidth="1"/>
    <col min="14856" max="14856" width="9.28515625" customWidth="1"/>
    <col min="14857" max="14857" width="9.5703125" customWidth="1"/>
    <col min="14858" max="14858" width="10" customWidth="1"/>
    <col min="14859" max="14859" width="10.140625" customWidth="1"/>
    <col min="14860" max="14860" width="10.28515625" customWidth="1"/>
    <col min="14861" max="14861" width="9.42578125" customWidth="1"/>
    <col min="14862" max="14862" width="9.5703125" customWidth="1"/>
    <col min="14863" max="14863" width="9" customWidth="1"/>
    <col min="14864" max="14864" width="9.42578125" customWidth="1"/>
    <col min="14865" max="14866" width="9.7109375" customWidth="1"/>
    <col min="14867" max="14868" width="10" customWidth="1"/>
    <col min="14869" max="14869" width="9.85546875" customWidth="1"/>
    <col min="14870" max="14870" width="14.140625" customWidth="1"/>
    <col min="14871" max="14871" width="10.42578125" customWidth="1"/>
    <col min="14872" max="14872" width="10.5703125" customWidth="1"/>
    <col min="14873" max="14873" width="10.42578125" customWidth="1"/>
    <col min="14874" max="14874" width="10.28515625" customWidth="1"/>
    <col min="14875" max="14875" width="10.5703125" customWidth="1"/>
    <col min="14876" max="14876" width="9.140625" customWidth="1"/>
    <col min="14877" max="14877" width="10.42578125" customWidth="1"/>
    <col min="14878" max="14883" width="9.140625" customWidth="1"/>
    <col min="14884" max="14884" width="8" customWidth="1"/>
    <col min="14885" max="14893" width="7.28515625" customWidth="1"/>
    <col min="14894" max="14894" width="8.42578125" customWidth="1"/>
    <col min="14895" max="14895" width="9.28515625" customWidth="1"/>
    <col min="14896" max="14896" width="7.28515625" customWidth="1"/>
    <col min="14897" max="14897" width="9.85546875" customWidth="1"/>
    <col min="14898" max="14898" width="10.5703125" customWidth="1"/>
    <col min="14899" max="14899" width="8.5703125" customWidth="1"/>
    <col min="14900" max="14901" width="8.42578125" customWidth="1"/>
    <col min="14902" max="14902" width="9.140625" customWidth="1"/>
    <col min="14903" max="14903" width="8.140625" customWidth="1"/>
    <col min="14904" max="14904" width="8.85546875" customWidth="1"/>
    <col min="15098" max="15098" width="2.5703125" customWidth="1"/>
    <col min="15099" max="15099" width="5.140625" customWidth="1"/>
    <col min="15100" max="15100" width="12.42578125" customWidth="1"/>
    <col min="15101" max="15101" width="8.5703125" customWidth="1"/>
    <col min="15102" max="15102" width="9.28515625" customWidth="1"/>
    <col min="15103" max="15103" width="9.140625" customWidth="1"/>
    <col min="15104" max="15104" width="9" customWidth="1"/>
    <col min="15105" max="15105" width="8.85546875" customWidth="1"/>
    <col min="15106" max="15106" width="9" customWidth="1"/>
    <col min="15107" max="15108" width="8.85546875" customWidth="1"/>
    <col min="15109" max="15109" width="9.140625" customWidth="1"/>
    <col min="15110" max="15110" width="9.28515625" customWidth="1"/>
    <col min="15111" max="15111" width="9.42578125" customWidth="1"/>
    <col min="15112" max="15112" width="9.28515625" customWidth="1"/>
    <col min="15113" max="15113" width="9.5703125" customWidth="1"/>
    <col min="15114" max="15114" width="10" customWidth="1"/>
    <col min="15115" max="15115" width="10.140625" customWidth="1"/>
    <col min="15116" max="15116" width="10.28515625" customWidth="1"/>
    <col min="15117" max="15117" width="9.42578125" customWidth="1"/>
    <col min="15118" max="15118" width="9.5703125" customWidth="1"/>
    <col min="15119" max="15119" width="9" customWidth="1"/>
    <col min="15120" max="15120" width="9.42578125" customWidth="1"/>
    <col min="15121" max="15122" width="9.7109375" customWidth="1"/>
    <col min="15123" max="15124" width="10" customWidth="1"/>
    <col min="15125" max="15125" width="9.85546875" customWidth="1"/>
    <col min="15126" max="15126" width="14.140625" customWidth="1"/>
    <col min="15127" max="15127" width="10.42578125" customWidth="1"/>
    <col min="15128" max="15128" width="10.5703125" customWidth="1"/>
    <col min="15129" max="15129" width="10.42578125" customWidth="1"/>
    <col min="15130" max="15130" width="10.28515625" customWidth="1"/>
    <col min="15131" max="15131" width="10.5703125" customWidth="1"/>
    <col min="15132" max="15132" width="9.140625" customWidth="1"/>
    <col min="15133" max="15133" width="10.42578125" customWidth="1"/>
    <col min="15134" max="15139" width="9.140625" customWidth="1"/>
    <col min="15140" max="15140" width="8" customWidth="1"/>
    <col min="15141" max="15149" width="7.28515625" customWidth="1"/>
    <col min="15150" max="15150" width="8.42578125" customWidth="1"/>
    <col min="15151" max="15151" width="9.28515625" customWidth="1"/>
    <col min="15152" max="15152" width="7.28515625" customWidth="1"/>
    <col min="15153" max="15153" width="9.85546875" customWidth="1"/>
    <col min="15154" max="15154" width="10.5703125" customWidth="1"/>
    <col min="15155" max="15155" width="8.5703125" customWidth="1"/>
    <col min="15156" max="15157" width="8.42578125" customWidth="1"/>
    <col min="15158" max="15158" width="9.140625" customWidth="1"/>
    <col min="15159" max="15159" width="8.140625" customWidth="1"/>
    <col min="15160" max="15160" width="8.85546875" customWidth="1"/>
    <col min="15354" max="15354" width="2.5703125" customWidth="1"/>
    <col min="15355" max="15355" width="5.140625" customWidth="1"/>
    <col min="15356" max="15356" width="12.42578125" customWidth="1"/>
    <col min="15357" max="15357" width="8.5703125" customWidth="1"/>
    <col min="15358" max="15358" width="9.28515625" customWidth="1"/>
    <col min="15359" max="15359" width="9.140625" customWidth="1"/>
    <col min="15360" max="15360" width="9" customWidth="1"/>
    <col min="15361" max="15361" width="8.85546875" customWidth="1"/>
    <col min="15362" max="15362" width="9" customWidth="1"/>
    <col min="15363" max="15364" width="8.85546875" customWidth="1"/>
    <col min="15365" max="15365" width="9.140625" customWidth="1"/>
    <col min="15366" max="15366" width="9.28515625" customWidth="1"/>
    <col min="15367" max="15367" width="9.42578125" customWidth="1"/>
    <col min="15368" max="15368" width="9.28515625" customWidth="1"/>
    <col min="15369" max="15369" width="9.5703125" customWidth="1"/>
    <col min="15370" max="15370" width="10" customWidth="1"/>
    <col min="15371" max="15371" width="10.140625" customWidth="1"/>
    <col min="15372" max="15372" width="10.28515625" customWidth="1"/>
    <col min="15373" max="15373" width="9.42578125" customWidth="1"/>
    <col min="15374" max="15374" width="9.5703125" customWidth="1"/>
    <col min="15375" max="15375" width="9" customWidth="1"/>
    <col min="15376" max="15376" width="9.42578125" customWidth="1"/>
    <col min="15377" max="15378" width="9.7109375" customWidth="1"/>
    <col min="15379" max="15380" width="10" customWidth="1"/>
    <col min="15381" max="15381" width="9.85546875" customWidth="1"/>
    <col min="15382" max="15382" width="14.140625" customWidth="1"/>
    <col min="15383" max="15383" width="10.42578125" customWidth="1"/>
    <col min="15384" max="15384" width="10.5703125" customWidth="1"/>
    <col min="15385" max="15385" width="10.42578125" customWidth="1"/>
    <col min="15386" max="15386" width="10.28515625" customWidth="1"/>
    <col min="15387" max="15387" width="10.5703125" customWidth="1"/>
    <col min="15388" max="15388" width="9.140625" customWidth="1"/>
    <col min="15389" max="15389" width="10.42578125" customWidth="1"/>
    <col min="15390" max="15395" width="9.140625" customWidth="1"/>
    <col min="15396" max="15396" width="8" customWidth="1"/>
    <col min="15397" max="15405" width="7.28515625" customWidth="1"/>
    <col min="15406" max="15406" width="8.42578125" customWidth="1"/>
    <col min="15407" max="15407" width="9.28515625" customWidth="1"/>
    <col min="15408" max="15408" width="7.28515625" customWidth="1"/>
    <col min="15409" max="15409" width="9.85546875" customWidth="1"/>
    <col min="15410" max="15410" width="10.5703125" customWidth="1"/>
    <col min="15411" max="15411" width="8.5703125" customWidth="1"/>
    <col min="15412" max="15413" width="8.42578125" customWidth="1"/>
    <col min="15414" max="15414" width="9.140625" customWidth="1"/>
    <col min="15415" max="15415" width="8.140625" customWidth="1"/>
    <col min="15416" max="15416" width="8.85546875" customWidth="1"/>
    <col min="15610" max="15610" width="2.5703125" customWidth="1"/>
    <col min="15611" max="15611" width="5.140625" customWidth="1"/>
    <col min="15612" max="15612" width="12.42578125" customWidth="1"/>
    <col min="15613" max="15613" width="8.5703125" customWidth="1"/>
    <col min="15614" max="15614" width="9.28515625" customWidth="1"/>
    <col min="15615" max="15615" width="9.140625" customWidth="1"/>
    <col min="15616" max="15616" width="9" customWidth="1"/>
    <col min="15617" max="15617" width="8.85546875" customWidth="1"/>
    <col min="15618" max="15618" width="9" customWidth="1"/>
    <col min="15619" max="15620" width="8.85546875" customWidth="1"/>
    <col min="15621" max="15621" width="9.140625" customWidth="1"/>
    <col min="15622" max="15622" width="9.28515625" customWidth="1"/>
    <col min="15623" max="15623" width="9.42578125" customWidth="1"/>
    <col min="15624" max="15624" width="9.28515625" customWidth="1"/>
    <col min="15625" max="15625" width="9.5703125" customWidth="1"/>
    <col min="15626" max="15626" width="10" customWidth="1"/>
    <col min="15627" max="15627" width="10.140625" customWidth="1"/>
    <col min="15628" max="15628" width="10.28515625" customWidth="1"/>
    <col min="15629" max="15629" width="9.42578125" customWidth="1"/>
    <col min="15630" max="15630" width="9.5703125" customWidth="1"/>
    <col min="15631" max="15631" width="9" customWidth="1"/>
    <col min="15632" max="15632" width="9.42578125" customWidth="1"/>
    <col min="15633" max="15634" width="9.7109375" customWidth="1"/>
    <col min="15635" max="15636" width="10" customWidth="1"/>
    <col min="15637" max="15637" width="9.85546875" customWidth="1"/>
    <col min="15638" max="15638" width="14.140625" customWidth="1"/>
    <col min="15639" max="15639" width="10.42578125" customWidth="1"/>
    <col min="15640" max="15640" width="10.5703125" customWidth="1"/>
    <col min="15641" max="15641" width="10.42578125" customWidth="1"/>
    <col min="15642" max="15642" width="10.28515625" customWidth="1"/>
    <col min="15643" max="15643" width="10.5703125" customWidth="1"/>
    <col min="15644" max="15644" width="9.140625" customWidth="1"/>
    <col min="15645" max="15645" width="10.42578125" customWidth="1"/>
    <col min="15646" max="15651" width="9.140625" customWidth="1"/>
    <col min="15652" max="15652" width="8" customWidth="1"/>
    <col min="15653" max="15661" width="7.28515625" customWidth="1"/>
    <col min="15662" max="15662" width="8.42578125" customWidth="1"/>
    <col min="15663" max="15663" width="9.28515625" customWidth="1"/>
    <col min="15664" max="15664" width="7.28515625" customWidth="1"/>
    <col min="15665" max="15665" width="9.85546875" customWidth="1"/>
    <col min="15666" max="15666" width="10.5703125" customWidth="1"/>
    <col min="15667" max="15667" width="8.5703125" customWidth="1"/>
    <col min="15668" max="15669" width="8.42578125" customWidth="1"/>
    <col min="15670" max="15670" width="9.140625" customWidth="1"/>
    <col min="15671" max="15671" width="8.140625" customWidth="1"/>
    <col min="15672" max="15672" width="8.85546875" customWidth="1"/>
    <col min="15866" max="15866" width="2.5703125" customWidth="1"/>
    <col min="15867" max="15867" width="5.140625" customWidth="1"/>
    <col min="15868" max="15868" width="12.42578125" customWidth="1"/>
    <col min="15869" max="15869" width="8.5703125" customWidth="1"/>
    <col min="15870" max="15870" width="9.28515625" customWidth="1"/>
    <col min="15871" max="15871" width="9.140625" customWidth="1"/>
    <col min="15872" max="15872" width="9" customWidth="1"/>
    <col min="15873" max="15873" width="8.85546875" customWidth="1"/>
    <col min="15874" max="15874" width="9" customWidth="1"/>
    <col min="15875" max="15876" width="8.85546875" customWidth="1"/>
    <col min="15877" max="15877" width="9.140625" customWidth="1"/>
    <col min="15878" max="15878" width="9.28515625" customWidth="1"/>
    <col min="15879" max="15879" width="9.42578125" customWidth="1"/>
    <col min="15880" max="15880" width="9.28515625" customWidth="1"/>
    <col min="15881" max="15881" width="9.5703125" customWidth="1"/>
    <col min="15882" max="15882" width="10" customWidth="1"/>
    <col min="15883" max="15883" width="10.140625" customWidth="1"/>
    <col min="15884" max="15884" width="10.28515625" customWidth="1"/>
    <col min="15885" max="15885" width="9.42578125" customWidth="1"/>
    <col min="15886" max="15886" width="9.5703125" customWidth="1"/>
    <col min="15887" max="15887" width="9" customWidth="1"/>
    <col min="15888" max="15888" width="9.42578125" customWidth="1"/>
    <col min="15889" max="15890" width="9.7109375" customWidth="1"/>
    <col min="15891" max="15892" width="10" customWidth="1"/>
    <col min="15893" max="15893" width="9.85546875" customWidth="1"/>
    <col min="15894" max="15894" width="14.140625" customWidth="1"/>
    <col min="15895" max="15895" width="10.42578125" customWidth="1"/>
    <col min="15896" max="15896" width="10.5703125" customWidth="1"/>
    <col min="15897" max="15897" width="10.42578125" customWidth="1"/>
    <col min="15898" max="15898" width="10.28515625" customWidth="1"/>
    <col min="15899" max="15899" width="10.5703125" customWidth="1"/>
    <col min="15900" max="15900" width="9.140625" customWidth="1"/>
    <col min="15901" max="15901" width="10.42578125" customWidth="1"/>
    <col min="15902" max="15907" width="9.140625" customWidth="1"/>
    <col min="15908" max="15908" width="8" customWidth="1"/>
    <col min="15909" max="15917" width="7.28515625" customWidth="1"/>
    <col min="15918" max="15918" width="8.42578125" customWidth="1"/>
    <col min="15919" max="15919" width="9.28515625" customWidth="1"/>
    <col min="15920" max="15920" width="7.28515625" customWidth="1"/>
    <col min="15921" max="15921" width="9.85546875" customWidth="1"/>
    <col min="15922" max="15922" width="10.5703125" customWidth="1"/>
    <col min="15923" max="15923" width="8.5703125" customWidth="1"/>
    <col min="15924" max="15925" width="8.42578125" customWidth="1"/>
    <col min="15926" max="15926" width="9.140625" customWidth="1"/>
    <col min="15927" max="15927" width="8.140625" customWidth="1"/>
    <col min="15928" max="15928" width="8.85546875" customWidth="1"/>
    <col min="16122" max="16122" width="2.5703125" customWidth="1"/>
    <col min="16123" max="16123" width="5.140625" customWidth="1"/>
    <col min="16124" max="16124" width="12.42578125" customWidth="1"/>
    <col min="16125" max="16125" width="8.5703125" customWidth="1"/>
    <col min="16126" max="16126" width="9.28515625" customWidth="1"/>
    <col min="16127" max="16127" width="9.140625" customWidth="1"/>
    <col min="16128" max="16128" width="9" customWidth="1"/>
    <col min="16129" max="16129" width="8.85546875" customWidth="1"/>
    <col min="16130" max="16130" width="9" customWidth="1"/>
    <col min="16131" max="16132" width="8.85546875" customWidth="1"/>
    <col min="16133" max="16133" width="9.140625" customWidth="1"/>
    <col min="16134" max="16134" width="9.28515625" customWidth="1"/>
    <col min="16135" max="16135" width="9.42578125" customWidth="1"/>
    <col min="16136" max="16136" width="9.28515625" customWidth="1"/>
    <col min="16137" max="16137" width="9.5703125" customWidth="1"/>
    <col min="16138" max="16138" width="10" customWidth="1"/>
    <col min="16139" max="16139" width="10.140625" customWidth="1"/>
    <col min="16140" max="16140" width="10.28515625" customWidth="1"/>
    <col min="16141" max="16141" width="9.42578125" customWidth="1"/>
    <col min="16142" max="16142" width="9.5703125" customWidth="1"/>
    <col min="16143" max="16143" width="9" customWidth="1"/>
    <col min="16144" max="16144" width="9.42578125" customWidth="1"/>
    <col min="16145" max="16146" width="9.7109375" customWidth="1"/>
    <col min="16147" max="16148" width="10" customWidth="1"/>
    <col min="16149" max="16149" width="9.85546875" customWidth="1"/>
    <col min="16150" max="16150" width="14.140625" customWidth="1"/>
    <col min="16151" max="16151" width="10.42578125" customWidth="1"/>
    <col min="16152" max="16152" width="10.5703125" customWidth="1"/>
    <col min="16153" max="16153" width="10.42578125" customWidth="1"/>
    <col min="16154" max="16154" width="10.28515625" customWidth="1"/>
    <col min="16155" max="16155" width="10.5703125" customWidth="1"/>
    <col min="16156" max="16156" width="9.140625" customWidth="1"/>
    <col min="16157" max="16157" width="10.42578125" customWidth="1"/>
    <col min="16158" max="16163" width="9.140625" customWidth="1"/>
    <col min="16164" max="16164" width="8" customWidth="1"/>
    <col min="16165" max="16173" width="7.28515625" customWidth="1"/>
    <col min="16174" max="16174" width="8.42578125" customWidth="1"/>
    <col min="16175" max="16175" width="9.28515625" customWidth="1"/>
    <col min="16176" max="16176" width="7.28515625" customWidth="1"/>
    <col min="16177" max="16177" width="9.85546875" customWidth="1"/>
    <col min="16178" max="16178" width="10.5703125" customWidth="1"/>
    <col min="16179" max="16179" width="8.5703125" customWidth="1"/>
    <col min="16180" max="16181" width="8.42578125" customWidth="1"/>
    <col min="16182" max="16182" width="9.140625" customWidth="1"/>
    <col min="16183" max="16183" width="8.140625" customWidth="1"/>
    <col min="16184" max="16184" width="8.85546875" customWidth="1"/>
  </cols>
  <sheetData>
    <row r="1" spans="1:9" ht="51" customHeight="1" x14ac:dyDescent="0.25">
      <c r="D1" s="1285"/>
      <c r="E1" s="1285"/>
    </row>
    <row r="2" spans="1:9" ht="30" customHeight="1" x14ac:dyDescent="0.25">
      <c r="A2" s="1288" t="s">
        <v>252</v>
      </c>
      <c r="B2" s="1288"/>
      <c r="C2" s="1288"/>
      <c r="D2" s="1288"/>
      <c r="E2" s="1288"/>
      <c r="F2" s="884"/>
      <c r="G2" s="884"/>
      <c r="H2" s="884"/>
      <c r="I2" s="884"/>
    </row>
    <row r="3" spans="1:9" s="30" customFormat="1" ht="3.75" customHeight="1" thickBot="1" x14ac:dyDescent="0.3">
      <c r="A3" s="285"/>
      <c r="B3"/>
      <c r="C3" s="35"/>
      <c r="I3"/>
    </row>
    <row r="4" spans="1:9" s="30" customFormat="1" ht="15.75" thickBot="1" x14ac:dyDescent="0.3">
      <c r="A4" s="285"/>
      <c r="B4" s="1293" t="s">
        <v>251</v>
      </c>
      <c r="C4" s="1294"/>
      <c r="D4" s="1294"/>
      <c r="E4" s="1295"/>
      <c r="F4" s="345"/>
      <c r="G4" s="345"/>
      <c r="H4" s="345"/>
      <c r="I4" s="345"/>
    </row>
    <row r="5" spans="1:9" s="30" customFormat="1" x14ac:dyDescent="0.25">
      <c r="A5" s="285"/>
      <c r="B5" s="1296" t="s">
        <v>253</v>
      </c>
      <c r="C5" s="1297"/>
      <c r="D5" s="1297"/>
      <c r="E5" s="1298"/>
      <c r="F5"/>
      <c r="G5"/>
      <c r="H5"/>
      <c r="I5"/>
    </row>
    <row r="6" spans="1:9" s="30" customFormat="1" x14ac:dyDescent="0.25">
      <c r="A6" s="285"/>
      <c r="B6" s="1280" t="s">
        <v>254</v>
      </c>
      <c r="C6" s="1281"/>
      <c r="D6" s="1281"/>
      <c r="E6" s="1282"/>
      <c r="F6"/>
      <c r="G6"/>
      <c r="H6"/>
      <c r="I6"/>
    </row>
    <row r="7" spans="1:9" x14ac:dyDescent="0.25">
      <c r="B7" s="1280" t="s">
        <v>275</v>
      </c>
      <c r="C7" s="1281"/>
      <c r="D7" s="1281"/>
      <c r="E7" s="1282"/>
      <c r="F7"/>
      <c r="G7"/>
      <c r="H7"/>
    </row>
    <row r="8" spans="1:9" x14ac:dyDescent="0.25">
      <c r="B8" s="1280" t="s">
        <v>276</v>
      </c>
      <c r="C8" s="1281"/>
      <c r="D8" s="1281"/>
      <c r="E8" s="1282"/>
      <c r="F8"/>
      <c r="G8"/>
      <c r="H8"/>
    </row>
    <row r="9" spans="1:9" x14ac:dyDescent="0.25">
      <c r="B9" s="1280" t="s">
        <v>277</v>
      </c>
      <c r="C9" s="1281"/>
      <c r="D9" s="1281"/>
      <c r="E9" s="1282"/>
      <c r="F9"/>
      <c r="G9"/>
      <c r="H9"/>
    </row>
    <row r="10" spans="1:9" x14ac:dyDescent="0.25">
      <c r="B10" s="1280" t="s">
        <v>274</v>
      </c>
      <c r="C10" s="1281"/>
      <c r="D10" s="1281"/>
      <c r="E10" s="1282"/>
      <c r="F10"/>
      <c r="G10"/>
      <c r="H10"/>
    </row>
    <row r="11" spans="1:9" x14ac:dyDescent="0.25">
      <c r="B11" s="1280" t="s">
        <v>255</v>
      </c>
      <c r="C11" s="1281"/>
      <c r="D11" s="1281"/>
      <c r="E11" s="1282"/>
      <c r="F11"/>
      <c r="G11"/>
      <c r="H11"/>
    </row>
    <row r="12" spans="1:9" x14ac:dyDescent="0.25">
      <c r="B12" s="1280" t="s">
        <v>256</v>
      </c>
      <c r="C12" s="1281"/>
      <c r="D12" s="1281"/>
      <c r="E12" s="1282"/>
      <c r="F12"/>
      <c r="G12"/>
      <c r="H12"/>
    </row>
    <row r="13" spans="1:9" x14ac:dyDescent="0.25">
      <c r="B13" s="1280" t="s">
        <v>257</v>
      </c>
      <c r="C13" s="1281"/>
      <c r="D13" s="1281"/>
      <c r="E13" s="1282"/>
      <c r="F13"/>
      <c r="G13"/>
      <c r="H13"/>
    </row>
    <row r="14" spans="1:9" x14ac:dyDescent="0.25">
      <c r="B14" s="1280" t="s">
        <v>258</v>
      </c>
      <c r="C14" s="1281"/>
      <c r="D14" s="1281"/>
      <c r="E14" s="1282"/>
      <c r="F14"/>
      <c r="G14"/>
      <c r="H14"/>
    </row>
    <row r="15" spans="1:9" x14ac:dyDescent="0.25">
      <c r="B15" s="1280" t="s">
        <v>259</v>
      </c>
      <c r="C15" s="1281"/>
      <c r="D15" s="1281"/>
      <c r="E15" s="1282"/>
      <c r="F15"/>
      <c r="G15"/>
      <c r="H15"/>
    </row>
    <row r="16" spans="1:9" x14ac:dyDescent="0.25">
      <c r="B16" s="1280" t="s">
        <v>260</v>
      </c>
      <c r="C16" s="1281"/>
      <c r="D16" s="1281"/>
      <c r="E16" s="1282"/>
      <c r="F16"/>
      <c r="G16"/>
      <c r="H16"/>
    </row>
    <row r="17" spans="1:13" x14ac:dyDescent="0.25">
      <c r="B17" s="1280" t="s">
        <v>261</v>
      </c>
      <c r="C17" s="1281"/>
      <c r="D17" s="1281"/>
      <c r="E17" s="1282"/>
      <c r="F17"/>
      <c r="G17"/>
      <c r="H17"/>
    </row>
    <row r="18" spans="1:13" x14ac:dyDescent="0.25">
      <c r="B18" s="1280" t="s">
        <v>262</v>
      </c>
      <c r="C18" s="1281"/>
      <c r="D18" s="1281"/>
      <c r="E18" s="1282"/>
      <c r="F18"/>
      <c r="G18"/>
      <c r="H18"/>
    </row>
    <row r="19" spans="1:13" x14ac:dyDescent="0.25">
      <c r="B19" s="1280" t="s">
        <v>263</v>
      </c>
      <c r="C19" s="1281"/>
      <c r="D19" s="1281"/>
      <c r="E19" s="1282"/>
      <c r="F19"/>
      <c r="G19"/>
      <c r="H19"/>
    </row>
    <row r="20" spans="1:13" x14ac:dyDescent="0.25">
      <c r="B20" s="1280" t="s">
        <v>264</v>
      </c>
      <c r="C20" s="1281"/>
      <c r="D20" s="1281"/>
      <c r="E20" s="1282"/>
      <c r="F20"/>
      <c r="G20"/>
      <c r="H20"/>
    </row>
    <row r="21" spans="1:13" x14ac:dyDescent="0.25">
      <c r="B21" s="1280" t="s">
        <v>265</v>
      </c>
      <c r="C21" s="1281"/>
      <c r="D21" s="1281"/>
      <c r="E21" s="1282"/>
      <c r="F21"/>
      <c r="G21"/>
      <c r="H21"/>
    </row>
    <row r="22" spans="1:13" x14ac:dyDescent="0.25">
      <c r="B22" s="1280" t="s">
        <v>266</v>
      </c>
      <c r="C22" s="1281"/>
      <c r="D22" s="1281"/>
      <c r="E22" s="1282"/>
      <c r="F22"/>
      <c r="G22"/>
      <c r="H22"/>
    </row>
    <row r="23" spans="1:13" x14ac:dyDescent="0.25">
      <c r="B23" s="1280" t="s">
        <v>267</v>
      </c>
      <c r="C23" s="1281"/>
      <c r="D23" s="1281"/>
      <c r="E23" s="1282"/>
      <c r="F23"/>
      <c r="G23"/>
      <c r="H23"/>
    </row>
    <row r="24" spans="1:13" x14ac:dyDescent="0.25">
      <c r="B24" s="1280" t="s">
        <v>268</v>
      </c>
      <c r="C24" s="1281"/>
      <c r="D24" s="1281"/>
      <c r="E24" s="1282"/>
      <c r="F24"/>
      <c r="G24"/>
      <c r="H24"/>
    </row>
    <row r="25" spans="1:13" x14ac:dyDescent="0.25">
      <c r="B25" s="1280" t="s">
        <v>269</v>
      </c>
      <c r="C25" s="1281"/>
      <c r="D25" s="1281"/>
      <c r="E25" s="1282"/>
      <c r="F25"/>
      <c r="G25"/>
      <c r="H25"/>
    </row>
    <row r="26" spans="1:13" x14ac:dyDescent="0.25">
      <c r="B26" s="1280" t="s">
        <v>270</v>
      </c>
      <c r="C26" s="1281"/>
      <c r="D26" s="1281"/>
      <c r="E26" s="1282"/>
      <c r="F26"/>
      <c r="G26"/>
      <c r="H26"/>
    </row>
    <row r="27" spans="1:13" x14ac:dyDescent="0.25">
      <c r="B27" s="1280" t="s">
        <v>271</v>
      </c>
      <c r="C27" s="1281"/>
      <c r="D27" s="1281"/>
      <c r="E27" s="1282"/>
      <c r="F27"/>
      <c r="G27"/>
      <c r="H27"/>
    </row>
    <row r="28" spans="1:13" ht="15.75" thickBot="1" x14ac:dyDescent="0.3">
      <c r="B28" s="1290" t="s">
        <v>278</v>
      </c>
      <c r="C28" s="1291"/>
      <c r="D28" s="1291"/>
      <c r="E28" s="1292"/>
      <c r="F28"/>
      <c r="G28"/>
      <c r="H28"/>
    </row>
    <row r="29" spans="1:13" ht="15.75" customHeight="1" x14ac:dyDescent="0.25">
      <c r="A29" s="1284" t="s">
        <v>272</v>
      </c>
      <c r="B29" s="1284"/>
      <c r="C29" s="1284"/>
      <c r="D29" s="1284"/>
      <c r="E29" s="1284"/>
      <c r="F29" s="1164"/>
      <c r="G29" s="1164"/>
      <c r="H29" s="1164"/>
      <c r="I29" s="1164"/>
      <c r="K29" s="1286"/>
      <c r="L29" s="1287"/>
      <c r="M29" s="1287"/>
    </row>
    <row r="30" spans="1:13" hidden="1" x14ac:dyDescent="0.25">
      <c r="B30" s="1283"/>
      <c r="C30" s="1283"/>
      <c r="D30" s="1283"/>
      <c r="E30" s="1283"/>
      <c r="F30" s="1283"/>
      <c r="G30" s="1283"/>
      <c r="H30" s="1283"/>
      <c r="I30" s="1283"/>
    </row>
    <row r="31" spans="1:13" ht="6.75" customHeight="1" x14ac:dyDescent="0.25">
      <c r="B31" s="885"/>
      <c r="C31" s="885"/>
      <c r="D31" s="885"/>
      <c r="E31" s="885"/>
      <c r="F31" s="885"/>
      <c r="G31" s="885"/>
      <c r="H31" s="885"/>
      <c r="I31" s="885"/>
    </row>
    <row r="32" spans="1:13" ht="18.75" customHeight="1" x14ac:dyDescent="0.25">
      <c r="A32" s="1289" t="s">
        <v>273</v>
      </c>
      <c r="B32" s="1289"/>
      <c r="C32" s="1289"/>
      <c r="D32" s="1289"/>
      <c r="E32" s="1289"/>
      <c r="F32" s="885"/>
      <c r="G32" s="885"/>
      <c r="H32" s="885"/>
      <c r="I32" s="885"/>
    </row>
  </sheetData>
  <mergeCells count="31">
    <mergeCell ref="D1:E1"/>
    <mergeCell ref="K29:M29"/>
    <mergeCell ref="A2:E2"/>
    <mergeCell ref="A32:E32"/>
    <mergeCell ref="B28:E28"/>
    <mergeCell ref="B15:E15"/>
    <mergeCell ref="B16:E16"/>
    <mergeCell ref="B17:E17"/>
    <mergeCell ref="B18:E18"/>
    <mergeCell ref="B19:E19"/>
    <mergeCell ref="B20:E20"/>
    <mergeCell ref="B4:E4"/>
    <mergeCell ref="B5:E5"/>
    <mergeCell ref="B6:E6"/>
    <mergeCell ref="B7:E7"/>
    <mergeCell ref="B8:E8"/>
    <mergeCell ref="B9:E9"/>
    <mergeCell ref="B10:E10"/>
    <mergeCell ref="B11:E11"/>
    <mergeCell ref="B30:I30"/>
    <mergeCell ref="B24:E24"/>
    <mergeCell ref="B25:E25"/>
    <mergeCell ref="B26:E26"/>
    <mergeCell ref="B27:E27"/>
    <mergeCell ref="B21:E21"/>
    <mergeCell ref="B22:E22"/>
    <mergeCell ref="B23:E23"/>
    <mergeCell ref="B12:E12"/>
    <mergeCell ref="B13:E13"/>
    <mergeCell ref="B14:E14"/>
    <mergeCell ref="A29:E29"/>
  </mergeCells>
  <phoneticPr fontId="41" type="noConversion"/>
  <hyperlinks>
    <hyperlink ref="B27:E27" location="'2021'!A1" display="Cifras y Datos 2021"/>
    <hyperlink ref="B26:E26" location="'2020'!A1" display="Cifras y Datos 2020"/>
    <hyperlink ref="B25:E25" location="'2019'!A1" display="Cifras y Datos 2019"/>
    <hyperlink ref="B24:E24" location="'2018'!A1" display="Cifras y Datos 2018"/>
    <hyperlink ref="B23:E23" location="'2017'!A1" display="Cifras y Datos 2017"/>
    <hyperlink ref="B22:E22" location="'2016'!A1" display="Cifras y Datos 2016"/>
    <hyperlink ref="B21:E21" location="'2015'!A1" display="Cifras y Datos 2015"/>
    <hyperlink ref="B20:E20" location="'2014'!A1" display="Cifras y Datos 2014"/>
    <hyperlink ref="B19:E19" location="'2013'!A1" display="Cifras y Datos 2013"/>
    <hyperlink ref="B18:E18" location="'2012'!A1" display="Cifras y Datos 2012"/>
    <hyperlink ref="B17:E17" location="'2011'!A1" display="Cifras y Datos 2011"/>
    <hyperlink ref="B16:E16" location="'2010'!A1" display="Cifras y Datos 2010"/>
    <hyperlink ref="B15:E15" location="'2009'!A1" display="Cifras y Datos 2009"/>
    <hyperlink ref="B14:E14" location="'2008'!A1" display="Cifras y Datos 2008"/>
    <hyperlink ref="B13:E13" location="'2007'!A1" display="Cifras y Datos 2007"/>
    <hyperlink ref="B12:E12" location="'2006'!A1" display="Cifras y Datos 2006"/>
    <hyperlink ref="B11:E11" location="'2005'!A1" display="Cifras y Datos 2005"/>
    <hyperlink ref="B10:E10" location="'REGIÓN SUR'!A1" display="Region SUR"/>
    <hyperlink ref="B9:E9" location="'REGIÓN OCCIDENTE'!A1" display="Region Occidente"/>
    <hyperlink ref="B8:E8" location="'REGIÓN CENTRO'!A1" display="Region Centro"/>
    <hyperlink ref="B7:E7" location="'REGIÓN NORTE'!A1" display="Region Norte"/>
    <hyperlink ref="B6:E6" location="REGIONES!A1" display="Regiones"/>
    <hyperlink ref="B5:E5" location="'RESUMEN 2020'!A1" display="Resumen 2020"/>
    <hyperlink ref="B28:E28" location="'2022'!A1" display="Cifras y Datos 2022"/>
    <hyperlink ref="A32:E32" r:id="rId1" display="Lo invitamos a visitar el Sistema de Información SIR SIGDEHU en www.sirhuila.gov.co"/>
  </hyperlinks>
  <pageMargins left="0.7" right="0.7" top="0.75" bottom="0.75" header="0.3" footer="0.3"/>
  <pageSetup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1:BM66"/>
  <sheetViews>
    <sheetView showGridLines="0" zoomScale="142" zoomScaleNormal="142" workbookViewId="0">
      <selection activeCell="BL8" sqref="BL8:BL9"/>
    </sheetView>
  </sheetViews>
  <sheetFormatPr baseColWidth="10" defaultRowHeight="15" x14ac:dyDescent="0.25"/>
  <cols>
    <col min="1" max="1" width="4.7109375" customWidth="1"/>
    <col min="2" max="2" width="4" style="285" customWidth="1"/>
    <col min="3" max="3" width="11" customWidth="1"/>
    <col min="4" max="4" width="11.140625" customWidth="1"/>
    <col min="5" max="63" width="10.7109375" customWidth="1"/>
    <col min="256" max="256" width="2.42578125" customWidth="1"/>
    <col min="257" max="257" width="7" customWidth="1"/>
    <col min="258" max="258" width="11.28515625" customWidth="1"/>
    <col min="259" max="261" width="7.5703125" customWidth="1"/>
    <col min="262" max="262" width="6.85546875" customWidth="1"/>
    <col min="263" max="263" width="7.7109375" customWidth="1"/>
    <col min="264" max="264" width="6.5703125" customWidth="1"/>
    <col min="265" max="265" width="5.5703125" customWidth="1"/>
    <col min="266" max="266" width="6" customWidth="1"/>
    <col min="267" max="267" width="4.28515625" customWidth="1"/>
    <col min="268" max="268" width="5" customWidth="1"/>
    <col min="269" max="269" width="4.85546875" customWidth="1"/>
    <col min="270" max="271" width="5.42578125" customWidth="1"/>
    <col min="272" max="272" width="5.85546875" customWidth="1"/>
    <col min="273" max="277" width="5.7109375" customWidth="1"/>
    <col min="278" max="278" width="6.42578125" customWidth="1"/>
    <col min="279" max="279" width="6.85546875" customWidth="1"/>
    <col min="280" max="280" width="7.5703125" customWidth="1"/>
    <col min="281" max="282" width="6.7109375" customWidth="1"/>
    <col min="283" max="283" width="7.140625" customWidth="1"/>
    <col min="284" max="284" width="9" customWidth="1"/>
    <col min="286" max="286" width="5.85546875" customWidth="1"/>
    <col min="287" max="287" width="6" customWidth="1"/>
    <col min="288" max="288" width="7.28515625" customWidth="1"/>
    <col min="289" max="289" width="8.42578125" customWidth="1"/>
    <col min="290" max="290" width="7.140625" customWidth="1"/>
    <col min="291" max="292" width="9.7109375" customWidth="1"/>
    <col min="293" max="293" width="8" customWidth="1"/>
    <col min="294" max="294" width="8.7109375" customWidth="1"/>
    <col min="295" max="295" width="8.140625" customWidth="1"/>
    <col min="296" max="296" width="8.7109375" customWidth="1"/>
    <col min="297" max="297" width="8.5703125" customWidth="1"/>
    <col min="298" max="298" width="9" customWidth="1"/>
    <col min="299" max="299" width="7.5703125" customWidth="1"/>
    <col min="300" max="300" width="7.140625" customWidth="1"/>
    <col min="301" max="302" width="6.85546875" customWidth="1"/>
    <col min="303" max="304" width="5.7109375" customWidth="1"/>
    <col min="305" max="305" width="6.42578125" customWidth="1"/>
    <col min="306" max="306" width="6.7109375" customWidth="1"/>
    <col min="307" max="307" width="7" customWidth="1"/>
    <col min="308" max="308" width="6.7109375" customWidth="1"/>
    <col min="309" max="309" width="8.140625" customWidth="1"/>
    <col min="310" max="310" width="8.85546875" customWidth="1"/>
    <col min="311" max="311" width="6.5703125" customWidth="1"/>
    <col min="312" max="312" width="9.7109375" customWidth="1"/>
    <col min="313" max="313" width="9.5703125" customWidth="1"/>
    <col min="314" max="315" width="7.5703125" customWidth="1"/>
    <col min="316" max="316" width="7" customWidth="1"/>
    <col min="317" max="317" width="7.7109375" customWidth="1"/>
    <col min="318" max="318" width="7.5703125" customWidth="1"/>
    <col min="319" max="319" width="6.5703125" customWidth="1"/>
    <col min="512" max="512" width="2.42578125" customWidth="1"/>
    <col min="513" max="513" width="7" customWidth="1"/>
    <col min="514" max="514" width="11.28515625" customWidth="1"/>
    <col min="515" max="517" width="7.5703125" customWidth="1"/>
    <col min="518" max="518" width="6.85546875" customWidth="1"/>
    <col min="519" max="519" width="7.7109375" customWidth="1"/>
    <col min="520" max="520" width="6.5703125" customWidth="1"/>
    <col min="521" max="521" width="5.5703125" customWidth="1"/>
    <col min="522" max="522" width="6" customWidth="1"/>
    <col min="523" max="523" width="4.28515625" customWidth="1"/>
    <col min="524" max="524" width="5" customWidth="1"/>
    <col min="525" max="525" width="4.85546875" customWidth="1"/>
    <col min="526" max="527" width="5.42578125" customWidth="1"/>
    <col min="528" max="528" width="5.85546875" customWidth="1"/>
    <col min="529" max="533" width="5.7109375" customWidth="1"/>
    <col min="534" max="534" width="6.42578125" customWidth="1"/>
    <col min="535" max="535" width="6.85546875" customWidth="1"/>
    <col min="536" max="536" width="7.5703125" customWidth="1"/>
    <col min="537" max="538" width="6.7109375" customWidth="1"/>
    <col min="539" max="539" width="7.140625" customWidth="1"/>
    <col min="540" max="540" width="9" customWidth="1"/>
    <col min="542" max="542" width="5.85546875" customWidth="1"/>
    <col min="543" max="543" width="6" customWidth="1"/>
    <col min="544" max="544" width="7.28515625" customWidth="1"/>
    <col min="545" max="545" width="8.42578125" customWidth="1"/>
    <col min="546" max="546" width="7.140625" customWidth="1"/>
    <col min="547" max="548" width="9.7109375" customWidth="1"/>
    <col min="549" max="549" width="8" customWidth="1"/>
    <col min="550" max="550" width="8.7109375" customWidth="1"/>
    <col min="551" max="551" width="8.140625" customWidth="1"/>
    <col min="552" max="552" width="8.7109375" customWidth="1"/>
    <col min="553" max="553" width="8.5703125" customWidth="1"/>
    <col min="554" max="554" width="9" customWidth="1"/>
    <col min="555" max="555" width="7.5703125" customWidth="1"/>
    <col min="556" max="556" width="7.140625" customWidth="1"/>
    <col min="557" max="558" width="6.85546875" customWidth="1"/>
    <col min="559" max="560" width="5.7109375" customWidth="1"/>
    <col min="561" max="561" width="6.42578125" customWidth="1"/>
    <col min="562" max="562" width="6.7109375" customWidth="1"/>
    <col min="563" max="563" width="7" customWidth="1"/>
    <col min="564" max="564" width="6.7109375" customWidth="1"/>
    <col min="565" max="565" width="8.140625" customWidth="1"/>
    <col min="566" max="566" width="8.85546875" customWidth="1"/>
    <col min="567" max="567" width="6.5703125" customWidth="1"/>
    <col min="568" max="568" width="9.7109375" customWidth="1"/>
    <col min="569" max="569" width="9.5703125" customWidth="1"/>
    <col min="570" max="571" width="7.5703125" customWidth="1"/>
    <col min="572" max="572" width="7" customWidth="1"/>
    <col min="573" max="573" width="7.7109375" customWidth="1"/>
    <col min="574" max="574" width="7.5703125" customWidth="1"/>
    <col min="575" max="575" width="6.5703125" customWidth="1"/>
    <col min="768" max="768" width="2.42578125" customWidth="1"/>
    <col min="769" max="769" width="7" customWidth="1"/>
    <col min="770" max="770" width="11.28515625" customWidth="1"/>
    <col min="771" max="773" width="7.5703125" customWidth="1"/>
    <col min="774" max="774" width="6.85546875" customWidth="1"/>
    <col min="775" max="775" width="7.7109375" customWidth="1"/>
    <col min="776" max="776" width="6.5703125" customWidth="1"/>
    <col min="777" max="777" width="5.5703125" customWidth="1"/>
    <col min="778" max="778" width="6" customWidth="1"/>
    <col min="779" max="779" width="4.28515625" customWidth="1"/>
    <col min="780" max="780" width="5" customWidth="1"/>
    <col min="781" max="781" width="4.85546875" customWidth="1"/>
    <col min="782" max="783" width="5.42578125" customWidth="1"/>
    <col min="784" max="784" width="5.85546875" customWidth="1"/>
    <col min="785" max="789" width="5.7109375" customWidth="1"/>
    <col min="790" max="790" width="6.42578125" customWidth="1"/>
    <col min="791" max="791" width="6.85546875" customWidth="1"/>
    <col min="792" max="792" width="7.5703125" customWidth="1"/>
    <col min="793" max="794" width="6.7109375" customWidth="1"/>
    <col min="795" max="795" width="7.140625" customWidth="1"/>
    <col min="796" max="796" width="9" customWidth="1"/>
    <col min="798" max="798" width="5.85546875" customWidth="1"/>
    <col min="799" max="799" width="6" customWidth="1"/>
    <col min="800" max="800" width="7.28515625" customWidth="1"/>
    <col min="801" max="801" width="8.42578125" customWidth="1"/>
    <col min="802" max="802" width="7.140625" customWidth="1"/>
    <col min="803" max="804" width="9.7109375" customWidth="1"/>
    <col min="805" max="805" width="8" customWidth="1"/>
    <col min="806" max="806" width="8.7109375" customWidth="1"/>
    <col min="807" max="807" width="8.140625" customWidth="1"/>
    <col min="808" max="808" width="8.7109375" customWidth="1"/>
    <col min="809" max="809" width="8.5703125" customWidth="1"/>
    <col min="810" max="810" width="9" customWidth="1"/>
    <col min="811" max="811" width="7.5703125" customWidth="1"/>
    <col min="812" max="812" width="7.140625" customWidth="1"/>
    <col min="813" max="814" width="6.85546875" customWidth="1"/>
    <col min="815" max="816" width="5.7109375" customWidth="1"/>
    <col min="817" max="817" width="6.42578125" customWidth="1"/>
    <col min="818" max="818" width="6.7109375" customWidth="1"/>
    <col min="819" max="819" width="7" customWidth="1"/>
    <col min="820" max="820" width="6.7109375" customWidth="1"/>
    <col min="821" max="821" width="8.140625" customWidth="1"/>
    <col min="822" max="822" width="8.85546875" customWidth="1"/>
    <col min="823" max="823" width="6.5703125" customWidth="1"/>
    <col min="824" max="824" width="9.7109375" customWidth="1"/>
    <col min="825" max="825" width="9.5703125" customWidth="1"/>
    <col min="826" max="827" width="7.5703125" customWidth="1"/>
    <col min="828" max="828" width="7" customWidth="1"/>
    <col min="829" max="829" width="7.7109375" customWidth="1"/>
    <col min="830" max="830" width="7.5703125" customWidth="1"/>
    <col min="831" max="831" width="6.5703125" customWidth="1"/>
    <col min="1024" max="1024" width="2.42578125" customWidth="1"/>
    <col min="1025" max="1025" width="7" customWidth="1"/>
    <col min="1026" max="1026" width="11.28515625" customWidth="1"/>
    <col min="1027" max="1029" width="7.5703125" customWidth="1"/>
    <col min="1030" max="1030" width="6.85546875" customWidth="1"/>
    <col min="1031" max="1031" width="7.7109375" customWidth="1"/>
    <col min="1032" max="1032" width="6.5703125" customWidth="1"/>
    <col min="1033" max="1033" width="5.5703125" customWidth="1"/>
    <col min="1034" max="1034" width="6" customWidth="1"/>
    <col min="1035" max="1035" width="4.28515625" customWidth="1"/>
    <col min="1036" max="1036" width="5" customWidth="1"/>
    <col min="1037" max="1037" width="4.85546875" customWidth="1"/>
    <col min="1038" max="1039" width="5.42578125" customWidth="1"/>
    <col min="1040" max="1040" width="5.85546875" customWidth="1"/>
    <col min="1041" max="1045" width="5.7109375" customWidth="1"/>
    <col min="1046" max="1046" width="6.42578125" customWidth="1"/>
    <col min="1047" max="1047" width="6.85546875" customWidth="1"/>
    <col min="1048" max="1048" width="7.5703125" customWidth="1"/>
    <col min="1049" max="1050" width="6.7109375" customWidth="1"/>
    <col min="1051" max="1051" width="7.140625" customWidth="1"/>
    <col min="1052" max="1052" width="9" customWidth="1"/>
    <col min="1054" max="1054" width="5.85546875" customWidth="1"/>
    <col min="1055" max="1055" width="6" customWidth="1"/>
    <col min="1056" max="1056" width="7.28515625" customWidth="1"/>
    <col min="1057" max="1057" width="8.42578125" customWidth="1"/>
    <col min="1058" max="1058" width="7.140625" customWidth="1"/>
    <col min="1059" max="1060" width="9.7109375" customWidth="1"/>
    <col min="1061" max="1061" width="8" customWidth="1"/>
    <col min="1062" max="1062" width="8.7109375" customWidth="1"/>
    <col min="1063" max="1063" width="8.140625" customWidth="1"/>
    <col min="1064" max="1064" width="8.7109375" customWidth="1"/>
    <col min="1065" max="1065" width="8.5703125" customWidth="1"/>
    <col min="1066" max="1066" width="9" customWidth="1"/>
    <col min="1067" max="1067" width="7.5703125" customWidth="1"/>
    <col min="1068" max="1068" width="7.140625" customWidth="1"/>
    <col min="1069" max="1070" width="6.85546875" customWidth="1"/>
    <col min="1071" max="1072" width="5.7109375" customWidth="1"/>
    <col min="1073" max="1073" width="6.42578125" customWidth="1"/>
    <col min="1074" max="1074" width="6.7109375" customWidth="1"/>
    <col min="1075" max="1075" width="7" customWidth="1"/>
    <col min="1076" max="1076" width="6.7109375" customWidth="1"/>
    <col min="1077" max="1077" width="8.140625" customWidth="1"/>
    <col min="1078" max="1078" width="8.85546875" customWidth="1"/>
    <col min="1079" max="1079" width="6.5703125" customWidth="1"/>
    <col min="1080" max="1080" width="9.7109375" customWidth="1"/>
    <col min="1081" max="1081" width="9.5703125" customWidth="1"/>
    <col min="1082" max="1083" width="7.5703125" customWidth="1"/>
    <col min="1084" max="1084" width="7" customWidth="1"/>
    <col min="1085" max="1085" width="7.7109375" customWidth="1"/>
    <col min="1086" max="1086" width="7.5703125" customWidth="1"/>
    <col min="1087" max="1087" width="6.5703125" customWidth="1"/>
    <col min="1280" max="1280" width="2.42578125" customWidth="1"/>
    <col min="1281" max="1281" width="7" customWidth="1"/>
    <col min="1282" max="1282" width="11.28515625" customWidth="1"/>
    <col min="1283" max="1285" width="7.5703125" customWidth="1"/>
    <col min="1286" max="1286" width="6.85546875" customWidth="1"/>
    <col min="1287" max="1287" width="7.7109375" customWidth="1"/>
    <col min="1288" max="1288" width="6.5703125" customWidth="1"/>
    <col min="1289" max="1289" width="5.5703125" customWidth="1"/>
    <col min="1290" max="1290" width="6" customWidth="1"/>
    <col min="1291" max="1291" width="4.28515625" customWidth="1"/>
    <col min="1292" max="1292" width="5" customWidth="1"/>
    <col min="1293" max="1293" width="4.85546875" customWidth="1"/>
    <col min="1294" max="1295" width="5.42578125" customWidth="1"/>
    <col min="1296" max="1296" width="5.85546875" customWidth="1"/>
    <col min="1297" max="1301" width="5.7109375" customWidth="1"/>
    <col min="1302" max="1302" width="6.42578125" customWidth="1"/>
    <col min="1303" max="1303" width="6.85546875" customWidth="1"/>
    <col min="1304" max="1304" width="7.5703125" customWidth="1"/>
    <col min="1305" max="1306" width="6.7109375" customWidth="1"/>
    <col min="1307" max="1307" width="7.140625" customWidth="1"/>
    <col min="1308" max="1308" width="9" customWidth="1"/>
    <col min="1310" max="1310" width="5.85546875" customWidth="1"/>
    <col min="1311" max="1311" width="6" customWidth="1"/>
    <col min="1312" max="1312" width="7.28515625" customWidth="1"/>
    <col min="1313" max="1313" width="8.42578125" customWidth="1"/>
    <col min="1314" max="1314" width="7.140625" customWidth="1"/>
    <col min="1315" max="1316" width="9.7109375" customWidth="1"/>
    <col min="1317" max="1317" width="8" customWidth="1"/>
    <col min="1318" max="1318" width="8.7109375" customWidth="1"/>
    <col min="1319" max="1319" width="8.140625" customWidth="1"/>
    <col min="1320" max="1320" width="8.7109375" customWidth="1"/>
    <col min="1321" max="1321" width="8.5703125" customWidth="1"/>
    <col min="1322" max="1322" width="9" customWidth="1"/>
    <col min="1323" max="1323" width="7.5703125" customWidth="1"/>
    <col min="1324" max="1324" width="7.140625" customWidth="1"/>
    <col min="1325" max="1326" width="6.85546875" customWidth="1"/>
    <col min="1327" max="1328" width="5.7109375" customWidth="1"/>
    <col min="1329" max="1329" width="6.42578125" customWidth="1"/>
    <col min="1330" max="1330" width="6.7109375" customWidth="1"/>
    <col min="1331" max="1331" width="7" customWidth="1"/>
    <col min="1332" max="1332" width="6.7109375" customWidth="1"/>
    <col min="1333" max="1333" width="8.140625" customWidth="1"/>
    <col min="1334" max="1334" width="8.85546875" customWidth="1"/>
    <col min="1335" max="1335" width="6.5703125" customWidth="1"/>
    <col min="1336" max="1336" width="9.7109375" customWidth="1"/>
    <col min="1337" max="1337" width="9.5703125" customWidth="1"/>
    <col min="1338" max="1339" width="7.5703125" customWidth="1"/>
    <col min="1340" max="1340" width="7" customWidth="1"/>
    <col min="1341" max="1341" width="7.7109375" customWidth="1"/>
    <col min="1342" max="1342" width="7.5703125" customWidth="1"/>
    <col min="1343" max="1343" width="6.5703125" customWidth="1"/>
    <col min="1536" max="1536" width="2.42578125" customWidth="1"/>
    <col min="1537" max="1537" width="7" customWidth="1"/>
    <col min="1538" max="1538" width="11.28515625" customWidth="1"/>
    <col min="1539" max="1541" width="7.5703125" customWidth="1"/>
    <col min="1542" max="1542" width="6.85546875" customWidth="1"/>
    <col min="1543" max="1543" width="7.7109375" customWidth="1"/>
    <col min="1544" max="1544" width="6.5703125" customWidth="1"/>
    <col min="1545" max="1545" width="5.5703125" customWidth="1"/>
    <col min="1546" max="1546" width="6" customWidth="1"/>
    <col min="1547" max="1547" width="4.28515625" customWidth="1"/>
    <col min="1548" max="1548" width="5" customWidth="1"/>
    <col min="1549" max="1549" width="4.85546875" customWidth="1"/>
    <col min="1550" max="1551" width="5.42578125" customWidth="1"/>
    <col min="1552" max="1552" width="5.85546875" customWidth="1"/>
    <col min="1553" max="1557" width="5.7109375" customWidth="1"/>
    <col min="1558" max="1558" width="6.42578125" customWidth="1"/>
    <col min="1559" max="1559" width="6.85546875" customWidth="1"/>
    <col min="1560" max="1560" width="7.5703125" customWidth="1"/>
    <col min="1561" max="1562" width="6.7109375" customWidth="1"/>
    <col min="1563" max="1563" width="7.140625" customWidth="1"/>
    <col min="1564" max="1564" width="9" customWidth="1"/>
    <col min="1566" max="1566" width="5.85546875" customWidth="1"/>
    <col min="1567" max="1567" width="6" customWidth="1"/>
    <col min="1568" max="1568" width="7.28515625" customWidth="1"/>
    <col min="1569" max="1569" width="8.42578125" customWidth="1"/>
    <col min="1570" max="1570" width="7.140625" customWidth="1"/>
    <col min="1571" max="1572" width="9.7109375" customWidth="1"/>
    <col min="1573" max="1573" width="8" customWidth="1"/>
    <col min="1574" max="1574" width="8.7109375" customWidth="1"/>
    <col min="1575" max="1575" width="8.140625" customWidth="1"/>
    <col min="1576" max="1576" width="8.7109375" customWidth="1"/>
    <col min="1577" max="1577" width="8.5703125" customWidth="1"/>
    <col min="1578" max="1578" width="9" customWidth="1"/>
    <col min="1579" max="1579" width="7.5703125" customWidth="1"/>
    <col min="1580" max="1580" width="7.140625" customWidth="1"/>
    <col min="1581" max="1582" width="6.85546875" customWidth="1"/>
    <col min="1583" max="1584" width="5.7109375" customWidth="1"/>
    <col min="1585" max="1585" width="6.42578125" customWidth="1"/>
    <col min="1586" max="1586" width="6.7109375" customWidth="1"/>
    <col min="1587" max="1587" width="7" customWidth="1"/>
    <col min="1588" max="1588" width="6.7109375" customWidth="1"/>
    <col min="1589" max="1589" width="8.140625" customWidth="1"/>
    <col min="1590" max="1590" width="8.85546875" customWidth="1"/>
    <col min="1591" max="1591" width="6.5703125" customWidth="1"/>
    <col min="1592" max="1592" width="9.7109375" customWidth="1"/>
    <col min="1593" max="1593" width="9.5703125" customWidth="1"/>
    <col min="1594" max="1595" width="7.5703125" customWidth="1"/>
    <col min="1596" max="1596" width="7" customWidth="1"/>
    <col min="1597" max="1597" width="7.7109375" customWidth="1"/>
    <col min="1598" max="1598" width="7.5703125" customWidth="1"/>
    <col min="1599" max="1599" width="6.5703125" customWidth="1"/>
    <col min="1792" max="1792" width="2.42578125" customWidth="1"/>
    <col min="1793" max="1793" width="7" customWidth="1"/>
    <col min="1794" max="1794" width="11.28515625" customWidth="1"/>
    <col min="1795" max="1797" width="7.5703125" customWidth="1"/>
    <col min="1798" max="1798" width="6.85546875" customWidth="1"/>
    <col min="1799" max="1799" width="7.7109375" customWidth="1"/>
    <col min="1800" max="1800" width="6.5703125" customWidth="1"/>
    <col min="1801" max="1801" width="5.5703125" customWidth="1"/>
    <col min="1802" max="1802" width="6" customWidth="1"/>
    <col min="1803" max="1803" width="4.28515625" customWidth="1"/>
    <col min="1804" max="1804" width="5" customWidth="1"/>
    <col min="1805" max="1805" width="4.85546875" customWidth="1"/>
    <col min="1806" max="1807" width="5.42578125" customWidth="1"/>
    <col min="1808" max="1808" width="5.85546875" customWidth="1"/>
    <col min="1809" max="1813" width="5.7109375" customWidth="1"/>
    <col min="1814" max="1814" width="6.42578125" customWidth="1"/>
    <col min="1815" max="1815" width="6.85546875" customWidth="1"/>
    <col min="1816" max="1816" width="7.5703125" customWidth="1"/>
    <col min="1817" max="1818" width="6.7109375" customWidth="1"/>
    <col min="1819" max="1819" width="7.140625" customWidth="1"/>
    <col min="1820" max="1820" width="9" customWidth="1"/>
    <col min="1822" max="1822" width="5.85546875" customWidth="1"/>
    <col min="1823" max="1823" width="6" customWidth="1"/>
    <col min="1824" max="1824" width="7.28515625" customWidth="1"/>
    <col min="1825" max="1825" width="8.42578125" customWidth="1"/>
    <col min="1826" max="1826" width="7.140625" customWidth="1"/>
    <col min="1827" max="1828" width="9.7109375" customWidth="1"/>
    <col min="1829" max="1829" width="8" customWidth="1"/>
    <col min="1830" max="1830" width="8.7109375" customWidth="1"/>
    <col min="1831" max="1831" width="8.140625" customWidth="1"/>
    <col min="1832" max="1832" width="8.7109375" customWidth="1"/>
    <col min="1833" max="1833" width="8.5703125" customWidth="1"/>
    <col min="1834" max="1834" width="9" customWidth="1"/>
    <col min="1835" max="1835" width="7.5703125" customWidth="1"/>
    <col min="1836" max="1836" width="7.140625" customWidth="1"/>
    <col min="1837" max="1838" width="6.85546875" customWidth="1"/>
    <col min="1839" max="1840" width="5.7109375" customWidth="1"/>
    <col min="1841" max="1841" width="6.42578125" customWidth="1"/>
    <col min="1842" max="1842" width="6.7109375" customWidth="1"/>
    <col min="1843" max="1843" width="7" customWidth="1"/>
    <col min="1844" max="1844" width="6.7109375" customWidth="1"/>
    <col min="1845" max="1845" width="8.140625" customWidth="1"/>
    <col min="1846" max="1846" width="8.85546875" customWidth="1"/>
    <col min="1847" max="1847" width="6.5703125" customWidth="1"/>
    <col min="1848" max="1848" width="9.7109375" customWidth="1"/>
    <col min="1849" max="1849" width="9.5703125" customWidth="1"/>
    <col min="1850" max="1851" width="7.5703125" customWidth="1"/>
    <col min="1852" max="1852" width="7" customWidth="1"/>
    <col min="1853" max="1853" width="7.7109375" customWidth="1"/>
    <col min="1854" max="1854" width="7.5703125" customWidth="1"/>
    <col min="1855" max="1855" width="6.5703125" customWidth="1"/>
    <col min="2048" max="2048" width="2.42578125" customWidth="1"/>
    <col min="2049" max="2049" width="7" customWidth="1"/>
    <col min="2050" max="2050" width="11.28515625" customWidth="1"/>
    <col min="2051" max="2053" width="7.5703125" customWidth="1"/>
    <col min="2054" max="2054" width="6.85546875" customWidth="1"/>
    <col min="2055" max="2055" width="7.7109375" customWidth="1"/>
    <col min="2056" max="2056" width="6.5703125" customWidth="1"/>
    <col min="2057" max="2057" width="5.5703125" customWidth="1"/>
    <col min="2058" max="2058" width="6" customWidth="1"/>
    <col min="2059" max="2059" width="4.28515625" customWidth="1"/>
    <col min="2060" max="2060" width="5" customWidth="1"/>
    <col min="2061" max="2061" width="4.85546875" customWidth="1"/>
    <col min="2062" max="2063" width="5.42578125" customWidth="1"/>
    <col min="2064" max="2064" width="5.85546875" customWidth="1"/>
    <col min="2065" max="2069" width="5.7109375" customWidth="1"/>
    <col min="2070" max="2070" width="6.42578125" customWidth="1"/>
    <col min="2071" max="2071" width="6.85546875" customWidth="1"/>
    <col min="2072" max="2072" width="7.5703125" customWidth="1"/>
    <col min="2073" max="2074" width="6.7109375" customWidth="1"/>
    <col min="2075" max="2075" width="7.140625" customWidth="1"/>
    <col min="2076" max="2076" width="9" customWidth="1"/>
    <col min="2078" max="2078" width="5.85546875" customWidth="1"/>
    <col min="2079" max="2079" width="6" customWidth="1"/>
    <col min="2080" max="2080" width="7.28515625" customWidth="1"/>
    <col min="2081" max="2081" width="8.42578125" customWidth="1"/>
    <col min="2082" max="2082" width="7.140625" customWidth="1"/>
    <col min="2083" max="2084" width="9.7109375" customWidth="1"/>
    <col min="2085" max="2085" width="8" customWidth="1"/>
    <col min="2086" max="2086" width="8.7109375" customWidth="1"/>
    <col min="2087" max="2087" width="8.140625" customWidth="1"/>
    <col min="2088" max="2088" width="8.7109375" customWidth="1"/>
    <col min="2089" max="2089" width="8.5703125" customWidth="1"/>
    <col min="2090" max="2090" width="9" customWidth="1"/>
    <col min="2091" max="2091" width="7.5703125" customWidth="1"/>
    <col min="2092" max="2092" width="7.140625" customWidth="1"/>
    <col min="2093" max="2094" width="6.85546875" customWidth="1"/>
    <col min="2095" max="2096" width="5.7109375" customWidth="1"/>
    <col min="2097" max="2097" width="6.42578125" customWidth="1"/>
    <col min="2098" max="2098" width="6.7109375" customWidth="1"/>
    <col min="2099" max="2099" width="7" customWidth="1"/>
    <col min="2100" max="2100" width="6.7109375" customWidth="1"/>
    <col min="2101" max="2101" width="8.140625" customWidth="1"/>
    <col min="2102" max="2102" width="8.85546875" customWidth="1"/>
    <col min="2103" max="2103" width="6.5703125" customWidth="1"/>
    <col min="2104" max="2104" width="9.7109375" customWidth="1"/>
    <col min="2105" max="2105" width="9.5703125" customWidth="1"/>
    <col min="2106" max="2107" width="7.5703125" customWidth="1"/>
    <col min="2108" max="2108" width="7" customWidth="1"/>
    <col min="2109" max="2109" width="7.7109375" customWidth="1"/>
    <col min="2110" max="2110" width="7.5703125" customWidth="1"/>
    <col min="2111" max="2111" width="6.5703125" customWidth="1"/>
    <col min="2304" max="2304" width="2.42578125" customWidth="1"/>
    <col min="2305" max="2305" width="7" customWidth="1"/>
    <col min="2306" max="2306" width="11.28515625" customWidth="1"/>
    <col min="2307" max="2309" width="7.5703125" customWidth="1"/>
    <col min="2310" max="2310" width="6.85546875" customWidth="1"/>
    <col min="2311" max="2311" width="7.7109375" customWidth="1"/>
    <col min="2312" max="2312" width="6.5703125" customWidth="1"/>
    <col min="2313" max="2313" width="5.5703125" customWidth="1"/>
    <col min="2314" max="2314" width="6" customWidth="1"/>
    <col min="2315" max="2315" width="4.28515625" customWidth="1"/>
    <col min="2316" max="2316" width="5" customWidth="1"/>
    <col min="2317" max="2317" width="4.85546875" customWidth="1"/>
    <col min="2318" max="2319" width="5.42578125" customWidth="1"/>
    <col min="2320" max="2320" width="5.85546875" customWidth="1"/>
    <col min="2321" max="2325" width="5.7109375" customWidth="1"/>
    <col min="2326" max="2326" width="6.42578125" customWidth="1"/>
    <col min="2327" max="2327" width="6.85546875" customWidth="1"/>
    <col min="2328" max="2328" width="7.5703125" customWidth="1"/>
    <col min="2329" max="2330" width="6.7109375" customWidth="1"/>
    <col min="2331" max="2331" width="7.140625" customWidth="1"/>
    <col min="2332" max="2332" width="9" customWidth="1"/>
    <col min="2334" max="2334" width="5.85546875" customWidth="1"/>
    <col min="2335" max="2335" width="6" customWidth="1"/>
    <col min="2336" max="2336" width="7.28515625" customWidth="1"/>
    <col min="2337" max="2337" width="8.42578125" customWidth="1"/>
    <col min="2338" max="2338" width="7.140625" customWidth="1"/>
    <col min="2339" max="2340" width="9.7109375" customWidth="1"/>
    <col min="2341" max="2341" width="8" customWidth="1"/>
    <col min="2342" max="2342" width="8.7109375" customWidth="1"/>
    <col min="2343" max="2343" width="8.140625" customWidth="1"/>
    <col min="2344" max="2344" width="8.7109375" customWidth="1"/>
    <col min="2345" max="2345" width="8.5703125" customWidth="1"/>
    <col min="2346" max="2346" width="9" customWidth="1"/>
    <col min="2347" max="2347" width="7.5703125" customWidth="1"/>
    <col min="2348" max="2348" width="7.140625" customWidth="1"/>
    <col min="2349" max="2350" width="6.85546875" customWidth="1"/>
    <col min="2351" max="2352" width="5.7109375" customWidth="1"/>
    <col min="2353" max="2353" width="6.42578125" customWidth="1"/>
    <col min="2354" max="2354" width="6.7109375" customWidth="1"/>
    <col min="2355" max="2355" width="7" customWidth="1"/>
    <col min="2356" max="2356" width="6.7109375" customWidth="1"/>
    <col min="2357" max="2357" width="8.140625" customWidth="1"/>
    <col min="2358" max="2358" width="8.85546875" customWidth="1"/>
    <col min="2359" max="2359" width="6.5703125" customWidth="1"/>
    <col min="2360" max="2360" width="9.7109375" customWidth="1"/>
    <col min="2361" max="2361" width="9.5703125" customWidth="1"/>
    <col min="2362" max="2363" width="7.5703125" customWidth="1"/>
    <col min="2364" max="2364" width="7" customWidth="1"/>
    <col min="2365" max="2365" width="7.7109375" customWidth="1"/>
    <col min="2366" max="2366" width="7.5703125" customWidth="1"/>
    <col min="2367" max="2367" width="6.5703125" customWidth="1"/>
    <col min="2560" max="2560" width="2.42578125" customWidth="1"/>
    <col min="2561" max="2561" width="7" customWidth="1"/>
    <col min="2562" max="2562" width="11.28515625" customWidth="1"/>
    <col min="2563" max="2565" width="7.5703125" customWidth="1"/>
    <col min="2566" max="2566" width="6.85546875" customWidth="1"/>
    <col min="2567" max="2567" width="7.7109375" customWidth="1"/>
    <col min="2568" max="2568" width="6.5703125" customWidth="1"/>
    <col min="2569" max="2569" width="5.5703125" customWidth="1"/>
    <col min="2570" max="2570" width="6" customWidth="1"/>
    <col min="2571" max="2571" width="4.28515625" customWidth="1"/>
    <col min="2572" max="2572" width="5" customWidth="1"/>
    <col min="2573" max="2573" width="4.85546875" customWidth="1"/>
    <col min="2574" max="2575" width="5.42578125" customWidth="1"/>
    <col min="2576" max="2576" width="5.85546875" customWidth="1"/>
    <col min="2577" max="2581" width="5.7109375" customWidth="1"/>
    <col min="2582" max="2582" width="6.42578125" customWidth="1"/>
    <col min="2583" max="2583" width="6.85546875" customWidth="1"/>
    <col min="2584" max="2584" width="7.5703125" customWidth="1"/>
    <col min="2585" max="2586" width="6.7109375" customWidth="1"/>
    <col min="2587" max="2587" width="7.140625" customWidth="1"/>
    <col min="2588" max="2588" width="9" customWidth="1"/>
    <col min="2590" max="2590" width="5.85546875" customWidth="1"/>
    <col min="2591" max="2591" width="6" customWidth="1"/>
    <col min="2592" max="2592" width="7.28515625" customWidth="1"/>
    <col min="2593" max="2593" width="8.42578125" customWidth="1"/>
    <col min="2594" max="2594" width="7.140625" customWidth="1"/>
    <col min="2595" max="2596" width="9.7109375" customWidth="1"/>
    <col min="2597" max="2597" width="8" customWidth="1"/>
    <col min="2598" max="2598" width="8.7109375" customWidth="1"/>
    <col min="2599" max="2599" width="8.140625" customWidth="1"/>
    <col min="2600" max="2600" width="8.7109375" customWidth="1"/>
    <col min="2601" max="2601" width="8.5703125" customWidth="1"/>
    <col min="2602" max="2602" width="9" customWidth="1"/>
    <col min="2603" max="2603" width="7.5703125" customWidth="1"/>
    <col min="2604" max="2604" width="7.140625" customWidth="1"/>
    <col min="2605" max="2606" width="6.85546875" customWidth="1"/>
    <col min="2607" max="2608" width="5.7109375" customWidth="1"/>
    <col min="2609" max="2609" width="6.42578125" customWidth="1"/>
    <col min="2610" max="2610" width="6.7109375" customWidth="1"/>
    <col min="2611" max="2611" width="7" customWidth="1"/>
    <col min="2612" max="2612" width="6.7109375" customWidth="1"/>
    <col min="2613" max="2613" width="8.140625" customWidth="1"/>
    <col min="2614" max="2614" width="8.85546875" customWidth="1"/>
    <col min="2615" max="2615" width="6.5703125" customWidth="1"/>
    <col min="2616" max="2616" width="9.7109375" customWidth="1"/>
    <col min="2617" max="2617" width="9.5703125" customWidth="1"/>
    <col min="2618" max="2619" width="7.5703125" customWidth="1"/>
    <col min="2620" max="2620" width="7" customWidth="1"/>
    <col min="2621" max="2621" width="7.7109375" customWidth="1"/>
    <col min="2622" max="2622" width="7.5703125" customWidth="1"/>
    <col min="2623" max="2623" width="6.5703125" customWidth="1"/>
    <col min="2816" max="2816" width="2.42578125" customWidth="1"/>
    <col min="2817" max="2817" width="7" customWidth="1"/>
    <col min="2818" max="2818" width="11.28515625" customWidth="1"/>
    <col min="2819" max="2821" width="7.5703125" customWidth="1"/>
    <col min="2822" max="2822" width="6.85546875" customWidth="1"/>
    <col min="2823" max="2823" width="7.7109375" customWidth="1"/>
    <col min="2824" max="2824" width="6.5703125" customWidth="1"/>
    <col min="2825" max="2825" width="5.5703125" customWidth="1"/>
    <col min="2826" max="2826" width="6" customWidth="1"/>
    <col min="2827" max="2827" width="4.28515625" customWidth="1"/>
    <col min="2828" max="2828" width="5" customWidth="1"/>
    <col min="2829" max="2829" width="4.85546875" customWidth="1"/>
    <col min="2830" max="2831" width="5.42578125" customWidth="1"/>
    <col min="2832" max="2832" width="5.85546875" customWidth="1"/>
    <col min="2833" max="2837" width="5.7109375" customWidth="1"/>
    <col min="2838" max="2838" width="6.42578125" customWidth="1"/>
    <col min="2839" max="2839" width="6.85546875" customWidth="1"/>
    <col min="2840" max="2840" width="7.5703125" customWidth="1"/>
    <col min="2841" max="2842" width="6.7109375" customWidth="1"/>
    <col min="2843" max="2843" width="7.140625" customWidth="1"/>
    <col min="2844" max="2844" width="9" customWidth="1"/>
    <col min="2846" max="2846" width="5.85546875" customWidth="1"/>
    <col min="2847" max="2847" width="6" customWidth="1"/>
    <col min="2848" max="2848" width="7.28515625" customWidth="1"/>
    <col min="2849" max="2849" width="8.42578125" customWidth="1"/>
    <col min="2850" max="2850" width="7.140625" customWidth="1"/>
    <col min="2851" max="2852" width="9.7109375" customWidth="1"/>
    <col min="2853" max="2853" width="8" customWidth="1"/>
    <col min="2854" max="2854" width="8.7109375" customWidth="1"/>
    <col min="2855" max="2855" width="8.140625" customWidth="1"/>
    <col min="2856" max="2856" width="8.7109375" customWidth="1"/>
    <col min="2857" max="2857" width="8.5703125" customWidth="1"/>
    <col min="2858" max="2858" width="9" customWidth="1"/>
    <col min="2859" max="2859" width="7.5703125" customWidth="1"/>
    <col min="2860" max="2860" width="7.140625" customWidth="1"/>
    <col min="2861" max="2862" width="6.85546875" customWidth="1"/>
    <col min="2863" max="2864" width="5.7109375" customWidth="1"/>
    <col min="2865" max="2865" width="6.42578125" customWidth="1"/>
    <col min="2866" max="2866" width="6.7109375" customWidth="1"/>
    <col min="2867" max="2867" width="7" customWidth="1"/>
    <col min="2868" max="2868" width="6.7109375" customWidth="1"/>
    <col min="2869" max="2869" width="8.140625" customWidth="1"/>
    <col min="2870" max="2870" width="8.85546875" customWidth="1"/>
    <col min="2871" max="2871" width="6.5703125" customWidth="1"/>
    <col min="2872" max="2872" width="9.7109375" customWidth="1"/>
    <col min="2873" max="2873" width="9.5703125" customWidth="1"/>
    <col min="2874" max="2875" width="7.5703125" customWidth="1"/>
    <col min="2876" max="2876" width="7" customWidth="1"/>
    <col min="2877" max="2877" width="7.7109375" customWidth="1"/>
    <col min="2878" max="2878" width="7.5703125" customWidth="1"/>
    <col min="2879" max="2879" width="6.5703125" customWidth="1"/>
    <col min="3072" max="3072" width="2.42578125" customWidth="1"/>
    <col min="3073" max="3073" width="7" customWidth="1"/>
    <col min="3074" max="3074" width="11.28515625" customWidth="1"/>
    <col min="3075" max="3077" width="7.5703125" customWidth="1"/>
    <col min="3078" max="3078" width="6.85546875" customWidth="1"/>
    <col min="3079" max="3079" width="7.7109375" customWidth="1"/>
    <col min="3080" max="3080" width="6.5703125" customWidth="1"/>
    <col min="3081" max="3081" width="5.5703125" customWidth="1"/>
    <col min="3082" max="3082" width="6" customWidth="1"/>
    <col min="3083" max="3083" width="4.28515625" customWidth="1"/>
    <col min="3084" max="3084" width="5" customWidth="1"/>
    <col min="3085" max="3085" width="4.85546875" customWidth="1"/>
    <col min="3086" max="3087" width="5.42578125" customWidth="1"/>
    <col min="3088" max="3088" width="5.85546875" customWidth="1"/>
    <col min="3089" max="3093" width="5.7109375" customWidth="1"/>
    <col min="3094" max="3094" width="6.42578125" customWidth="1"/>
    <col min="3095" max="3095" width="6.85546875" customWidth="1"/>
    <col min="3096" max="3096" width="7.5703125" customWidth="1"/>
    <col min="3097" max="3098" width="6.7109375" customWidth="1"/>
    <col min="3099" max="3099" width="7.140625" customWidth="1"/>
    <col min="3100" max="3100" width="9" customWidth="1"/>
    <col min="3102" max="3102" width="5.85546875" customWidth="1"/>
    <col min="3103" max="3103" width="6" customWidth="1"/>
    <col min="3104" max="3104" width="7.28515625" customWidth="1"/>
    <col min="3105" max="3105" width="8.42578125" customWidth="1"/>
    <col min="3106" max="3106" width="7.140625" customWidth="1"/>
    <col min="3107" max="3108" width="9.7109375" customWidth="1"/>
    <col min="3109" max="3109" width="8" customWidth="1"/>
    <col min="3110" max="3110" width="8.7109375" customWidth="1"/>
    <col min="3111" max="3111" width="8.140625" customWidth="1"/>
    <col min="3112" max="3112" width="8.7109375" customWidth="1"/>
    <col min="3113" max="3113" width="8.5703125" customWidth="1"/>
    <col min="3114" max="3114" width="9" customWidth="1"/>
    <col min="3115" max="3115" width="7.5703125" customWidth="1"/>
    <col min="3116" max="3116" width="7.140625" customWidth="1"/>
    <col min="3117" max="3118" width="6.85546875" customWidth="1"/>
    <col min="3119" max="3120" width="5.7109375" customWidth="1"/>
    <col min="3121" max="3121" width="6.42578125" customWidth="1"/>
    <col min="3122" max="3122" width="6.7109375" customWidth="1"/>
    <col min="3123" max="3123" width="7" customWidth="1"/>
    <col min="3124" max="3124" width="6.7109375" customWidth="1"/>
    <col min="3125" max="3125" width="8.140625" customWidth="1"/>
    <col min="3126" max="3126" width="8.85546875" customWidth="1"/>
    <col min="3127" max="3127" width="6.5703125" customWidth="1"/>
    <col min="3128" max="3128" width="9.7109375" customWidth="1"/>
    <col min="3129" max="3129" width="9.5703125" customWidth="1"/>
    <col min="3130" max="3131" width="7.5703125" customWidth="1"/>
    <col min="3132" max="3132" width="7" customWidth="1"/>
    <col min="3133" max="3133" width="7.7109375" customWidth="1"/>
    <col min="3134" max="3134" width="7.5703125" customWidth="1"/>
    <col min="3135" max="3135" width="6.5703125" customWidth="1"/>
    <col min="3328" max="3328" width="2.42578125" customWidth="1"/>
    <col min="3329" max="3329" width="7" customWidth="1"/>
    <col min="3330" max="3330" width="11.28515625" customWidth="1"/>
    <col min="3331" max="3333" width="7.5703125" customWidth="1"/>
    <col min="3334" max="3334" width="6.85546875" customWidth="1"/>
    <col min="3335" max="3335" width="7.7109375" customWidth="1"/>
    <col min="3336" max="3336" width="6.5703125" customWidth="1"/>
    <col min="3337" max="3337" width="5.5703125" customWidth="1"/>
    <col min="3338" max="3338" width="6" customWidth="1"/>
    <col min="3339" max="3339" width="4.28515625" customWidth="1"/>
    <col min="3340" max="3340" width="5" customWidth="1"/>
    <col min="3341" max="3341" width="4.85546875" customWidth="1"/>
    <col min="3342" max="3343" width="5.42578125" customWidth="1"/>
    <col min="3344" max="3344" width="5.85546875" customWidth="1"/>
    <col min="3345" max="3349" width="5.7109375" customWidth="1"/>
    <col min="3350" max="3350" width="6.42578125" customWidth="1"/>
    <col min="3351" max="3351" width="6.85546875" customWidth="1"/>
    <col min="3352" max="3352" width="7.5703125" customWidth="1"/>
    <col min="3353" max="3354" width="6.7109375" customWidth="1"/>
    <col min="3355" max="3355" width="7.140625" customWidth="1"/>
    <col min="3356" max="3356" width="9" customWidth="1"/>
    <col min="3358" max="3358" width="5.85546875" customWidth="1"/>
    <col min="3359" max="3359" width="6" customWidth="1"/>
    <col min="3360" max="3360" width="7.28515625" customWidth="1"/>
    <col min="3361" max="3361" width="8.42578125" customWidth="1"/>
    <col min="3362" max="3362" width="7.140625" customWidth="1"/>
    <col min="3363" max="3364" width="9.7109375" customWidth="1"/>
    <col min="3365" max="3365" width="8" customWidth="1"/>
    <col min="3366" max="3366" width="8.7109375" customWidth="1"/>
    <col min="3367" max="3367" width="8.140625" customWidth="1"/>
    <col min="3368" max="3368" width="8.7109375" customWidth="1"/>
    <col min="3369" max="3369" width="8.5703125" customWidth="1"/>
    <col min="3370" max="3370" width="9" customWidth="1"/>
    <col min="3371" max="3371" width="7.5703125" customWidth="1"/>
    <col min="3372" max="3372" width="7.140625" customWidth="1"/>
    <col min="3373" max="3374" width="6.85546875" customWidth="1"/>
    <col min="3375" max="3376" width="5.7109375" customWidth="1"/>
    <col min="3377" max="3377" width="6.42578125" customWidth="1"/>
    <col min="3378" max="3378" width="6.7109375" customWidth="1"/>
    <col min="3379" max="3379" width="7" customWidth="1"/>
    <col min="3380" max="3380" width="6.7109375" customWidth="1"/>
    <col min="3381" max="3381" width="8.140625" customWidth="1"/>
    <col min="3382" max="3382" width="8.85546875" customWidth="1"/>
    <col min="3383" max="3383" width="6.5703125" customWidth="1"/>
    <col min="3384" max="3384" width="9.7109375" customWidth="1"/>
    <col min="3385" max="3385" width="9.5703125" customWidth="1"/>
    <col min="3386" max="3387" width="7.5703125" customWidth="1"/>
    <col min="3388" max="3388" width="7" customWidth="1"/>
    <col min="3389" max="3389" width="7.7109375" customWidth="1"/>
    <col min="3390" max="3390" width="7.5703125" customWidth="1"/>
    <col min="3391" max="3391" width="6.5703125" customWidth="1"/>
    <col min="3584" max="3584" width="2.42578125" customWidth="1"/>
    <col min="3585" max="3585" width="7" customWidth="1"/>
    <col min="3586" max="3586" width="11.28515625" customWidth="1"/>
    <col min="3587" max="3589" width="7.5703125" customWidth="1"/>
    <col min="3590" max="3590" width="6.85546875" customWidth="1"/>
    <col min="3591" max="3591" width="7.7109375" customWidth="1"/>
    <col min="3592" max="3592" width="6.5703125" customWidth="1"/>
    <col min="3593" max="3593" width="5.5703125" customWidth="1"/>
    <col min="3594" max="3594" width="6" customWidth="1"/>
    <col min="3595" max="3595" width="4.28515625" customWidth="1"/>
    <col min="3596" max="3596" width="5" customWidth="1"/>
    <col min="3597" max="3597" width="4.85546875" customWidth="1"/>
    <col min="3598" max="3599" width="5.42578125" customWidth="1"/>
    <col min="3600" max="3600" width="5.85546875" customWidth="1"/>
    <col min="3601" max="3605" width="5.7109375" customWidth="1"/>
    <col min="3606" max="3606" width="6.42578125" customWidth="1"/>
    <col min="3607" max="3607" width="6.85546875" customWidth="1"/>
    <col min="3608" max="3608" width="7.5703125" customWidth="1"/>
    <col min="3609" max="3610" width="6.7109375" customWidth="1"/>
    <col min="3611" max="3611" width="7.140625" customWidth="1"/>
    <col min="3612" max="3612" width="9" customWidth="1"/>
    <col min="3614" max="3614" width="5.85546875" customWidth="1"/>
    <col min="3615" max="3615" width="6" customWidth="1"/>
    <col min="3616" max="3616" width="7.28515625" customWidth="1"/>
    <col min="3617" max="3617" width="8.42578125" customWidth="1"/>
    <col min="3618" max="3618" width="7.140625" customWidth="1"/>
    <col min="3619" max="3620" width="9.7109375" customWidth="1"/>
    <col min="3621" max="3621" width="8" customWidth="1"/>
    <col min="3622" max="3622" width="8.7109375" customWidth="1"/>
    <col min="3623" max="3623" width="8.140625" customWidth="1"/>
    <col min="3624" max="3624" width="8.7109375" customWidth="1"/>
    <col min="3625" max="3625" width="8.5703125" customWidth="1"/>
    <col min="3626" max="3626" width="9" customWidth="1"/>
    <col min="3627" max="3627" width="7.5703125" customWidth="1"/>
    <col min="3628" max="3628" width="7.140625" customWidth="1"/>
    <col min="3629" max="3630" width="6.85546875" customWidth="1"/>
    <col min="3631" max="3632" width="5.7109375" customWidth="1"/>
    <col min="3633" max="3633" width="6.42578125" customWidth="1"/>
    <col min="3634" max="3634" width="6.7109375" customWidth="1"/>
    <col min="3635" max="3635" width="7" customWidth="1"/>
    <col min="3636" max="3636" width="6.7109375" customWidth="1"/>
    <col min="3637" max="3637" width="8.140625" customWidth="1"/>
    <col min="3638" max="3638" width="8.85546875" customWidth="1"/>
    <col min="3639" max="3639" width="6.5703125" customWidth="1"/>
    <col min="3640" max="3640" width="9.7109375" customWidth="1"/>
    <col min="3641" max="3641" width="9.5703125" customWidth="1"/>
    <col min="3642" max="3643" width="7.5703125" customWidth="1"/>
    <col min="3644" max="3644" width="7" customWidth="1"/>
    <col min="3645" max="3645" width="7.7109375" customWidth="1"/>
    <col min="3646" max="3646" width="7.5703125" customWidth="1"/>
    <col min="3647" max="3647" width="6.5703125" customWidth="1"/>
    <col min="3840" max="3840" width="2.42578125" customWidth="1"/>
    <col min="3841" max="3841" width="7" customWidth="1"/>
    <col min="3842" max="3842" width="11.28515625" customWidth="1"/>
    <col min="3843" max="3845" width="7.5703125" customWidth="1"/>
    <col min="3846" max="3846" width="6.85546875" customWidth="1"/>
    <col min="3847" max="3847" width="7.7109375" customWidth="1"/>
    <col min="3848" max="3848" width="6.5703125" customWidth="1"/>
    <col min="3849" max="3849" width="5.5703125" customWidth="1"/>
    <col min="3850" max="3850" width="6" customWidth="1"/>
    <col min="3851" max="3851" width="4.28515625" customWidth="1"/>
    <col min="3852" max="3852" width="5" customWidth="1"/>
    <col min="3853" max="3853" width="4.85546875" customWidth="1"/>
    <col min="3854" max="3855" width="5.42578125" customWidth="1"/>
    <col min="3856" max="3856" width="5.85546875" customWidth="1"/>
    <col min="3857" max="3861" width="5.7109375" customWidth="1"/>
    <col min="3862" max="3862" width="6.42578125" customWidth="1"/>
    <col min="3863" max="3863" width="6.85546875" customWidth="1"/>
    <col min="3864" max="3864" width="7.5703125" customWidth="1"/>
    <col min="3865" max="3866" width="6.7109375" customWidth="1"/>
    <col min="3867" max="3867" width="7.140625" customWidth="1"/>
    <col min="3868" max="3868" width="9" customWidth="1"/>
    <col min="3870" max="3870" width="5.85546875" customWidth="1"/>
    <col min="3871" max="3871" width="6" customWidth="1"/>
    <col min="3872" max="3872" width="7.28515625" customWidth="1"/>
    <col min="3873" max="3873" width="8.42578125" customWidth="1"/>
    <col min="3874" max="3874" width="7.140625" customWidth="1"/>
    <col min="3875" max="3876" width="9.7109375" customWidth="1"/>
    <col min="3877" max="3877" width="8" customWidth="1"/>
    <col min="3878" max="3878" width="8.7109375" customWidth="1"/>
    <col min="3879" max="3879" width="8.140625" customWidth="1"/>
    <col min="3880" max="3880" width="8.7109375" customWidth="1"/>
    <col min="3881" max="3881" width="8.5703125" customWidth="1"/>
    <col min="3882" max="3882" width="9" customWidth="1"/>
    <col min="3883" max="3883" width="7.5703125" customWidth="1"/>
    <col min="3884" max="3884" width="7.140625" customWidth="1"/>
    <col min="3885" max="3886" width="6.85546875" customWidth="1"/>
    <col min="3887" max="3888" width="5.7109375" customWidth="1"/>
    <col min="3889" max="3889" width="6.42578125" customWidth="1"/>
    <col min="3890" max="3890" width="6.7109375" customWidth="1"/>
    <col min="3891" max="3891" width="7" customWidth="1"/>
    <col min="3892" max="3892" width="6.7109375" customWidth="1"/>
    <col min="3893" max="3893" width="8.140625" customWidth="1"/>
    <col min="3894" max="3894" width="8.85546875" customWidth="1"/>
    <col min="3895" max="3895" width="6.5703125" customWidth="1"/>
    <col min="3896" max="3896" width="9.7109375" customWidth="1"/>
    <col min="3897" max="3897" width="9.5703125" customWidth="1"/>
    <col min="3898" max="3899" width="7.5703125" customWidth="1"/>
    <col min="3900" max="3900" width="7" customWidth="1"/>
    <col min="3901" max="3901" width="7.7109375" customWidth="1"/>
    <col min="3902" max="3902" width="7.5703125" customWidth="1"/>
    <col min="3903" max="3903" width="6.5703125" customWidth="1"/>
    <col min="4096" max="4096" width="2.42578125" customWidth="1"/>
    <col min="4097" max="4097" width="7" customWidth="1"/>
    <col min="4098" max="4098" width="11.28515625" customWidth="1"/>
    <col min="4099" max="4101" width="7.5703125" customWidth="1"/>
    <col min="4102" max="4102" width="6.85546875" customWidth="1"/>
    <col min="4103" max="4103" width="7.7109375" customWidth="1"/>
    <col min="4104" max="4104" width="6.5703125" customWidth="1"/>
    <col min="4105" max="4105" width="5.5703125" customWidth="1"/>
    <col min="4106" max="4106" width="6" customWidth="1"/>
    <col min="4107" max="4107" width="4.28515625" customWidth="1"/>
    <col min="4108" max="4108" width="5" customWidth="1"/>
    <col min="4109" max="4109" width="4.85546875" customWidth="1"/>
    <col min="4110" max="4111" width="5.42578125" customWidth="1"/>
    <col min="4112" max="4112" width="5.85546875" customWidth="1"/>
    <col min="4113" max="4117" width="5.7109375" customWidth="1"/>
    <col min="4118" max="4118" width="6.42578125" customWidth="1"/>
    <col min="4119" max="4119" width="6.85546875" customWidth="1"/>
    <col min="4120" max="4120" width="7.5703125" customWidth="1"/>
    <col min="4121" max="4122" width="6.7109375" customWidth="1"/>
    <col min="4123" max="4123" width="7.140625" customWidth="1"/>
    <col min="4124" max="4124" width="9" customWidth="1"/>
    <col min="4126" max="4126" width="5.85546875" customWidth="1"/>
    <col min="4127" max="4127" width="6" customWidth="1"/>
    <col min="4128" max="4128" width="7.28515625" customWidth="1"/>
    <col min="4129" max="4129" width="8.42578125" customWidth="1"/>
    <col min="4130" max="4130" width="7.140625" customWidth="1"/>
    <col min="4131" max="4132" width="9.7109375" customWidth="1"/>
    <col min="4133" max="4133" width="8" customWidth="1"/>
    <col min="4134" max="4134" width="8.7109375" customWidth="1"/>
    <col min="4135" max="4135" width="8.140625" customWidth="1"/>
    <col min="4136" max="4136" width="8.7109375" customWidth="1"/>
    <col min="4137" max="4137" width="8.5703125" customWidth="1"/>
    <col min="4138" max="4138" width="9" customWidth="1"/>
    <col min="4139" max="4139" width="7.5703125" customWidth="1"/>
    <col min="4140" max="4140" width="7.140625" customWidth="1"/>
    <col min="4141" max="4142" width="6.85546875" customWidth="1"/>
    <col min="4143" max="4144" width="5.7109375" customWidth="1"/>
    <col min="4145" max="4145" width="6.42578125" customWidth="1"/>
    <col min="4146" max="4146" width="6.7109375" customWidth="1"/>
    <col min="4147" max="4147" width="7" customWidth="1"/>
    <col min="4148" max="4148" width="6.7109375" customWidth="1"/>
    <col min="4149" max="4149" width="8.140625" customWidth="1"/>
    <col min="4150" max="4150" width="8.85546875" customWidth="1"/>
    <col min="4151" max="4151" width="6.5703125" customWidth="1"/>
    <col min="4152" max="4152" width="9.7109375" customWidth="1"/>
    <col min="4153" max="4153" width="9.5703125" customWidth="1"/>
    <col min="4154" max="4155" width="7.5703125" customWidth="1"/>
    <col min="4156" max="4156" width="7" customWidth="1"/>
    <col min="4157" max="4157" width="7.7109375" customWidth="1"/>
    <col min="4158" max="4158" width="7.5703125" customWidth="1"/>
    <col min="4159" max="4159" width="6.5703125" customWidth="1"/>
    <col min="4352" max="4352" width="2.42578125" customWidth="1"/>
    <col min="4353" max="4353" width="7" customWidth="1"/>
    <col min="4354" max="4354" width="11.28515625" customWidth="1"/>
    <col min="4355" max="4357" width="7.5703125" customWidth="1"/>
    <col min="4358" max="4358" width="6.85546875" customWidth="1"/>
    <col min="4359" max="4359" width="7.7109375" customWidth="1"/>
    <col min="4360" max="4360" width="6.5703125" customWidth="1"/>
    <col min="4361" max="4361" width="5.5703125" customWidth="1"/>
    <col min="4362" max="4362" width="6" customWidth="1"/>
    <col min="4363" max="4363" width="4.28515625" customWidth="1"/>
    <col min="4364" max="4364" width="5" customWidth="1"/>
    <col min="4365" max="4365" width="4.85546875" customWidth="1"/>
    <col min="4366" max="4367" width="5.42578125" customWidth="1"/>
    <col min="4368" max="4368" width="5.85546875" customWidth="1"/>
    <col min="4369" max="4373" width="5.7109375" customWidth="1"/>
    <col min="4374" max="4374" width="6.42578125" customWidth="1"/>
    <col min="4375" max="4375" width="6.85546875" customWidth="1"/>
    <col min="4376" max="4376" width="7.5703125" customWidth="1"/>
    <col min="4377" max="4378" width="6.7109375" customWidth="1"/>
    <col min="4379" max="4379" width="7.140625" customWidth="1"/>
    <col min="4380" max="4380" width="9" customWidth="1"/>
    <col min="4382" max="4382" width="5.85546875" customWidth="1"/>
    <col min="4383" max="4383" width="6" customWidth="1"/>
    <col min="4384" max="4384" width="7.28515625" customWidth="1"/>
    <col min="4385" max="4385" width="8.42578125" customWidth="1"/>
    <col min="4386" max="4386" width="7.140625" customWidth="1"/>
    <col min="4387" max="4388" width="9.7109375" customWidth="1"/>
    <col min="4389" max="4389" width="8" customWidth="1"/>
    <col min="4390" max="4390" width="8.7109375" customWidth="1"/>
    <col min="4391" max="4391" width="8.140625" customWidth="1"/>
    <col min="4392" max="4392" width="8.7109375" customWidth="1"/>
    <col min="4393" max="4393" width="8.5703125" customWidth="1"/>
    <col min="4394" max="4394" width="9" customWidth="1"/>
    <col min="4395" max="4395" width="7.5703125" customWidth="1"/>
    <col min="4396" max="4396" width="7.140625" customWidth="1"/>
    <col min="4397" max="4398" width="6.85546875" customWidth="1"/>
    <col min="4399" max="4400" width="5.7109375" customWidth="1"/>
    <col min="4401" max="4401" width="6.42578125" customWidth="1"/>
    <col min="4402" max="4402" width="6.7109375" customWidth="1"/>
    <col min="4403" max="4403" width="7" customWidth="1"/>
    <col min="4404" max="4404" width="6.7109375" customWidth="1"/>
    <col min="4405" max="4405" width="8.140625" customWidth="1"/>
    <col min="4406" max="4406" width="8.85546875" customWidth="1"/>
    <col min="4407" max="4407" width="6.5703125" customWidth="1"/>
    <col min="4408" max="4408" width="9.7109375" customWidth="1"/>
    <col min="4409" max="4409" width="9.5703125" customWidth="1"/>
    <col min="4410" max="4411" width="7.5703125" customWidth="1"/>
    <col min="4412" max="4412" width="7" customWidth="1"/>
    <col min="4413" max="4413" width="7.7109375" customWidth="1"/>
    <col min="4414" max="4414" width="7.5703125" customWidth="1"/>
    <col min="4415" max="4415" width="6.5703125" customWidth="1"/>
    <col min="4608" max="4608" width="2.42578125" customWidth="1"/>
    <col min="4609" max="4609" width="7" customWidth="1"/>
    <col min="4610" max="4610" width="11.28515625" customWidth="1"/>
    <col min="4611" max="4613" width="7.5703125" customWidth="1"/>
    <col min="4614" max="4614" width="6.85546875" customWidth="1"/>
    <col min="4615" max="4615" width="7.7109375" customWidth="1"/>
    <col min="4616" max="4616" width="6.5703125" customWidth="1"/>
    <col min="4617" max="4617" width="5.5703125" customWidth="1"/>
    <col min="4618" max="4618" width="6" customWidth="1"/>
    <col min="4619" max="4619" width="4.28515625" customWidth="1"/>
    <col min="4620" max="4620" width="5" customWidth="1"/>
    <col min="4621" max="4621" width="4.85546875" customWidth="1"/>
    <col min="4622" max="4623" width="5.42578125" customWidth="1"/>
    <col min="4624" max="4624" width="5.85546875" customWidth="1"/>
    <col min="4625" max="4629" width="5.7109375" customWidth="1"/>
    <col min="4630" max="4630" width="6.42578125" customWidth="1"/>
    <col min="4631" max="4631" width="6.85546875" customWidth="1"/>
    <col min="4632" max="4632" width="7.5703125" customWidth="1"/>
    <col min="4633" max="4634" width="6.7109375" customWidth="1"/>
    <col min="4635" max="4635" width="7.140625" customWidth="1"/>
    <col min="4636" max="4636" width="9" customWidth="1"/>
    <col min="4638" max="4638" width="5.85546875" customWidth="1"/>
    <col min="4639" max="4639" width="6" customWidth="1"/>
    <col min="4640" max="4640" width="7.28515625" customWidth="1"/>
    <col min="4641" max="4641" width="8.42578125" customWidth="1"/>
    <col min="4642" max="4642" width="7.140625" customWidth="1"/>
    <col min="4643" max="4644" width="9.7109375" customWidth="1"/>
    <col min="4645" max="4645" width="8" customWidth="1"/>
    <col min="4646" max="4646" width="8.7109375" customWidth="1"/>
    <col min="4647" max="4647" width="8.140625" customWidth="1"/>
    <col min="4648" max="4648" width="8.7109375" customWidth="1"/>
    <col min="4649" max="4649" width="8.5703125" customWidth="1"/>
    <col min="4650" max="4650" width="9" customWidth="1"/>
    <col min="4651" max="4651" width="7.5703125" customWidth="1"/>
    <col min="4652" max="4652" width="7.140625" customWidth="1"/>
    <col min="4653" max="4654" width="6.85546875" customWidth="1"/>
    <col min="4655" max="4656" width="5.7109375" customWidth="1"/>
    <col min="4657" max="4657" width="6.42578125" customWidth="1"/>
    <col min="4658" max="4658" width="6.7109375" customWidth="1"/>
    <col min="4659" max="4659" width="7" customWidth="1"/>
    <col min="4660" max="4660" width="6.7109375" customWidth="1"/>
    <col min="4661" max="4661" width="8.140625" customWidth="1"/>
    <col min="4662" max="4662" width="8.85546875" customWidth="1"/>
    <col min="4663" max="4663" width="6.5703125" customWidth="1"/>
    <col min="4664" max="4664" width="9.7109375" customWidth="1"/>
    <col min="4665" max="4665" width="9.5703125" customWidth="1"/>
    <col min="4666" max="4667" width="7.5703125" customWidth="1"/>
    <col min="4668" max="4668" width="7" customWidth="1"/>
    <col min="4669" max="4669" width="7.7109375" customWidth="1"/>
    <col min="4670" max="4670" width="7.5703125" customWidth="1"/>
    <col min="4671" max="4671" width="6.5703125" customWidth="1"/>
    <col min="4864" max="4864" width="2.42578125" customWidth="1"/>
    <col min="4865" max="4865" width="7" customWidth="1"/>
    <col min="4866" max="4866" width="11.28515625" customWidth="1"/>
    <col min="4867" max="4869" width="7.5703125" customWidth="1"/>
    <col min="4870" max="4870" width="6.85546875" customWidth="1"/>
    <col min="4871" max="4871" width="7.7109375" customWidth="1"/>
    <col min="4872" max="4872" width="6.5703125" customWidth="1"/>
    <col min="4873" max="4873" width="5.5703125" customWidth="1"/>
    <col min="4874" max="4874" width="6" customWidth="1"/>
    <col min="4875" max="4875" width="4.28515625" customWidth="1"/>
    <col min="4876" max="4876" width="5" customWidth="1"/>
    <col min="4877" max="4877" width="4.85546875" customWidth="1"/>
    <col min="4878" max="4879" width="5.42578125" customWidth="1"/>
    <col min="4880" max="4880" width="5.85546875" customWidth="1"/>
    <col min="4881" max="4885" width="5.7109375" customWidth="1"/>
    <col min="4886" max="4886" width="6.42578125" customWidth="1"/>
    <col min="4887" max="4887" width="6.85546875" customWidth="1"/>
    <col min="4888" max="4888" width="7.5703125" customWidth="1"/>
    <col min="4889" max="4890" width="6.7109375" customWidth="1"/>
    <col min="4891" max="4891" width="7.140625" customWidth="1"/>
    <col min="4892" max="4892" width="9" customWidth="1"/>
    <col min="4894" max="4894" width="5.85546875" customWidth="1"/>
    <col min="4895" max="4895" width="6" customWidth="1"/>
    <col min="4896" max="4896" width="7.28515625" customWidth="1"/>
    <col min="4897" max="4897" width="8.42578125" customWidth="1"/>
    <col min="4898" max="4898" width="7.140625" customWidth="1"/>
    <col min="4899" max="4900" width="9.7109375" customWidth="1"/>
    <col min="4901" max="4901" width="8" customWidth="1"/>
    <col min="4902" max="4902" width="8.7109375" customWidth="1"/>
    <col min="4903" max="4903" width="8.140625" customWidth="1"/>
    <col min="4904" max="4904" width="8.7109375" customWidth="1"/>
    <col min="4905" max="4905" width="8.5703125" customWidth="1"/>
    <col min="4906" max="4906" width="9" customWidth="1"/>
    <col min="4907" max="4907" width="7.5703125" customWidth="1"/>
    <col min="4908" max="4908" width="7.140625" customWidth="1"/>
    <col min="4909" max="4910" width="6.85546875" customWidth="1"/>
    <col min="4911" max="4912" width="5.7109375" customWidth="1"/>
    <col min="4913" max="4913" width="6.42578125" customWidth="1"/>
    <col min="4914" max="4914" width="6.7109375" customWidth="1"/>
    <col min="4915" max="4915" width="7" customWidth="1"/>
    <col min="4916" max="4916" width="6.7109375" customWidth="1"/>
    <col min="4917" max="4917" width="8.140625" customWidth="1"/>
    <col min="4918" max="4918" width="8.85546875" customWidth="1"/>
    <col min="4919" max="4919" width="6.5703125" customWidth="1"/>
    <col min="4920" max="4920" width="9.7109375" customWidth="1"/>
    <col min="4921" max="4921" width="9.5703125" customWidth="1"/>
    <col min="4922" max="4923" width="7.5703125" customWidth="1"/>
    <col min="4924" max="4924" width="7" customWidth="1"/>
    <col min="4925" max="4925" width="7.7109375" customWidth="1"/>
    <col min="4926" max="4926" width="7.5703125" customWidth="1"/>
    <col min="4927" max="4927" width="6.5703125" customWidth="1"/>
    <col min="5120" max="5120" width="2.42578125" customWidth="1"/>
    <col min="5121" max="5121" width="7" customWidth="1"/>
    <col min="5122" max="5122" width="11.28515625" customWidth="1"/>
    <col min="5123" max="5125" width="7.5703125" customWidth="1"/>
    <col min="5126" max="5126" width="6.85546875" customWidth="1"/>
    <col min="5127" max="5127" width="7.7109375" customWidth="1"/>
    <col min="5128" max="5128" width="6.5703125" customWidth="1"/>
    <col min="5129" max="5129" width="5.5703125" customWidth="1"/>
    <col min="5130" max="5130" width="6" customWidth="1"/>
    <col min="5131" max="5131" width="4.28515625" customWidth="1"/>
    <col min="5132" max="5132" width="5" customWidth="1"/>
    <col min="5133" max="5133" width="4.85546875" customWidth="1"/>
    <col min="5134" max="5135" width="5.42578125" customWidth="1"/>
    <col min="5136" max="5136" width="5.85546875" customWidth="1"/>
    <col min="5137" max="5141" width="5.7109375" customWidth="1"/>
    <col min="5142" max="5142" width="6.42578125" customWidth="1"/>
    <col min="5143" max="5143" width="6.85546875" customWidth="1"/>
    <col min="5144" max="5144" width="7.5703125" customWidth="1"/>
    <col min="5145" max="5146" width="6.7109375" customWidth="1"/>
    <col min="5147" max="5147" width="7.140625" customWidth="1"/>
    <col min="5148" max="5148" width="9" customWidth="1"/>
    <col min="5150" max="5150" width="5.85546875" customWidth="1"/>
    <col min="5151" max="5151" width="6" customWidth="1"/>
    <col min="5152" max="5152" width="7.28515625" customWidth="1"/>
    <col min="5153" max="5153" width="8.42578125" customWidth="1"/>
    <col min="5154" max="5154" width="7.140625" customWidth="1"/>
    <col min="5155" max="5156" width="9.7109375" customWidth="1"/>
    <col min="5157" max="5157" width="8" customWidth="1"/>
    <col min="5158" max="5158" width="8.7109375" customWidth="1"/>
    <col min="5159" max="5159" width="8.140625" customWidth="1"/>
    <col min="5160" max="5160" width="8.7109375" customWidth="1"/>
    <col min="5161" max="5161" width="8.5703125" customWidth="1"/>
    <col min="5162" max="5162" width="9" customWidth="1"/>
    <col min="5163" max="5163" width="7.5703125" customWidth="1"/>
    <col min="5164" max="5164" width="7.140625" customWidth="1"/>
    <col min="5165" max="5166" width="6.85546875" customWidth="1"/>
    <col min="5167" max="5168" width="5.7109375" customWidth="1"/>
    <col min="5169" max="5169" width="6.42578125" customWidth="1"/>
    <col min="5170" max="5170" width="6.7109375" customWidth="1"/>
    <col min="5171" max="5171" width="7" customWidth="1"/>
    <col min="5172" max="5172" width="6.7109375" customWidth="1"/>
    <col min="5173" max="5173" width="8.140625" customWidth="1"/>
    <col min="5174" max="5174" width="8.85546875" customWidth="1"/>
    <col min="5175" max="5175" width="6.5703125" customWidth="1"/>
    <col min="5176" max="5176" width="9.7109375" customWidth="1"/>
    <col min="5177" max="5177" width="9.5703125" customWidth="1"/>
    <col min="5178" max="5179" width="7.5703125" customWidth="1"/>
    <col min="5180" max="5180" width="7" customWidth="1"/>
    <col min="5181" max="5181" width="7.7109375" customWidth="1"/>
    <col min="5182" max="5182" width="7.5703125" customWidth="1"/>
    <col min="5183" max="5183" width="6.5703125" customWidth="1"/>
    <col min="5376" max="5376" width="2.42578125" customWidth="1"/>
    <col min="5377" max="5377" width="7" customWidth="1"/>
    <col min="5378" max="5378" width="11.28515625" customWidth="1"/>
    <col min="5379" max="5381" width="7.5703125" customWidth="1"/>
    <col min="5382" max="5382" width="6.85546875" customWidth="1"/>
    <col min="5383" max="5383" width="7.7109375" customWidth="1"/>
    <col min="5384" max="5384" width="6.5703125" customWidth="1"/>
    <col min="5385" max="5385" width="5.5703125" customWidth="1"/>
    <col min="5386" max="5386" width="6" customWidth="1"/>
    <col min="5387" max="5387" width="4.28515625" customWidth="1"/>
    <col min="5388" max="5388" width="5" customWidth="1"/>
    <col min="5389" max="5389" width="4.85546875" customWidth="1"/>
    <col min="5390" max="5391" width="5.42578125" customWidth="1"/>
    <col min="5392" max="5392" width="5.85546875" customWidth="1"/>
    <col min="5393" max="5397" width="5.7109375" customWidth="1"/>
    <col min="5398" max="5398" width="6.42578125" customWidth="1"/>
    <col min="5399" max="5399" width="6.85546875" customWidth="1"/>
    <col min="5400" max="5400" width="7.5703125" customWidth="1"/>
    <col min="5401" max="5402" width="6.7109375" customWidth="1"/>
    <col min="5403" max="5403" width="7.140625" customWidth="1"/>
    <col min="5404" max="5404" width="9" customWidth="1"/>
    <col min="5406" max="5406" width="5.85546875" customWidth="1"/>
    <col min="5407" max="5407" width="6" customWidth="1"/>
    <col min="5408" max="5408" width="7.28515625" customWidth="1"/>
    <col min="5409" max="5409" width="8.42578125" customWidth="1"/>
    <col min="5410" max="5410" width="7.140625" customWidth="1"/>
    <col min="5411" max="5412" width="9.7109375" customWidth="1"/>
    <col min="5413" max="5413" width="8" customWidth="1"/>
    <col min="5414" max="5414" width="8.7109375" customWidth="1"/>
    <col min="5415" max="5415" width="8.140625" customWidth="1"/>
    <col min="5416" max="5416" width="8.7109375" customWidth="1"/>
    <col min="5417" max="5417" width="8.5703125" customWidth="1"/>
    <col min="5418" max="5418" width="9" customWidth="1"/>
    <col min="5419" max="5419" width="7.5703125" customWidth="1"/>
    <col min="5420" max="5420" width="7.140625" customWidth="1"/>
    <col min="5421" max="5422" width="6.85546875" customWidth="1"/>
    <col min="5423" max="5424" width="5.7109375" customWidth="1"/>
    <col min="5425" max="5425" width="6.42578125" customWidth="1"/>
    <col min="5426" max="5426" width="6.7109375" customWidth="1"/>
    <col min="5427" max="5427" width="7" customWidth="1"/>
    <col min="5428" max="5428" width="6.7109375" customWidth="1"/>
    <col min="5429" max="5429" width="8.140625" customWidth="1"/>
    <col min="5430" max="5430" width="8.85546875" customWidth="1"/>
    <col min="5431" max="5431" width="6.5703125" customWidth="1"/>
    <col min="5432" max="5432" width="9.7109375" customWidth="1"/>
    <col min="5433" max="5433" width="9.5703125" customWidth="1"/>
    <col min="5434" max="5435" width="7.5703125" customWidth="1"/>
    <col min="5436" max="5436" width="7" customWidth="1"/>
    <col min="5437" max="5437" width="7.7109375" customWidth="1"/>
    <col min="5438" max="5438" width="7.5703125" customWidth="1"/>
    <col min="5439" max="5439" width="6.5703125" customWidth="1"/>
    <col min="5632" max="5632" width="2.42578125" customWidth="1"/>
    <col min="5633" max="5633" width="7" customWidth="1"/>
    <col min="5634" max="5634" width="11.28515625" customWidth="1"/>
    <col min="5635" max="5637" width="7.5703125" customWidth="1"/>
    <col min="5638" max="5638" width="6.85546875" customWidth="1"/>
    <col min="5639" max="5639" width="7.7109375" customWidth="1"/>
    <col min="5640" max="5640" width="6.5703125" customWidth="1"/>
    <col min="5641" max="5641" width="5.5703125" customWidth="1"/>
    <col min="5642" max="5642" width="6" customWidth="1"/>
    <col min="5643" max="5643" width="4.28515625" customWidth="1"/>
    <col min="5644" max="5644" width="5" customWidth="1"/>
    <col min="5645" max="5645" width="4.85546875" customWidth="1"/>
    <col min="5646" max="5647" width="5.42578125" customWidth="1"/>
    <col min="5648" max="5648" width="5.85546875" customWidth="1"/>
    <col min="5649" max="5653" width="5.7109375" customWidth="1"/>
    <col min="5654" max="5654" width="6.42578125" customWidth="1"/>
    <col min="5655" max="5655" width="6.85546875" customWidth="1"/>
    <col min="5656" max="5656" width="7.5703125" customWidth="1"/>
    <col min="5657" max="5658" width="6.7109375" customWidth="1"/>
    <col min="5659" max="5659" width="7.140625" customWidth="1"/>
    <col min="5660" max="5660" width="9" customWidth="1"/>
    <col min="5662" max="5662" width="5.85546875" customWidth="1"/>
    <col min="5663" max="5663" width="6" customWidth="1"/>
    <col min="5664" max="5664" width="7.28515625" customWidth="1"/>
    <col min="5665" max="5665" width="8.42578125" customWidth="1"/>
    <col min="5666" max="5666" width="7.140625" customWidth="1"/>
    <col min="5667" max="5668" width="9.7109375" customWidth="1"/>
    <col min="5669" max="5669" width="8" customWidth="1"/>
    <col min="5670" max="5670" width="8.7109375" customWidth="1"/>
    <col min="5671" max="5671" width="8.140625" customWidth="1"/>
    <col min="5672" max="5672" width="8.7109375" customWidth="1"/>
    <col min="5673" max="5673" width="8.5703125" customWidth="1"/>
    <col min="5674" max="5674" width="9" customWidth="1"/>
    <col min="5675" max="5675" width="7.5703125" customWidth="1"/>
    <col min="5676" max="5676" width="7.140625" customWidth="1"/>
    <col min="5677" max="5678" width="6.85546875" customWidth="1"/>
    <col min="5679" max="5680" width="5.7109375" customWidth="1"/>
    <col min="5681" max="5681" width="6.42578125" customWidth="1"/>
    <col min="5682" max="5682" width="6.7109375" customWidth="1"/>
    <col min="5683" max="5683" width="7" customWidth="1"/>
    <col min="5684" max="5684" width="6.7109375" customWidth="1"/>
    <col min="5685" max="5685" width="8.140625" customWidth="1"/>
    <col min="5686" max="5686" width="8.85546875" customWidth="1"/>
    <col min="5687" max="5687" width="6.5703125" customWidth="1"/>
    <col min="5688" max="5688" width="9.7109375" customWidth="1"/>
    <col min="5689" max="5689" width="9.5703125" customWidth="1"/>
    <col min="5690" max="5691" width="7.5703125" customWidth="1"/>
    <col min="5692" max="5692" width="7" customWidth="1"/>
    <col min="5693" max="5693" width="7.7109375" customWidth="1"/>
    <col min="5694" max="5694" width="7.5703125" customWidth="1"/>
    <col min="5695" max="5695" width="6.5703125" customWidth="1"/>
    <col min="5888" max="5888" width="2.42578125" customWidth="1"/>
    <col min="5889" max="5889" width="7" customWidth="1"/>
    <col min="5890" max="5890" width="11.28515625" customWidth="1"/>
    <col min="5891" max="5893" width="7.5703125" customWidth="1"/>
    <col min="5894" max="5894" width="6.85546875" customWidth="1"/>
    <col min="5895" max="5895" width="7.7109375" customWidth="1"/>
    <col min="5896" max="5896" width="6.5703125" customWidth="1"/>
    <col min="5897" max="5897" width="5.5703125" customWidth="1"/>
    <col min="5898" max="5898" width="6" customWidth="1"/>
    <col min="5899" max="5899" width="4.28515625" customWidth="1"/>
    <col min="5900" max="5900" width="5" customWidth="1"/>
    <col min="5901" max="5901" width="4.85546875" customWidth="1"/>
    <col min="5902" max="5903" width="5.42578125" customWidth="1"/>
    <col min="5904" max="5904" width="5.85546875" customWidth="1"/>
    <col min="5905" max="5909" width="5.7109375" customWidth="1"/>
    <col min="5910" max="5910" width="6.42578125" customWidth="1"/>
    <col min="5911" max="5911" width="6.85546875" customWidth="1"/>
    <col min="5912" max="5912" width="7.5703125" customWidth="1"/>
    <col min="5913" max="5914" width="6.7109375" customWidth="1"/>
    <col min="5915" max="5915" width="7.140625" customWidth="1"/>
    <col min="5916" max="5916" width="9" customWidth="1"/>
    <col min="5918" max="5918" width="5.85546875" customWidth="1"/>
    <col min="5919" max="5919" width="6" customWidth="1"/>
    <col min="5920" max="5920" width="7.28515625" customWidth="1"/>
    <col min="5921" max="5921" width="8.42578125" customWidth="1"/>
    <col min="5922" max="5922" width="7.140625" customWidth="1"/>
    <col min="5923" max="5924" width="9.7109375" customWidth="1"/>
    <col min="5925" max="5925" width="8" customWidth="1"/>
    <col min="5926" max="5926" width="8.7109375" customWidth="1"/>
    <col min="5927" max="5927" width="8.140625" customWidth="1"/>
    <col min="5928" max="5928" width="8.7109375" customWidth="1"/>
    <col min="5929" max="5929" width="8.5703125" customWidth="1"/>
    <col min="5930" max="5930" width="9" customWidth="1"/>
    <col min="5931" max="5931" width="7.5703125" customWidth="1"/>
    <col min="5932" max="5932" width="7.140625" customWidth="1"/>
    <col min="5933" max="5934" width="6.85546875" customWidth="1"/>
    <col min="5935" max="5936" width="5.7109375" customWidth="1"/>
    <col min="5937" max="5937" width="6.42578125" customWidth="1"/>
    <col min="5938" max="5938" width="6.7109375" customWidth="1"/>
    <col min="5939" max="5939" width="7" customWidth="1"/>
    <col min="5940" max="5940" width="6.7109375" customWidth="1"/>
    <col min="5941" max="5941" width="8.140625" customWidth="1"/>
    <col min="5942" max="5942" width="8.85546875" customWidth="1"/>
    <col min="5943" max="5943" width="6.5703125" customWidth="1"/>
    <col min="5944" max="5944" width="9.7109375" customWidth="1"/>
    <col min="5945" max="5945" width="9.5703125" customWidth="1"/>
    <col min="5946" max="5947" width="7.5703125" customWidth="1"/>
    <col min="5948" max="5948" width="7" customWidth="1"/>
    <col min="5949" max="5949" width="7.7109375" customWidth="1"/>
    <col min="5950" max="5950" width="7.5703125" customWidth="1"/>
    <col min="5951" max="5951" width="6.5703125" customWidth="1"/>
    <col min="6144" max="6144" width="2.42578125" customWidth="1"/>
    <col min="6145" max="6145" width="7" customWidth="1"/>
    <col min="6146" max="6146" width="11.28515625" customWidth="1"/>
    <col min="6147" max="6149" width="7.5703125" customWidth="1"/>
    <col min="6150" max="6150" width="6.85546875" customWidth="1"/>
    <col min="6151" max="6151" width="7.7109375" customWidth="1"/>
    <col min="6152" max="6152" width="6.5703125" customWidth="1"/>
    <col min="6153" max="6153" width="5.5703125" customWidth="1"/>
    <col min="6154" max="6154" width="6" customWidth="1"/>
    <col min="6155" max="6155" width="4.28515625" customWidth="1"/>
    <col min="6156" max="6156" width="5" customWidth="1"/>
    <col min="6157" max="6157" width="4.85546875" customWidth="1"/>
    <col min="6158" max="6159" width="5.42578125" customWidth="1"/>
    <col min="6160" max="6160" width="5.85546875" customWidth="1"/>
    <col min="6161" max="6165" width="5.7109375" customWidth="1"/>
    <col min="6166" max="6166" width="6.42578125" customWidth="1"/>
    <col min="6167" max="6167" width="6.85546875" customWidth="1"/>
    <col min="6168" max="6168" width="7.5703125" customWidth="1"/>
    <col min="6169" max="6170" width="6.7109375" customWidth="1"/>
    <col min="6171" max="6171" width="7.140625" customWidth="1"/>
    <col min="6172" max="6172" width="9" customWidth="1"/>
    <col min="6174" max="6174" width="5.85546875" customWidth="1"/>
    <col min="6175" max="6175" width="6" customWidth="1"/>
    <col min="6176" max="6176" width="7.28515625" customWidth="1"/>
    <col min="6177" max="6177" width="8.42578125" customWidth="1"/>
    <col min="6178" max="6178" width="7.140625" customWidth="1"/>
    <col min="6179" max="6180" width="9.7109375" customWidth="1"/>
    <col min="6181" max="6181" width="8" customWidth="1"/>
    <col min="6182" max="6182" width="8.7109375" customWidth="1"/>
    <col min="6183" max="6183" width="8.140625" customWidth="1"/>
    <col min="6184" max="6184" width="8.7109375" customWidth="1"/>
    <col min="6185" max="6185" width="8.5703125" customWidth="1"/>
    <col min="6186" max="6186" width="9" customWidth="1"/>
    <col min="6187" max="6187" width="7.5703125" customWidth="1"/>
    <col min="6188" max="6188" width="7.140625" customWidth="1"/>
    <col min="6189" max="6190" width="6.85546875" customWidth="1"/>
    <col min="6191" max="6192" width="5.7109375" customWidth="1"/>
    <col min="6193" max="6193" width="6.42578125" customWidth="1"/>
    <col min="6194" max="6194" width="6.7109375" customWidth="1"/>
    <col min="6195" max="6195" width="7" customWidth="1"/>
    <col min="6196" max="6196" width="6.7109375" customWidth="1"/>
    <col min="6197" max="6197" width="8.140625" customWidth="1"/>
    <col min="6198" max="6198" width="8.85546875" customWidth="1"/>
    <col min="6199" max="6199" width="6.5703125" customWidth="1"/>
    <col min="6200" max="6200" width="9.7109375" customWidth="1"/>
    <col min="6201" max="6201" width="9.5703125" customWidth="1"/>
    <col min="6202" max="6203" width="7.5703125" customWidth="1"/>
    <col min="6204" max="6204" width="7" customWidth="1"/>
    <col min="6205" max="6205" width="7.7109375" customWidth="1"/>
    <col min="6206" max="6206" width="7.5703125" customWidth="1"/>
    <col min="6207" max="6207" width="6.5703125" customWidth="1"/>
    <col min="6400" max="6400" width="2.42578125" customWidth="1"/>
    <col min="6401" max="6401" width="7" customWidth="1"/>
    <col min="6402" max="6402" width="11.28515625" customWidth="1"/>
    <col min="6403" max="6405" width="7.5703125" customWidth="1"/>
    <col min="6406" max="6406" width="6.85546875" customWidth="1"/>
    <col min="6407" max="6407" width="7.7109375" customWidth="1"/>
    <col min="6408" max="6408" width="6.5703125" customWidth="1"/>
    <col min="6409" max="6409" width="5.5703125" customWidth="1"/>
    <col min="6410" max="6410" width="6" customWidth="1"/>
    <col min="6411" max="6411" width="4.28515625" customWidth="1"/>
    <col min="6412" max="6412" width="5" customWidth="1"/>
    <col min="6413" max="6413" width="4.85546875" customWidth="1"/>
    <col min="6414" max="6415" width="5.42578125" customWidth="1"/>
    <col min="6416" max="6416" width="5.85546875" customWidth="1"/>
    <col min="6417" max="6421" width="5.7109375" customWidth="1"/>
    <col min="6422" max="6422" width="6.42578125" customWidth="1"/>
    <col min="6423" max="6423" width="6.85546875" customWidth="1"/>
    <col min="6424" max="6424" width="7.5703125" customWidth="1"/>
    <col min="6425" max="6426" width="6.7109375" customWidth="1"/>
    <col min="6427" max="6427" width="7.140625" customWidth="1"/>
    <col min="6428" max="6428" width="9" customWidth="1"/>
    <col min="6430" max="6430" width="5.85546875" customWidth="1"/>
    <col min="6431" max="6431" width="6" customWidth="1"/>
    <col min="6432" max="6432" width="7.28515625" customWidth="1"/>
    <col min="6433" max="6433" width="8.42578125" customWidth="1"/>
    <col min="6434" max="6434" width="7.140625" customWidth="1"/>
    <col min="6435" max="6436" width="9.7109375" customWidth="1"/>
    <col min="6437" max="6437" width="8" customWidth="1"/>
    <col min="6438" max="6438" width="8.7109375" customWidth="1"/>
    <col min="6439" max="6439" width="8.140625" customWidth="1"/>
    <col min="6440" max="6440" width="8.7109375" customWidth="1"/>
    <col min="6441" max="6441" width="8.5703125" customWidth="1"/>
    <col min="6442" max="6442" width="9" customWidth="1"/>
    <col min="6443" max="6443" width="7.5703125" customWidth="1"/>
    <col min="6444" max="6444" width="7.140625" customWidth="1"/>
    <col min="6445" max="6446" width="6.85546875" customWidth="1"/>
    <col min="6447" max="6448" width="5.7109375" customWidth="1"/>
    <col min="6449" max="6449" width="6.42578125" customWidth="1"/>
    <col min="6450" max="6450" width="6.7109375" customWidth="1"/>
    <col min="6451" max="6451" width="7" customWidth="1"/>
    <col min="6452" max="6452" width="6.7109375" customWidth="1"/>
    <col min="6453" max="6453" width="8.140625" customWidth="1"/>
    <col min="6454" max="6454" width="8.85546875" customWidth="1"/>
    <col min="6455" max="6455" width="6.5703125" customWidth="1"/>
    <col min="6456" max="6456" width="9.7109375" customWidth="1"/>
    <col min="6457" max="6457" width="9.5703125" customWidth="1"/>
    <col min="6458" max="6459" width="7.5703125" customWidth="1"/>
    <col min="6460" max="6460" width="7" customWidth="1"/>
    <col min="6461" max="6461" width="7.7109375" customWidth="1"/>
    <col min="6462" max="6462" width="7.5703125" customWidth="1"/>
    <col min="6463" max="6463" width="6.5703125" customWidth="1"/>
    <col min="6656" max="6656" width="2.42578125" customWidth="1"/>
    <col min="6657" max="6657" width="7" customWidth="1"/>
    <col min="6658" max="6658" width="11.28515625" customWidth="1"/>
    <col min="6659" max="6661" width="7.5703125" customWidth="1"/>
    <col min="6662" max="6662" width="6.85546875" customWidth="1"/>
    <col min="6663" max="6663" width="7.7109375" customWidth="1"/>
    <col min="6664" max="6664" width="6.5703125" customWidth="1"/>
    <col min="6665" max="6665" width="5.5703125" customWidth="1"/>
    <col min="6666" max="6666" width="6" customWidth="1"/>
    <col min="6667" max="6667" width="4.28515625" customWidth="1"/>
    <col min="6668" max="6668" width="5" customWidth="1"/>
    <col min="6669" max="6669" width="4.85546875" customWidth="1"/>
    <col min="6670" max="6671" width="5.42578125" customWidth="1"/>
    <col min="6672" max="6672" width="5.85546875" customWidth="1"/>
    <col min="6673" max="6677" width="5.7109375" customWidth="1"/>
    <col min="6678" max="6678" width="6.42578125" customWidth="1"/>
    <col min="6679" max="6679" width="6.85546875" customWidth="1"/>
    <col min="6680" max="6680" width="7.5703125" customWidth="1"/>
    <col min="6681" max="6682" width="6.7109375" customWidth="1"/>
    <col min="6683" max="6683" width="7.140625" customWidth="1"/>
    <col min="6684" max="6684" width="9" customWidth="1"/>
    <col min="6686" max="6686" width="5.85546875" customWidth="1"/>
    <col min="6687" max="6687" width="6" customWidth="1"/>
    <col min="6688" max="6688" width="7.28515625" customWidth="1"/>
    <col min="6689" max="6689" width="8.42578125" customWidth="1"/>
    <col min="6690" max="6690" width="7.140625" customWidth="1"/>
    <col min="6691" max="6692" width="9.7109375" customWidth="1"/>
    <col min="6693" max="6693" width="8" customWidth="1"/>
    <col min="6694" max="6694" width="8.7109375" customWidth="1"/>
    <col min="6695" max="6695" width="8.140625" customWidth="1"/>
    <col min="6696" max="6696" width="8.7109375" customWidth="1"/>
    <col min="6697" max="6697" width="8.5703125" customWidth="1"/>
    <col min="6698" max="6698" width="9" customWidth="1"/>
    <col min="6699" max="6699" width="7.5703125" customWidth="1"/>
    <col min="6700" max="6700" width="7.140625" customWidth="1"/>
    <col min="6701" max="6702" width="6.85546875" customWidth="1"/>
    <col min="6703" max="6704" width="5.7109375" customWidth="1"/>
    <col min="6705" max="6705" width="6.42578125" customWidth="1"/>
    <col min="6706" max="6706" width="6.7109375" customWidth="1"/>
    <col min="6707" max="6707" width="7" customWidth="1"/>
    <col min="6708" max="6708" width="6.7109375" customWidth="1"/>
    <col min="6709" max="6709" width="8.140625" customWidth="1"/>
    <col min="6710" max="6710" width="8.85546875" customWidth="1"/>
    <col min="6711" max="6711" width="6.5703125" customWidth="1"/>
    <col min="6712" max="6712" width="9.7109375" customWidth="1"/>
    <col min="6713" max="6713" width="9.5703125" customWidth="1"/>
    <col min="6714" max="6715" width="7.5703125" customWidth="1"/>
    <col min="6716" max="6716" width="7" customWidth="1"/>
    <col min="6717" max="6717" width="7.7109375" customWidth="1"/>
    <col min="6718" max="6718" width="7.5703125" customWidth="1"/>
    <col min="6719" max="6719" width="6.5703125" customWidth="1"/>
    <col min="6912" max="6912" width="2.42578125" customWidth="1"/>
    <col min="6913" max="6913" width="7" customWidth="1"/>
    <col min="6914" max="6914" width="11.28515625" customWidth="1"/>
    <col min="6915" max="6917" width="7.5703125" customWidth="1"/>
    <col min="6918" max="6918" width="6.85546875" customWidth="1"/>
    <col min="6919" max="6919" width="7.7109375" customWidth="1"/>
    <col min="6920" max="6920" width="6.5703125" customWidth="1"/>
    <col min="6921" max="6921" width="5.5703125" customWidth="1"/>
    <col min="6922" max="6922" width="6" customWidth="1"/>
    <col min="6923" max="6923" width="4.28515625" customWidth="1"/>
    <col min="6924" max="6924" width="5" customWidth="1"/>
    <col min="6925" max="6925" width="4.85546875" customWidth="1"/>
    <col min="6926" max="6927" width="5.42578125" customWidth="1"/>
    <col min="6928" max="6928" width="5.85546875" customWidth="1"/>
    <col min="6929" max="6933" width="5.7109375" customWidth="1"/>
    <col min="6934" max="6934" width="6.42578125" customWidth="1"/>
    <col min="6935" max="6935" width="6.85546875" customWidth="1"/>
    <col min="6936" max="6936" width="7.5703125" customWidth="1"/>
    <col min="6937" max="6938" width="6.7109375" customWidth="1"/>
    <col min="6939" max="6939" width="7.140625" customWidth="1"/>
    <col min="6940" max="6940" width="9" customWidth="1"/>
    <col min="6942" max="6942" width="5.85546875" customWidth="1"/>
    <col min="6943" max="6943" width="6" customWidth="1"/>
    <col min="6944" max="6944" width="7.28515625" customWidth="1"/>
    <col min="6945" max="6945" width="8.42578125" customWidth="1"/>
    <col min="6946" max="6946" width="7.140625" customWidth="1"/>
    <col min="6947" max="6948" width="9.7109375" customWidth="1"/>
    <col min="6949" max="6949" width="8" customWidth="1"/>
    <col min="6950" max="6950" width="8.7109375" customWidth="1"/>
    <col min="6951" max="6951" width="8.140625" customWidth="1"/>
    <col min="6952" max="6952" width="8.7109375" customWidth="1"/>
    <col min="6953" max="6953" width="8.5703125" customWidth="1"/>
    <col min="6954" max="6954" width="9" customWidth="1"/>
    <col min="6955" max="6955" width="7.5703125" customWidth="1"/>
    <col min="6956" max="6956" width="7.140625" customWidth="1"/>
    <col min="6957" max="6958" width="6.85546875" customWidth="1"/>
    <col min="6959" max="6960" width="5.7109375" customWidth="1"/>
    <col min="6961" max="6961" width="6.42578125" customWidth="1"/>
    <col min="6962" max="6962" width="6.7109375" customWidth="1"/>
    <col min="6963" max="6963" width="7" customWidth="1"/>
    <col min="6964" max="6964" width="6.7109375" customWidth="1"/>
    <col min="6965" max="6965" width="8.140625" customWidth="1"/>
    <col min="6966" max="6966" width="8.85546875" customWidth="1"/>
    <col min="6967" max="6967" width="6.5703125" customWidth="1"/>
    <col min="6968" max="6968" width="9.7109375" customWidth="1"/>
    <col min="6969" max="6969" width="9.5703125" customWidth="1"/>
    <col min="6970" max="6971" width="7.5703125" customWidth="1"/>
    <col min="6972" max="6972" width="7" customWidth="1"/>
    <col min="6973" max="6973" width="7.7109375" customWidth="1"/>
    <col min="6974" max="6974" width="7.5703125" customWidth="1"/>
    <col min="6975" max="6975" width="6.5703125" customWidth="1"/>
    <col min="7168" max="7168" width="2.42578125" customWidth="1"/>
    <col min="7169" max="7169" width="7" customWidth="1"/>
    <col min="7170" max="7170" width="11.28515625" customWidth="1"/>
    <col min="7171" max="7173" width="7.5703125" customWidth="1"/>
    <col min="7174" max="7174" width="6.85546875" customWidth="1"/>
    <col min="7175" max="7175" width="7.7109375" customWidth="1"/>
    <col min="7176" max="7176" width="6.5703125" customWidth="1"/>
    <col min="7177" max="7177" width="5.5703125" customWidth="1"/>
    <col min="7178" max="7178" width="6" customWidth="1"/>
    <col min="7179" max="7179" width="4.28515625" customWidth="1"/>
    <col min="7180" max="7180" width="5" customWidth="1"/>
    <col min="7181" max="7181" width="4.85546875" customWidth="1"/>
    <col min="7182" max="7183" width="5.42578125" customWidth="1"/>
    <col min="7184" max="7184" width="5.85546875" customWidth="1"/>
    <col min="7185" max="7189" width="5.7109375" customWidth="1"/>
    <col min="7190" max="7190" width="6.42578125" customWidth="1"/>
    <col min="7191" max="7191" width="6.85546875" customWidth="1"/>
    <col min="7192" max="7192" width="7.5703125" customWidth="1"/>
    <col min="7193" max="7194" width="6.7109375" customWidth="1"/>
    <col min="7195" max="7195" width="7.140625" customWidth="1"/>
    <col min="7196" max="7196" width="9" customWidth="1"/>
    <col min="7198" max="7198" width="5.85546875" customWidth="1"/>
    <col min="7199" max="7199" width="6" customWidth="1"/>
    <col min="7200" max="7200" width="7.28515625" customWidth="1"/>
    <col min="7201" max="7201" width="8.42578125" customWidth="1"/>
    <col min="7202" max="7202" width="7.140625" customWidth="1"/>
    <col min="7203" max="7204" width="9.7109375" customWidth="1"/>
    <col min="7205" max="7205" width="8" customWidth="1"/>
    <col min="7206" max="7206" width="8.7109375" customWidth="1"/>
    <col min="7207" max="7207" width="8.140625" customWidth="1"/>
    <col min="7208" max="7208" width="8.7109375" customWidth="1"/>
    <col min="7209" max="7209" width="8.5703125" customWidth="1"/>
    <col min="7210" max="7210" width="9" customWidth="1"/>
    <col min="7211" max="7211" width="7.5703125" customWidth="1"/>
    <col min="7212" max="7212" width="7.140625" customWidth="1"/>
    <col min="7213" max="7214" width="6.85546875" customWidth="1"/>
    <col min="7215" max="7216" width="5.7109375" customWidth="1"/>
    <col min="7217" max="7217" width="6.42578125" customWidth="1"/>
    <col min="7218" max="7218" width="6.7109375" customWidth="1"/>
    <col min="7219" max="7219" width="7" customWidth="1"/>
    <col min="7220" max="7220" width="6.7109375" customWidth="1"/>
    <col min="7221" max="7221" width="8.140625" customWidth="1"/>
    <col min="7222" max="7222" width="8.85546875" customWidth="1"/>
    <col min="7223" max="7223" width="6.5703125" customWidth="1"/>
    <col min="7224" max="7224" width="9.7109375" customWidth="1"/>
    <col min="7225" max="7225" width="9.5703125" customWidth="1"/>
    <col min="7226" max="7227" width="7.5703125" customWidth="1"/>
    <col min="7228" max="7228" width="7" customWidth="1"/>
    <col min="7229" max="7229" width="7.7109375" customWidth="1"/>
    <col min="7230" max="7230" width="7.5703125" customWidth="1"/>
    <col min="7231" max="7231" width="6.5703125" customWidth="1"/>
    <col min="7424" max="7424" width="2.42578125" customWidth="1"/>
    <col min="7425" max="7425" width="7" customWidth="1"/>
    <col min="7426" max="7426" width="11.28515625" customWidth="1"/>
    <col min="7427" max="7429" width="7.5703125" customWidth="1"/>
    <col min="7430" max="7430" width="6.85546875" customWidth="1"/>
    <col min="7431" max="7431" width="7.7109375" customWidth="1"/>
    <col min="7432" max="7432" width="6.5703125" customWidth="1"/>
    <col min="7433" max="7433" width="5.5703125" customWidth="1"/>
    <col min="7434" max="7434" width="6" customWidth="1"/>
    <col min="7435" max="7435" width="4.28515625" customWidth="1"/>
    <col min="7436" max="7436" width="5" customWidth="1"/>
    <col min="7437" max="7437" width="4.85546875" customWidth="1"/>
    <col min="7438" max="7439" width="5.42578125" customWidth="1"/>
    <col min="7440" max="7440" width="5.85546875" customWidth="1"/>
    <col min="7441" max="7445" width="5.7109375" customWidth="1"/>
    <col min="7446" max="7446" width="6.42578125" customWidth="1"/>
    <col min="7447" max="7447" width="6.85546875" customWidth="1"/>
    <col min="7448" max="7448" width="7.5703125" customWidth="1"/>
    <col min="7449" max="7450" width="6.7109375" customWidth="1"/>
    <col min="7451" max="7451" width="7.140625" customWidth="1"/>
    <col min="7452" max="7452" width="9" customWidth="1"/>
    <col min="7454" max="7454" width="5.85546875" customWidth="1"/>
    <col min="7455" max="7455" width="6" customWidth="1"/>
    <col min="7456" max="7456" width="7.28515625" customWidth="1"/>
    <col min="7457" max="7457" width="8.42578125" customWidth="1"/>
    <col min="7458" max="7458" width="7.140625" customWidth="1"/>
    <col min="7459" max="7460" width="9.7109375" customWidth="1"/>
    <col min="7461" max="7461" width="8" customWidth="1"/>
    <col min="7462" max="7462" width="8.7109375" customWidth="1"/>
    <col min="7463" max="7463" width="8.140625" customWidth="1"/>
    <col min="7464" max="7464" width="8.7109375" customWidth="1"/>
    <col min="7465" max="7465" width="8.5703125" customWidth="1"/>
    <col min="7466" max="7466" width="9" customWidth="1"/>
    <col min="7467" max="7467" width="7.5703125" customWidth="1"/>
    <col min="7468" max="7468" width="7.140625" customWidth="1"/>
    <col min="7469" max="7470" width="6.85546875" customWidth="1"/>
    <col min="7471" max="7472" width="5.7109375" customWidth="1"/>
    <col min="7473" max="7473" width="6.42578125" customWidth="1"/>
    <col min="7474" max="7474" width="6.7109375" customWidth="1"/>
    <col min="7475" max="7475" width="7" customWidth="1"/>
    <col min="7476" max="7476" width="6.7109375" customWidth="1"/>
    <col min="7477" max="7477" width="8.140625" customWidth="1"/>
    <col min="7478" max="7478" width="8.85546875" customWidth="1"/>
    <col min="7479" max="7479" width="6.5703125" customWidth="1"/>
    <col min="7480" max="7480" width="9.7109375" customWidth="1"/>
    <col min="7481" max="7481" width="9.5703125" customWidth="1"/>
    <col min="7482" max="7483" width="7.5703125" customWidth="1"/>
    <col min="7484" max="7484" width="7" customWidth="1"/>
    <col min="7485" max="7485" width="7.7109375" customWidth="1"/>
    <col min="7486" max="7486" width="7.5703125" customWidth="1"/>
    <col min="7487" max="7487" width="6.5703125" customWidth="1"/>
    <col min="7680" max="7680" width="2.42578125" customWidth="1"/>
    <col min="7681" max="7681" width="7" customWidth="1"/>
    <col min="7682" max="7682" width="11.28515625" customWidth="1"/>
    <col min="7683" max="7685" width="7.5703125" customWidth="1"/>
    <col min="7686" max="7686" width="6.85546875" customWidth="1"/>
    <col min="7687" max="7687" width="7.7109375" customWidth="1"/>
    <col min="7688" max="7688" width="6.5703125" customWidth="1"/>
    <col min="7689" max="7689" width="5.5703125" customWidth="1"/>
    <col min="7690" max="7690" width="6" customWidth="1"/>
    <col min="7691" max="7691" width="4.28515625" customWidth="1"/>
    <col min="7692" max="7692" width="5" customWidth="1"/>
    <col min="7693" max="7693" width="4.85546875" customWidth="1"/>
    <col min="7694" max="7695" width="5.42578125" customWidth="1"/>
    <col min="7696" max="7696" width="5.85546875" customWidth="1"/>
    <col min="7697" max="7701" width="5.7109375" customWidth="1"/>
    <col min="7702" max="7702" width="6.42578125" customWidth="1"/>
    <col min="7703" max="7703" width="6.85546875" customWidth="1"/>
    <col min="7704" max="7704" width="7.5703125" customWidth="1"/>
    <col min="7705" max="7706" width="6.7109375" customWidth="1"/>
    <col min="7707" max="7707" width="7.140625" customWidth="1"/>
    <col min="7708" max="7708" width="9" customWidth="1"/>
    <col min="7710" max="7710" width="5.85546875" customWidth="1"/>
    <col min="7711" max="7711" width="6" customWidth="1"/>
    <col min="7712" max="7712" width="7.28515625" customWidth="1"/>
    <col min="7713" max="7713" width="8.42578125" customWidth="1"/>
    <col min="7714" max="7714" width="7.140625" customWidth="1"/>
    <col min="7715" max="7716" width="9.7109375" customWidth="1"/>
    <col min="7717" max="7717" width="8" customWidth="1"/>
    <col min="7718" max="7718" width="8.7109375" customWidth="1"/>
    <col min="7719" max="7719" width="8.140625" customWidth="1"/>
    <col min="7720" max="7720" width="8.7109375" customWidth="1"/>
    <col min="7721" max="7721" width="8.5703125" customWidth="1"/>
    <col min="7722" max="7722" width="9" customWidth="1"/>
    <col min="7723" max="7723" width="7.5703125" customWidth="1"/>
    <col min="7724" max="7724" width="7.140625" customWidth="1"/>
    <col min="7725" max="7726" width="6.85546875" customWidth="1"/>
    <col min="7727" max="7728" width="5.7109375" customWidth="1"/>
    <col min="7729" max="7729" width="6.42578125" customWidth="1"/>
    <col min="7730" max="7730" width="6.7109375" customWidth="1"/>
    <col min="7731" max="7731" width="7" customWidth="1"/>
    <col min="7732" max="7732" width="6.7109375" customWidth="1"/>
    <col min="7733" max="7733" width="8.140625" customWidth="1"/>
    <col min="7734" max="7734" width="8.85546875" customWidth="1"/>
    <col min="7735" max="7735" width="6.5703125" customWidth="1"/>
    <col min="7736" max="7736" width="9.7109375" customWidth="1"/>
    <col min="7737" max="7737" width="9.5703125" customWidth="1"/>
    <col min="7738" max="7739" width="7.5703125" customWidth="1"/>
    <col min="7740" max="7740" width="7" customWidth="1"/>
    <col min="7741" max="7741" width="7.7109375" customWidth="1"/>
    <col min="7742" max="7742" width="7.5703125" customWidth="1"/>
    <col min="7743" max="7743" width="6.5703125" customWidth="1"/>
    <col min="7936" max="7936" width="2.42578125" customWidth="1"/>
    <col min="7937" max="7937" width="7" customWidth="1"/>
    <col min="7938" max="7938" width="11.28515625" customWidth="1"/>
    <col min="7939" max="7941" width="7.5703125" customWidth="1"/>
    <col min="7942" max="7942" width="6.85546875" customWidth="1"/>
    <col min="7943" max="7943" width="7.7109375" customWidth="1"/>
    <col min="7944" max="7944" width="6.5703125" customWidth="1"/>
    <col min="7945" max="7945" width="5.5703125" customWidth="1"/>
    <col min="7946" max="7946" width="6" customWidth="1"/>
    <col min="7947" max="7947" width="4.28515625" customWidth="1"/>
    <col min="7948" max="7948" width="5" customWidth="1"/>
    <col min="7949" max="7949" width="4.85546875" customWidth="1"/>
    <col min="7950" max="7951" width="5.42578125" customWidth="1"/>
    <col min="7952" max="7952" width="5.85546875" customWidth="1"/>
    <col min="7953" max="7957" width="5.7109375" customWidth="1"/>
    <col min="7958" max="7958" width="6.42578125" customWidth="1"/>
    <col min="7959" max="7959" width="6.85546875" customWidth="1"/>
    <col min="7960" max="7960" width="7.5703125" customWidth="1"/>
    <col min="7961" max="7962" width="6.7109375" customWidth="1"/>
    <col min="7963" max="7963" width="7.140625" customWidth="1"/>
    <col min="7964" max="7964" width="9" customWidth="1"/>
    <col min="7966" max="7966" width="5.85546875" customWidth="1"/>
    <col min="7967" max="7967" width="6" customWidth="1"/>
    <col min="7968" max="7968" width="7.28515625" customWidth="1"/>
    <col min="7969" max="7969" width="8.42578125" customWidth="1"/>
    <col min="7970" max="7970" width="7.140625" customWidth="1"/>
    <col min="7971" max="7972" width="9.7109375" customWidth="1"/>
    <col min="7973" max="7973" width="8" customWidth="1"/>
    <col min="7974" max="7974" width="8.7109375" customWidth="1"/>
    <col min="7975" max="7975" width="8.140625" customWidth="1"/>
    <col min="7976" max="7976" width="8.7109375" customWidth="1"/>
    <col min="7977" max="7977" width="8.5703125" customWidth="1"/>
    <col min="7978" max="7978" width="9" customWidth="1"/>
    <col min="7979" max="7979" width="7.5703125" customWidth="1"/>
    <col min="7980" max="7980" width="7.140625" customWidth="1"/>
    <col min="7981" max="7982" width="6.85546875" customWidth="1"/>
    <col min="7983" max="7984" width="5.7109375" customWidth="1"/>
    <col min="7985" max="7985" width="6.42578125" customWidth="1"/>
    <col min="7986" max="7986" width="6.7109375" customWidth="1"/>
    <col min="7987" max="7987" width="7" customWidth="1"/>
    <col min="7988" max="7988" width="6.7109375" customWidth="1"/>
    <col min="7989" max="7989" width="8.140625" customWidth="1"/>
    <col min="7990" max="7990" width="8.85546875" customWidth="1"/>
    <col min="7991" max="7991" width="6.5703125" customWidth="1"/>
    <col min="7992" max="7992" width="9.7109375" customWidth="1"/>
    <col min="7993" max="7993" width="9.5703125" customWidth="1"/>
    <col min="7994" max="7995" width="7.5703125" customWidth="1"/>
    <col min="7996" max="7996" width="7" customWidth="1"/>
    <col min="7997" max="7997" width="7.7109375" customWidth="1"/>
    <col min="7998" max="7998" width="7.5703125" customWidth="1"/>
    <col min="7999" max="7999" width="6.5703125" customWidth="1"/>
    <col min="8192" max="8192" width="2.42578125" customWidth="1"/>
    <col min="8193" max="8193" width="7" customWidth="1"/>
    <col min="8194" max="8194" width="11.28515625" customWidth="1"/>
    <col min="8195" max="8197" width="7.5703125" customWidth="1"/>
    <col min="8198" max="8198" width="6.85546875" customWidth="1"/>
    <col min="8199" max="8199" width="7.7109375" customWidth="1"/>
    <col min="8200" max="8200" width="6.5703125" customWidth="1"/>
    <col min="8201" max="8201" width="5.5703125" customWidth="1"/>
    <col min="8202" max="8202" width="6" customWidth="1"/>
    <col min="8203" max="8203" width="4.28515625" customWidth="1"/>
    <col min="8204" max="8204" width="5" customWidth="1"/>
    <col min="8205" max="8205" width="4.85546875" customWidth="1"/>
    <col min="8206" max="8207" width="5.42578125" customWidth="1"/>
    <col min="8208" max="8208" width="5.85546875" customWidth="1"/>
    <col min="8209" max="8213" width="5.7109375" customWidth="1"/>
    <col min="8214" max="8214" width="6.42578125" customWidth="1"/>
    <col min="8215" max="8215" width="6.85546875" customWidth="1"/>
    <col min="8216" max="8216" width="7.5703125" customWidth="1"/>
    <col min="8217" max="8218" width="6.7109375" customWidth="1"/>
    <col min="8219" max="8219" width="7.140625" customWidth="1"/>
    <col min="8220" max="8220" width="9" customWidth="1"/>
    <col min="8222" max="8222" width="5.85546875" customWidth="1"/>
    <col min="8223" max="8223" width="6" customWidth="1"/>
    <col min="8224" max="8224" width="7.28515625" customWidth="1"/>
    <col min="8225" max="8225" width="8.42578125" customWidth="1"/>
    <col min="8226" max="8226" width="7.140625" customWidth="1"/>
    <col min="8227" max="8228" width="9.7109375" customWidth="1"/>
    <col min="8229" max="8229" width="8" customWidth="1"/>
    <col min="8230" max="8230" width="8.7109375" customWidth="1"/>
    <col min="8231" max="8231" width="8.140625" customWidth="1"/>
    <col min="8232" max="8232" width="8.7109375" customWidth="1"/>
    <col min="8233" max="8233" width="8.5703125" customWidth="1"/>
    <col min="8234" max="8234" width="9" customWidth="1"/>
    <col min="8235" max="8235" width="7.5703125" customWidth="1"/>
    <col min="8236" max="8236" width="7.140625" customWidth="1"/>
    <col min="8237" max="8238" width="6.85546875" customWidth="1"/>
    <col min="8239" max="8240" width="5.7109375" customWidth="1"/>
    <col min="8241" max="8241" width="6.42578125" customWidth="1"/>
    <col min="8242" max="8242" width="6.7109375" customWidth="1"/>
    <col min="8243" max="8243" width="7" customWidth="1"/>
    <col min="8244" max="8244" width="6.7109375" customWidth="1"/>
    <col min="8245" max="8245" width="8.140625" customWidth="1"/>
    <col min="8246" max="8246" width="8.85546875" customWidth="1"/>
    <col min="8247" max="8247" width="6.5703125" customWidth="1"/>
    <col min="8248" max="8248" width="9.7109375" customWidth="1"/>
    <col min="8249" max="8249" width="9.5703125" customWidth="1"/>
    <col min="8250" max="8251" width="7.5703125" customWidth="1"/>
    <col min="8252" max="8252" width="7" customWidth="1"/>
    <col min="8253" max="8253" width="7.7109375" customWidth="1"/>
    <col min="8254" max="8254" width="7.5703125" customWidth="1"/>
    <col min="8255" max="8255" width="6.5703125" customWidth="1"/>
    <col min="8448" max="8448" width="2.42578125" customWidth="1"/>
    <col min="8449" max="8449" width="7" customWidth="1"/>
    <col min="8450" max="8450" width="11.28515625" customWidth="1"/>
    <col min="8451" max="8453" width="7.5703125" customWidth="1"/>
    <col min="8454" max="8454" width="6.85546875" customWidth="1"/>
    <col min="8455" max="8455" width="7.7109375" customWidth="1"/>
    <col min="8456" max="8456" width="6.5703125" customWidth="1"/>
    <col min="8457" max="8457" width="5.5703125" customWidth="1"/>
    <col min="8458" max="8458" width="6" customWidth="1"/>
    <col min="8459" max="8459" width="4.28515625" customWidth="1"/>
    <col min="8460" max="8460" width="5" customWidth="1"/>
    <col min="8461" max="8461" width="4.85546875" customWidth="1"/>
    <col min="8462" max="8463" width="5.42578125" customWidth="1"/>
    <col min="8464" max="8464" width="5.85546875" customWidth="1"/>
    <col min="8465" max="8469" width="5.7109375" customWidth="1"/>
    <col min="8470" max="8470" width="6.42578125" customWidth="1"/>
    <col min="8471" max="8471" width="6.85546875" customWidth="1"/>
    <col min="8472" max="8472" width="7.5703125" customWidth="1"/>
    <col min="8473" max="8474" width="6.7109375" customWidth="1"/>
    <col min="8475" max="8475" width="7.140625" customWidth="1"/>
    <col min="8476" max="8476" width="9" customWidth="1"/>
    <col min="8478" max="8478" width="5.85546875" customWidth="1"/>
    <col min="8479" max="8479" width="6" customWidth="1"/>
    <col min="8480" max="8480" width="7.28515625" customWidth="1"/>
    <col min="8481" max="8481" width="8.42578125" customWidth="1"/>
    <col min="8482" max="8482" width="7.140625" customWidth="1"/>
    <col min="8483" max="8484" width="9.7109375" customWidth="1"/>
    <col min="8485" max="8485" width="8" customWidth="1"/>
    <col min="8486" max="8486" width="8.7109375" customWidth="1"/>
    <col min="8487" max="8487" width="8.140625" customWidth="1"/>
    <col min="8488" max="8488" width="8.7109375" customWidth="1"/>
    <col min="8489" max="8489" width="8.5703125" customWidth="1"/>
    <col min="8490" max="8490" width="9" customWidth="1"/>
    <col min="8491" max="8491" width="7.5703125" customWidth="1"/>
    <col min="8492" max="8492" width="7.140625" customWidth="1"/>
    <col min="8493" max="8494" width="6.85546875" customWidth="1"/>
    <col min="8495" max="8496" width="5.7109375" customWidth="1"/>
    <col min="8497" max="8497" width="6.42578125" customWidth="1"/>
    <col min="8498" max="8498" width="6.7109375" customWidth="1"/>
    <col min="8499" max="8499" width="7" customWidth="1"/>
    <col min="8500" max="8500" width="6.7109375" customWidth="1"/>
    <col min="8501" max="8501" width="8.140625" customWidth="1"/>
    <col min="8502" max="8502" width="8.85546875" customWidth="1"/>
    <col min="8503" max="8503" width="6.5703125" customWidth="1"/>
    <col min="8504" max="8504" width="9.7109375" customWidth="1"/>
    <col min="8505" max="8505" width="9.5703125" customWidth="1"/>
    <col min="8506" max="8507" width="7.5703125" customWidth="1"/>
    <col min="8508" max="8508" width="7" customWidth="1"/>
    <col min="8509" max="8509" width="7.7109375" customWidth="1"/>
    <col min="8510" max="8510" width="7.5703125" customWidth="1"/>
    <col min="8511" max="8511" width="6.5703125" customWidth="1"/>
    <col min="8704" max="8704" width="2.42578125" customWidth="1"/>
    <col min="8705" max="8705" width="7" customWidth="1"/>
    <col min="8706" max="8706" width="11.28515625" customWidth="1"/>
    <col min="8707" max="8709" width="7.5703125" customWidth="1"/>
    <col min="8710" max="8710" width="6.85546875" customWidth="1"/>
    <col min="8711" max="8711" width="7.7109375" customWidth="1"/>
    <col min="8712" max="8712" width="6.5703125" customWidth="1"/>
    <col min="8713" max="8713" width="5.5703125" customWidth="1"/>
    <col min="8714" max="8714" width="6" customWidth="1"/>
    <col min="8715" max="8715" width="4.28515625" customWidth="1"/>
    <col min="8716" max="8716" width="5" customWidth="1"/>
    <col min="8717" max="8717" width="4.85546875" customWidth="1"/>
    <col min="8718" max="8719" width="5.42578125" customWidth="1"/>
    <col min="8720" max="8720" width="5.85546875" customWidth="1"/>
    <col min="8721" max="8725" width="5.7109375" customWidth="1"/>
    <col min="8726" max="8726" width="6.42578125" customWidth="1"/>
    <col min="8727" max="8727" width="6.85546875" customWidth="1"/>
    <col min="8728" max="8728" width="7.5703125" customWidth="1"/>
    <col min="8729" max="8730" width="6.7109375" customWidth="1"/>
    <col min="8731" max="8731" width="7.140625" customWidth="1"/>
    <col min="8732" max="8732" width="9" customWidth="1"/>
    <col min="8734" max="8734" width="5.85546875" customWidth="1"/>
    <col min="8735" max="8735" width="6" customWidth="1"/>
    <col min="8736" max="8736" width="7.28515625" customWidth="1"/>
    <col min="8737" max="8737" width="8.42578125" customWidth="1"/>
    <col min="8738" max="8738" width="7.140625" customWidth="1"/>
    <col min="8739" max="8740" width="9.7109375" customWidth="1"/>
    <col min="8741" max="8741" width="8" customWidth="1"/>
    <col min="8742" max="8742" width="8.7109375" customWidth="1"/>
    <col min="8743" max="8743" width="8.140625" customWidth="1"/>
    <col min="8744" max="8744" width="8.7109375" customWidth="1"/>
    <col min="8745" max="8745" width="8.5703125" customWidth="1"/>
    <col min="8746" max="8746" width="9" customWidth="1"/>
    <col min="8747" max="8747" width="7.5703125" customWidth="1"/>
    <col min="8748" max="8748" width="7.140625" customWidth="1"/>
    <col min="8749" max="8750" width="6.85546875" customWidth="1"/>
    <col min="8751" max="8752" width="5.7109375" customWidth="1"/>
    <col min="8753" max="8753" width="6.42578125" customWidth="1"/>
    <col min="8754" max="8754" width="6.7109375" customWidth="1"/>
    <col min="8755" max="8755" width="7" customWidth="1"/>
    <col min="8756" max="8756" width="6.7109375" customWidth="1"/>
    <col min="8757" max="8757" width="8.140625" customWidth="1"/>
    <col min="8758" max="8758" width="8.85546875" customWidth="1"/>
    <col min="8759" max="8759" width="6.5703125" customWidth="1"/>
    <col min="8760" max="8760" width="9.7109375" customWidth="1"/>
    <col min="8761" max="8761" width="9.5703125" customWidth="1"/>
    <col min="8762" max="8763" width="7.5703125" customWidth="1"/>
    <col min="8764" max="8764" width="7" customWidth="1"/>
    <col min="8765" max="8765" width="7.7109375" customWidth="1"/>
    <col min="8766" max="8766" width="7.5703125" customWidth="1"/>
    <col min="8767" max="8767" width="6.5703125" customWidth="1"/>
    <col min="8960" max="8960" width="2.42578125" customWidth="1"/>
    <col min="8961" max="8961" width="7" customWidth="1"/>
    <col min="8962" max="8962" width="11.28515625" customWidth="1"/>
    <col min="8963" max="8965" width="7.5703125" customWidth="1"/>
    <col min="8966" max="8966" width="6.85546875" customWidth="1"/>
    <col min="8967" max="8967" width="7.7109375" customWidth="1"/>
    <col min="8968" max="8968" width="6.5703125" customWidth="1"/>
    <col min="8969" max="8969" width="5.5703125" customWidth="1"/>
    <col min="8970" max="8970" width="6" customWidth="1"/>
    <col min="8971" max="8971" width="4.28515625" customWidth="1"/>
    <col min="8972" max="8972" width="5" customWidth="1"/>
    <col min="8973" max="8973" width="4.85546875" customWidth="1"/>
    <col min="8974" max="8975" width="5.42578125" customWidth="1"/>
    <col min="8976" max="8976" width="5.85546875" customWidth="1"/>
    <col min="8977" max="8981" width="5.7109375" customWidth="1"/>
    <col min="8982" max="8982" width="6.42578125" customWidth="1"/>
    <col min="8983" max="8983" width="6.85546875" customWidth="1"/>
    <col min="8984" max="8984" width="7.5703125" customWidth="1"/>
    <col min="8985" max="8986" width="6.7109375" customWidth="1"/>
    <col min="8987" max="8987" width="7.140625" customWidth="1"/>
    <col min="8988" max="8988" width="9" customWidth="1"/>
    <col min="8990" max="8990" width="5.85546875" customWidth="1"/>
    <col min="8991" max="8991" width="6" customWidth="1"/>
    <col min="8992" max="8992" width="7.28515625" customWidth="1"/>
    <col min="8993" max="8993" width="8.42578125" customWidth="1"/>
    <col min="8994" max="8994" width="7.140625" customWidth="1"/>
    <col min="8995" max="8996" width="9.7109375" customWidth="1"/>
    <col min="8997" max="8997" width="8" customWidth="1"/>
    <col min="8998" max="8998" width="8.7109375" customWidth="1"/>
    <col min="8999" max="8999" width="8.140625" customWidth="1"/>
    <col min="9000" max="9000" width="8.7109375" customWidth="1"/>
    <col min="9001" max="9001" width="8.5703125" customWidth="1"/>
    <col min="9002" max="9002" width="9" customWidth="1"/>
    <col min="9003" max="9003" width="7.5703125" customWidth="1"/>
    <col min="9004" max="9004" width="7.140625" customWidth="1"/>
    <col min="9005" max="9006" width="6.85546875" customWidth="1"/>
    <col min="9007" max="9008" width="5.7109375" customWidth="1"/>
    <col min="9009" max="9009" width="6.42578125" customWidth="1"/>
    <col min="9010" max="9010" width="6.7109375" customWidth="1"/>
    <col min="9011" max="9011" width="7" customWidth="1"/>
    <col min="9012" max="9012" width="6.7109375" customWidth="1"/>
    <col min="9013" max="9013" width="8.140625" customWidth="1"/>
    <col min="9014" max="9014" width="8.85546875" customWidth="1"/>
    <col min="9015" max="9015" width="6.5703125" customWidth="1"/>
    <col min="9016" max="9016" width="9.7109375" customWidth="1"/>
    <col min="9017" max="9017" width="9.5703125" customWidth="1"/>
    <col min="9018" max="9019" width="7.5703125" customWidth="1"/>
    <col min="9020" max="9020" width="7" customWidth="1"/>
    <col min="9021" max="9021" width="7.7109375" customWidth="1"/>
    <col min="9022" max="9022" width="7.5703125" customWidth="1"/>
    <col min="9023" max="9023" width="6.5703125" customWidth="1"/>
    <col min="9216" max="9216" width="2.42578125" customWidth="1"/>
    <col min="9217" max="9217" width="7" customWidth="1"/>
    <col min="9218" max="9218" width="11.28515625" customWidth="1"/>
    <col min="9219" max="9221" width="7.5703125" customWidth="1"/>
    <col min="9222" max="9222" width="6.85546875" customWidth="1"/>
    <col min="9223" max="9223" width="7.7109375" customWidth="1"/>
    <col min="9224" max="9224" width="6.5703125" customWidth="1"/>
    <col min="9225" max="9225" width="5.5703125" customWidth="1"/>
    <col min="9226" max="9226" width="6" customWidth="1"/>
    <col min="9227" max="9227" width="4.28515625" customWidth="1"/>
    <col min="9228" max="9228" width="5" customWidth="1"/>
    <col min="9229" max="9229" width="4.85546875" customWidth="1"/>
    <col min="9230" max="9231" width="5.42578125" customWidth="1"/>
    <col min="9232" max="9232" width="5.85546875" customWidth="1"/>
    <col min="9233" max="9237" width="5.7109375" customWidth="1"/>
    <col min="9238" max="9238" width="6.42578125" customWidth="1"/>
    <col min="9239" max="9239" width="6.85546875" customWidth="1"/>
    <col min="9240" max="9240" width="7.5703125" customWidth="1"/>
    <col min="9241" max="9242" width="6.7109375" customWidth="1"/>
    <col min="9243" max="9243" width="7.140625" customWidth="1"/>
    <col min="9244" max="9244" width="9" customWidth="1"/>
    <col min="9246" max="9246" width="5.85546875" customWidth="1"/>
    <col min="9247" max="9247" width="6" customWidth="1"/>
    <col min="9248" max="9248" width="7.28515625" customWidth="1"/>
    <col min="9249" max="9249" width="8.42578125" customWidth="1"/>
    <col min="9250" max="9250" width="7.140625" customWidth="1"/>
    <col min="9251" max="9252" width="9.7109375" customWidth="1"/>
    <col min="9253" max="9253" width="8" customWidth="1"/>
    <col min="9254" max="9254" width="8.7109375" customWidth="1"/>
    <col min="9255" max="9255" width="8.140625" customWidth="1"/>
    <col min="9256" max="9256" width="8.7109375" customWidth="1"/>
    <col min="9257" max="9257" width="8.5703125" customWidth="1"/>
    <col min="9258" max="9258" width="9" customWidth="1"/>
    <col min="9259" max="9259" width="7.5703125" customWidth="1"/>
    <col min="9260" max="9260" width="7.140625" customWidth="1"/>
    <col min="9261" max="9262" width="6.85546875" customWidth="1"/>
    <col min="9263" max="9264" width="5.7109375" customWidth="1"/>
    <col min="9265" max="9265" width="6.42578125" customWidth="1"/>
    <col min="9266" max="9266" width="6.7109375" customWidth="1"/>
    <col min="9267" max="9267" width="7" customWidth="1"/>
    <col min="9268" max="9268" width="6.7109375" customWidth="1"/>
    <col min="9269" max="9269" width="8.140625" customWidth="1"/>
    <col min="9270" max="9270" width="8.85546875" customWidth="1"/>
    <col min="9271" max="9271" width="6.5703125" customWidth="1"/>
    <col min="9272" max="9272" width="9.7109375" customWidth="1"/>
    <col min="9273" max="9273" width="9.5703125" customWidth="1"/>
    <col min="9274" max="9275" width="7.5703125" customWidth="1"/>
    <col min="9276" max="9276" width="7" customWidth="1"/>
    <col min="9277" max="9277" width="7.7109375" customWidth="1"/>
    <col min="9278" max="9278" width="7.5703125" customWidth="1"/>
    <col min="9279" max="9279" width="6.5703125" customWidth="1"/>
    <col min="9472" max="9472" width="2.42578125" customWidth="1"/>
    <col min="9473" max="9473" width="7" customWidth="1"/>
    <col min="9474" max="9474" width="11.28515625" customWidth="1"/>
    <col min="9475" max="9477" width="7.5703125" customWidth="1"/>
    <col min="9478" max="9478" width="6.85546875" customWidth="1"/>
    <col min="9479" max="9479" width="7.7109375" customWidth="1"/>
    <col min="9480" max="9480" width="6.5703125" customWidth="1"/>
    <col min="9481" max="9481" width="5.5703125" customWidth="1"/>
    <col min="9482" max="9482" width="6" customWidth="1"/>
    <col min="9483" max="9483" width="4.28515625" customWidth="1"/>
    <col min="9484" max="9484" width="5" customWidth="1"/>
    <col min="9485" max="9485" width="4.85546875" customWidth="1"/>
    <col min="9486" max="9487" width="5.42578125" customWidth="1"/>
    <col min="9488" max="9488" width="5.85546875" customWidth="1"/>
    <col min="9489" max="9493" width="5.7109375" customWidth="1"/>
    <col min="9494" max="9494" width="6.42578125" customWidth="1"/>
    <col min="9495" max="9495" width="6.85546875" customWidth="1"/>
    <col min="9496" max="9496" width="7.5703125" customWidth="1"/>
    <col min="9497" max="9498" width="6.7109375" customWidth="1"/>
    <col min="9499" max="9499" width="7.140625" customWidth="1"/>
    <col min="9500" max="9500" width="9" customWidth="1"/>
    <col min="9502" max="9502" width="5.85546875" customWidth="1"/>
    <col min="9503" max="9503" width="6" customWidth="1"/>
    <col min="9504" max="9504" width="7.28515625" customWidth="1"/>
    <col min="9505" max="9505" width="8.42578125" customWidth="1"/>
    <col min="9506" max="9506" width="7.140625" customWidth="1"/>
    <col min="9507" max="9508" width="9.7109375" customWidth="1"/>
    <col min="9509" max="9509" width="8" customWidth="1"/>
    <col min="9510" max="9510" width="8.7109375" customWidth="1"/>
    <col min="9511" max="9511" width="8.140625" customWidth="1"/>
    <col min="9512" max="9512" width="8.7109375" customWidth="1"/>
    <col min="9513" max="9513" width="8.5703125" customWidth="1"/>
    <col min="9514" max="9514" width="9" customWidth="1"/>
    <col min="9515" max="9515" width="7.5703125" customWidth="1"/>
    <col min="9516" max="9516" width="7.140625" customWidth="1"/>
    <col min="9517" max="9518" width="6.85546875" customWidth="1"/>
    <col min="9519" max="9520" width="5.7109375" customWidth="1"/>
    <col min="9521" max="9521" width="6.42578125" customWidth="1"/>
    <col min="9522" max="9522" width="6.7109375" customWidth="1"/>
    <col min="9523" max="9523" width="7" customWidth="1"/>
    <col min="9524" max="9524" width="6.7109375" customWidth="1"/>
    <col min="9525" max="9525" width="8.140625" customWidth="1"/>
    <col min="9526" max="9526" width="8.85546875" customWidth="1"/>
    <col min="9527" max="9527" width="6.5703125" customWidth="1"/>
    <col min="9528" max="9528" width="9.7109375" customWidth="1"/>
    <col min="9529" max="9529" width="9.5703125" customWidth="1"/>
    <col min="9530" max="9531" width="7.5703125" customWidth="1"/>
    <col min="9532" max="9532" width="7" customWidth="1"/>
    <col min="9533" max="9533" width="7.7109375" customWidth="1"/>
    <col min="9534" max="9534" width="7.5703125" customWidth="1"/>
    <col min="9535" max="9535" width="6.5703125" customWidth="1"/>
    <col min="9728" max="9728" width="2.42578125" customWidth="1"/>
    <col min="9729" max="9729" width="7" customWidth="1"/>
    <col min="9730" max="9730" width="11.28515625" customWidth="1"/>
    <col min="9731" max="9733" width="7.5703125" customWidth="1"/>
    <col min="9734" max="9734" width="6.85546875" customWidth="1"/>
    <col min="9735" max="9735" width="7.7109375" customWidth="1"/>
    <col min="9736" max="9736" width="6.5703125" customWidth="1"/>
    <col min="9737" max="9737" width="5.5703125" customWidth="1"/>
    <col min="9738" max="9738" width="6" customWidth="1"/>
    <col min="9739" max="9739" width="4.28515625" customWidth="1"/>
    <col min="9740" max="9740" width="5" customWidth="1"/>
    <col min="9741" max="9741" width="4.85546875" customWidth="1"/>
    <col min="9742" max="9743" width="5.42578125" customWidth="1"/>
    <col min="9744" max="9744" width="5.85546875" customWidth="1"/>
    <col min="9745" max="9749" width="5.7109375" customWidth="1"/>
    <col min="9750" max="9750" width="6.42578125" customWidth="1"/>
    <col min="9751" max="9751" width="6.85546875" customWidth="1"/>
    <col min="9752" max="9752" width="7.5703125" customWidth="1"/>
    <col min="9753" max="9754" width="6.7109375" customWidth="1"/>
    <col min="9755" max="9755" width="7.140625" customWidth="1"/>
    <col min="9756" max="9756" width="9" customWidth="1"/>
    <col min="9758" max="9758" width="5.85546875" customWidth="1"/>
    <col min="9759" max="9759" width="6" customWidth="1"/>
    <col min="9760" max="9760" width="7.28515625" customWidth="1"/>
    <col min="9761" max="9761" width="8.42578125" customWidth="1"/>
    <col min="9762" max="9762" width="7.140625" customWidth="1"/>
    <col min="9763" max="9764" width="9.7109375" customWidth="1"/>
    <col min="9765" max="9765" width="8" customWidth="1"/>
    <col min="9766" max="9766" width="8.7109375" customWidth="1"/>
    <col min="9767" max="9767" width="8.140625" customWidth="1"/>
    <col min="9768" max="9768" width="8.7109375" customWidth="1"/>
    <col min="9769" max="9769" width="8.5703125" customWidth="1"/>
    <col min="9770" max="9770" width="9" customWidth="1"/>
    <col min="9771" max="9771" width="7.5703125" customWidth="1"/>
    <col min="9772" max="9772" width="7.140625" customWidth="1"/>
    <col min="9773" max="9774" width="6.85546875" customWidth="1"/>
    <col min="9775" max="9776" width="5.7109375" customWidth="1"/>
    <col min="9777" max="9777" width="6.42578125" customWidth="1"/>
    <col min="9778" max="9778" width="6.7109375" customWidth="1"/>
    <col min="9779" max="9779" width="7" customWidth="1"/>
    <col min="9780" max="9780" width="6.7109375" customWidth="1"/>
    <col min="9781" max="9781" width="8.140625" customWidth="1"/>
    <col min="9782" max="9782" width="8.85546875" customWidth="1"/>
    <col min="9783" max="9783" width="6.5703125" customWidth="1"/>
    <col min="9784" max="9784" width="9.7109375" customWidth="1"/>
    <col min="9785" max="9785" width="9.5703125" customWidth="1"/>
    <col min="9786" max="9787" width="7.5703125" customWidth="1"/>
    <col min="9788" max="9788" width="7" customWidth="1"/>
    <col min="9789" max="9789" width="7.7109375" customWidth="1"/>
    <col min="9790" max="9790" width="7.5703125" customWidth="1"/>
    <col min="9791" max="9791" width="6.5703125" customWidth="1"/>
    <col min="9984" max="9984" width="2.42578125" customWidth="1"/>
    <col min="9985" max="9985" width="7" customWidth="1"/>
    <col min="9986" max="9986" width="11.28515625" customWidth="1"/>
    <col min="9987" max="9989" width="7.5703125" customWidth="1"/>
    <col min="9990" max="9990" width="6.85546875" customWidth="1"/>
    <col min="9991" max="9991" width="7.7109375" customWidth="1"/>
    <col min="9992" max="9992" width="6.5703125" customWidth="1"/>
    <col min="9993" max="9993" width="5.5703125" customWidth="1"/>
    <col min="9994" max="9994" width="6" customWidth="1"/>
    <col min="9995" max="9995" width="4.28515625" customWidth="1"/>
    <col min="9996" max="9996" width="5" customWidth="1"/>
    <col min="9997" max="9997" width="4.85546875" customWidth="1"/>
    <col min="9998" max="9999" width="5.42578125" customWidth="1"/>
    <col min="10000" max="10000" width="5.85546875" customWidth="1"/>
    <col min="10001" max="10005" width="5.7109375" customWidth="1"/>
    <col min="10006" max="10006" width="6.42578125" customWidth="1"/>
    <col min="10007" max="10007" width="6.85546875" customWidth="1"/>
    <col min="10008" max="10008" width="7.5703125" customWidth="1"/>
    <col min="10009" max="10010" width="6.7109375" customWidth="1"/>
    <col min="10011" max="10011" width="7.140625" customWidth="1"/>
    <col min="10012" max="10012" width="9" customWidth="1"/>
    <col min="10014" max="10014" width="5.85546875" customWidth="1"/>
    <col min="10015" max="10015" width="6" customWidth="1"/>
    <col min="10016" max="10016" width="7.28515625" customWidth="1"/>
    <col min="10017" max="10017" width="8.42578125" customWidth="1"/>
    <col min="10018" max="10018" width="7.140625" customWidth="1"/>
    <col min="10019" max="10020" width="9.7109375" customWidth="1"/>
    <col min="10021" max="10021" width="8" customWidth="1"/>
    <col min="10022" max="10022" width="8.7109375" customWidth="1"/>
    <col min="10023" max="10023" width="8.140625" customWidth="1"/>
    <col min="10024" max="10024" width="8.7109375" customWidth="1"/>
    <col min="10025" max="10025" width="8.5703125" customWidth="1"/>
    <col min="10026" max="10026" width="9" customWidth="1"/>
    <col min="10027" max="10027" width="7.5703125" customWidth="1"/>
    <col min="10028" max="10028" width="7.140625" customWidth="1"/>
    <col min="10029" max="10030" width="6.85546875" customWidth="1"/>
    <col min="10031" max="10032" width="5.7109375" customWidth="1"/>
    <col min="10033" max="10033" width="6.42578125" customWidth="1"/>
    <col min="10034" max="10034" width="6.7109375" customWidth="1"/>
    <col min="10035" max="10035" width="7" customWidth="1"/>
    <col min="10036" max="10036" width="6.7109375" customWidth="1"/>
    <col min="10037" max="10037" width="8.140625" customWidth="1"/>
    <col min="10038" max="10038" width="8.85546875" customWidth="1"/>
    <col min="10039" max="10039" width="6.5703125" customWidth="1"/>
    <col min="10040" max="10040" width="9.7109375" customWidth="1"/>
    <col min="10041" max="10041" width="9.5703125" customWidth="1"/>
    <col min="10042" max="10043" width="7.5703125" customWidth="1"/>
    <col min="10044" max="10044" width="7" customWidth="1"/>
    <col min="10045" max="10045" width="7.7109375" customWidth="1"/>
    <col min="10046" max="10046" width="7.5703125" customWidth="1"/>
    <col min="10047" max="10047" width="6.5703125" customWidth="1"/>
    <col min="10240" max="10240" width="2.42578125" customWidth="1"/>
    <col min="10241" max="10241" width="7" customWidth="1"/>
    <col min="10242" max="10242" width="11.28515625" customWidth="1"/>
    <col min="10243" max="10245" width="7.5703125" customWidth="1"/>
    <col min="10246" max="10246" width="6.85546875" customWidth="1"/>
    <col min="10247" max="10247" width="7.7109375" customWidth="1"/>
    <col min="10248" max="10248" width="6.5703125" customWidth="1"/>
    <col min="10249" max="10249" width="5.5703125" customWidth="1"/>
    <col min="10250" max="10250" width="6" customWidth="1"/>
    <col min="10251" max="10251" width="4.28515625" customWidth="1"/>
    <col min="10252" max="10252" width="5" customWidth="1"/>
    <col min="10253" max="10253" width="4.85546875" customWidth="1"/>
    <col min="10254" max="10255" width="5.42578125" customWidth="1"/>
    <col min="10256" max="10256" width="5.85546875" customWidth="1"/>
    <col min="10257" max="10261" width="5.7109375" customWidth="1"/>
    <col min="10262" max="10262" width="6.42578125" customWidth="1"/>
    <col min="10263" max="10263" width="6.85546875" customWidth="1"/>
    <col min="10264" max="10264" width="7.5703125" customWidth="1"/>
    <col min="10265" max="10266" width="6.7109375" customWidth="1"/>
    <col min="10267" max="10267" width="7.140625" customWidth="1"/>
    <col min="10268" max="10268" width="9" customWidth="1"/>
    <col min="10270" max="10270" width="5.85546875" customWidth="1"/>
    <col min="10271" max="10271" width="6" customWidth="1"/>
    <col min="10272" max="10272" width="7.28515625" customWidth="1"/>
    <col min="10273" max="10273" width="8.42578125" customWidth="1"/>
    <col min="10274" max="10274" width="7.140625" customWidth="1"/>
    <col min="10275" max="10276" width="9.7109375" customWidth="1"/>
    <col min="10277" max="10277" width="8" customWidth="1"/>
    <col min="10278" max="10278" width="8.7109375" customWidth="1"/>
    <col min="10279" max="10279" width="8.140625" customWidth="1"/>
    <col min="10280" max="10280" width="8.7109375" customWidth="1"/>
    <col min="10281" max="10281" width="8.5703125" customWidth="1"/>
    <col min="10282" max="10282" width="9" customWidth="1"/>
    <col min="10283" max="10283" width="7.5703125" customWidth="1"/>
    <col min="10284" max="10284" width="7.140625" customWidth="1"/>
    <col min="10285" max="10286" width="6.85546875" customWidth="1"/>
    <col min="10287" max="10288" width="5.7109375" customWidth="1"/>
    <col min="10289" max="10289" width="6.42578125" customWidth="1"/>
    <col min="10290" max="10290" width="6.7109375" customWidth="1"/>
    <col min="10291" max="10291" width="7" customWidth="1"/>
    <col min="10292" max="10292" width="6.7109375" customWidth="1"/>
    <col min="10293" max="10293" width="8.140625" customWidth="1"/>
    <col min="10294" max="10294" width="8.85546875" customWidth="1"/>
    <col min="10295" max="10295" width="6.5703125" customWidth="1"/>
    <col min="10296" max="10296" width="9.7109375" customWidth="1"/>
    <col min="10297" max="10297" width="9.5703125" customWidth="1"/>
    <col min="10298" max="10299" width="7.5703125" customWidth="1"/>
    <col min="10300" max="10300" width="7" customWidth="1"/>
    <col min="10301" max="10301" width="7.7109375" customWidth="1"/>
    <col min="10302" max="10302" width="7.5703125" customWidth="1"/>
    <col min="10303" max="10303" width="6.5703125" customWidth="1"/>
    <col min="10496" max="10496" width="2.42578125" customWidth="1"/>
    <col min="10497" max="10497" width="7" customWidth="1"/>
    <col min="10498" max="10498" width="11.28515625" customWidth="1"/>
    <col min="10499" max="10501" width="7.5703125" customWidth="1"/>
    <col min="10502" max="10502" width="6.85546875" customWidth="1"/>
    <col min="10503" max="10503" width="7.7109375" customWidth="1"/>
    <col min="10504" max="10504" width="6.5703125" customWidth="1"/>
    <col min="10505" max="10505" width="5.5703125" customWidth="1"/>
    <col min="10506" max="10506" width="6" customWidth="1"/>
    <col min="10507" max="10507" width="4.28515625" customWidth="1"/>
    <col min="10508" max="10508" width="5" customWidth="1"/>
    <col min="10509" max="10509" width="4.85546875" customWidth="1"/>
    <col min="10510" max="10511" width="5.42578125" customWidth="1"/>
    <col min="10512" max="10512" width="5.85546875" customWidth="1"/>
    <col min="10513" max="10517" width="5.7109375" customWidth="1"/>
    <col min="10518" max="10518" width="6.42578125" customWidth="1"/>
    <col min="10519" max="10519" width="6.85546875" customWidth="1"/>
    <col min="10520" max="10520" width="7.5703125" customWidth="1"/>
    <col min="10521" max="10522" width="6.7109375" customWidth="1"/>
    <col min="10523" max="10523" width="7.140625" customWidth="1"/>
    <col min="10524" max="10524" width="9" customWidth="1"/>
    <col min="10526" max="10526" width="5.85546875" customWidth="1"/>
    <col min="10527" max="10527" width="6" customWidth="1"/>
    <col min="10528" max="10528" width="7.28515625" customWidth="1"/>
    <col min="10529" max="10529" width="8.42578125" customWidth="1"/>
    <col min="10530" max="10530" width="7.140625" customWidth="1"/>
    <col min="10531" max="10532" width="9.7109375" customWidth="1"/>
    <col min="10533" max="10533" width="8" customWidth="1"/>
    <col min="10534" max="10534" width="8.7109375" customWidth="1"/>
    <col min="10535" max="10535" width="8.140625" customWidth="1"/>
    <col min="10536" max="10536" width="8.7109375" customWidth="1"/>
    <col min="10537" max="10537" width="8.5703125" customWidth="1"/>
    <col min="10538" max="10538" width="9" customWidth="1"/>
    <col min="10539" max="10539" width="7.5703125" customWidth="1"/>
    <col min="10540" max="10540" width="7.140625" customWidth="1"/>
    <col min="10541" max="10542" width="6.85546875" customWidth="1"/>
    <col min="10543" max="10544" width="5.7109375" customWidth="1"/>
    <col min="10545" max="10545" width="6.42578125" customWidth="1"/>
    <col min="10546" max="10546" width="6.7109375" customWidth="1"/>
    <col min="10547" max="10547" width="7" customWidth="1"/>
    <col min="10548" max="10548" width="6.7109375" customWidth="1"/>
    <col min="10549" max="10549" width="8.140625" customWidth="1"/>
    <col min="10550" max="10550" width="8.85546875" customWidth="1"/>
    <col min="10551" max="10551" width="6.5703125" customWidth="1"/>
    <col min="10552" max="10552" width="9.7109375" customWidth="1"/>
    <col min="10553" max="10553" width="9.5703125" customWidth="1"/>
    <col min="10554" max="10555" width="7.5703125" customWidth="1"/>
    <col min="10556" max="10556" width="7" customWidth="1"/>
    <col min="10557" max="10557" width="7.7109375" customWidth="1"/>
    <col min="10558" max="10558" width="7.5703125" customWidth="1"/>
    <col min="10559" max="10559" width="6.5703125" customWidth="1"/>
    <col min="10752" max="10752" width="2.42578125" customWidth="1"/>
    <col min="10753" max="10753" width="7" customWidth="1"/>
    <col min="10754" max="10754" width="11.28515625" customWidth="1"/>
    <col min="10755" max="10757" width="7.5703125" customWidth="1"/>
    <col min="10758" max="10758" width="6.85546875" customWidth="1"/>
    <col min="10759" max="10759" width="7.7109375" customWidth="1"/>
    <col min="10760" max="10760" width="6.5703125" customWidth="1"/>
    <col min="10761" max="10761" width="5.5703125" customWidth="1"/>
    <col min="10762" max="10762" width="6" customWidth="1"/>
    <col min="10763" max="10763" width="4.28515625" customWidth="1"/>
    <col min="10764" max="10764" width="5" customWidth="1"/>
    <col min="10765" max="10765" width="4.85546875" customWidth="1"/>
    <col min="10766" max="10767" width="5.42578125" customWidth="1"/>
    <col min="10768" max="10768" width="5.85546875" customWidth="1"/>
    <col min="10769" max="10773" width="5.7109375" customWidth="1"/>
    <col min="10774" max="10774" width="6.42578125" customWidth="1"/>
    <col min="10775" max="10775" width="6.85546875" customWidth="1"/>
    <col min="10776" max="10776" width="7.5703125" customWidth="1"/>
    <col min="10777" max="10778" width="6.7109375" customWidth="1"/>
    <col min="10779" max="10779" width="7.140625" customWidth="1"/>
    <col min="10780" max="10780" width="9" customWidth="1"/>
    <col min="10782" max="10782" width="5.85546875" customWidth="1"/>
    <col min="10783" max="10783" width="6" customWidth="1"/>
    <col min="10784" max="10784" width="7.28515625" customWidth="1"/>
    <col min="10785" max="10785" width="8.42578125" customWidth="1"/>
    <col min="10786" max="10786" width="7.140625" customWidth="1"/>
    <col min="10787" max="10788" width="9.7109375" customWidth="1"/>
    <col min="10789" max="10789" width="8" customWidth="1"/>
    <col min="10790" max="10790" width="8.7109375" customWidth="1"/>
    <col min="10791" max="10791" width="8.140625" customWidth="1"/>
    <col min="10792" max="10792" width="8.7109375" customWidth="1"/>
    <col min="10793" max="10793" width="8.5703125" customWidth="1"/>
    <col min="10794" max="10794" width="9" customWidth="1"/>
    <col min="10795" max="10795" width="7.5703125" customWidth="1"/>
    <col min="10796" max="10796" width="7.140625" customWidth="1"/>
    <col min="10797" max="10798" width="6.85546875" customWidth="1"/>
    <col min="10799" max="10800" width="5.7109375" customWidth="1"/>
    <col min="10801" max="10801" width="6.42578125" customWidth="1"/>
    <col min="10802" max="10802" width="6.7109375" customWidth="1"/>
    <col min="10803" max="10803" width="7" customWidth="1"/>
    <col min="10804" max="10804" width="6.7109375" customWidth="1"/>
    <col min="10805" max="10805" width="8.140625" customWidth="1"/>
    <col min="10806" max="10806" width="8.85546875" customWidth="1"/>
    <col min="10807" max="10807" width="6.5703125" customWidth="1"/>
    <col min="10808" max="10808" width="9.7109375" customWidth="1"/>
    <col min="10809" max="10809" width="9.5703125" customWidth="1"/>
    <col min="10810" max="10811" width="7.5703125" customWidth="1"/>
    <col min="10812" max="10812" width="7" customWidth="1"/>
    <col min="10813" max="10813" width="7.7109375" customWidth="1"/>
    <col min="10814" max="10814" width="7.5703125" customWidth="1"/>
    <col min="10815" max="10815" width="6.5703125" customWidth="1"/>
    <col min="11008" max="11008" width="2.42578125" customWidth="1"/>
    <col min="11009" max="11009" width="7" customWidth="1"/>
    <col min="11010" max="11010" width="11.28515625" customWidth="1"/>
    <col min="11011" max="11013" width="7.5703125" customWidth="1"/>
    <col min="11014" max="11014" width="6.85546875" customWidth="1"/>
    <col min="11015" max="11015" width="7.7109375" customWidth="1"/>
    <col min="11016" max="11016" width="6.5703125" customWidth="1"/>
    <col min="11017" max="11017" width="5.5703125" customWidth="1"/>
    <col min="11018" max="11018" width="6" customWidth="1"/>
    <col min="11019" max="11019" width="4.28515625" customWidth="1"/>
    <col min="11020" max="11020" width="5" customWidth="1"/>
    <col min="11021" max="11021" width="4.85546875" customWidth="1"/>
    <col min="11022" max="11023" width="5.42578125" customWidth="1"/>
    <col min="11024" max="11024" width="5.85546875" customWidth="1"/>
    <col min="11025" max="11029" width="5.7109375" customWidth="1"/>
    <col min="11030" max="11030" width="6.42578125" customWidth="1"/>
    <col min="11031" max="11031" width="6.85546875" customWidth="1"/>
    <col min="11032" max="11032" width="7.5703125" customWidth="1"/>
    <col min="11033" max="11034" width="6.7109375" customWidth="1"/>
    <col min="11035" max="11035" width="7.140625" customWidth="1"/>
    <col min="11036" max="11036" width="9" customWidth="1"/>
    <col min="11038" max="11038" width="5.85546875" customWidth="1"/>
    <col min="11039" max="11039" width="6" customWidth="1"/>
    <col min="11040" max="11040" width="7.28515625" customWidth="1"/>
    <col min="11041" max="11041" width="8.42578125" customWidth="1"/>
    <col min="11042" max="11042" width="7.140625" customWidth="1"/>
    <col min="11043" max="11044" width="9.7109375" customWidth="1"/>
    <col min="11045" max="11045" width="8" customWidth="1"/>
    <col min="11046" max="11046" width="8.7109375" customWidth="1"/>
    <col min="11047" max="11047" width="8.140625" customWidth="1"/>
    <col min="11048" max="11048" width="8.7109375" customWidth="1"/>
    <col min="11049" max="11049" width="8.5703125" customWidth="1"/>
    <col min="11050" max="11050" width="9" customWidth="1"/>
    <col min="11051" max="11051" width="7.5703125" customWidth="1"/>
    <col min="11052" max="11052" width="7.140625" customWidth="1"/>
    <col min="11053" max="11054" width="6.85546875" customWidth="1"/>
    <col min="11055" max="11056" width="5.7109375" customWidth="1"/>
    <col min="11057" max="11057" width="6.42578125" customWidth="1"/>
    <col min="11058" max="11058" width="6.7109375" customWidth="1"/>
    <col min="11059" max="11059" width="7" customWidth="1"/>
    <col min="11060" max="11060" width="6.7109375" customWidth="1"/>
    <col min="11061" max="11061" width="8.140625" customWidth="1"/>
    <col min="11062" max="11062" width="8.85546875" customWidth="1"/>
    <col min="11063" max="11063" width="6.5703125" customWidth="1"/>
    <col min="11064" max="11064" width="9.7109375" customWidth="1"/>
    <col min="11065" max="11065" width="9.5703125" customWidth="1"/>
    <col min="11066" max="11067" width="7.5703125" customWidth="1"/>
    <col min="11068" max="11068" width="7" customWidth="1"/>
    <col min="11069" max="11069" width="7.7109375" customWidth="1"/>
    <col min="11070" max="11070" width="7.5703125" customWidth="1"/>
    <col min="11071" max="11071" width="6.5703125" customWidth="1"/>
    <col min="11264" max="11264" width="2.42578125" customWidth="1"/>
    <col min="11265" max="11265" width="7" customWidth="1"/>
    <col min="11266" max="11266" width="11.28515625" customWidth="1"/>
    <col min="11267" max="11269" width="7.5703125" customWidth="1"/>
    <col min="11270" max="11270" width="6.85546875" customWidth="1"/>
    <col min="11271" max="11271" width="7.7109375" customWidth="1"/>
    <col min="11272" max="11272" width="6.5703125" customWidth="1"/>
    <col min="11273" max="11273" width="5.5703125" customWidth="1"/>
    <col min="11274" max="11274" width="6" customWidth="1"/>
    <col min="11275" max="11275" width="4.28515625" customWidth="1"/>
    <col min="11276" max="11276" width="5" customWidth="1"/>
    <col min="11277" max="11277" width="4.85546875" customWidth="1"/>
    <col min="11278" max="11279" width="5.42578125" customWidth="1"/>
    <col min="11280" max="11280" width="5.85546875" customWidth="1"/>
    <col min="11281" max="11285" width="5.7109375" customWidth="1"/>
    <col min="11286" max="11286" width="6.42578125" customWidth="1"/>
    <col min="11287" max="11287" width="6.85546875" customWidth="1"/>
    <col min="11288" max="11288" width="7.5703125" customWidth="1"/>
    <col min="11289" max="11290" width="6.7109375" customWidth="1"/>
    <col min="11291" max="11291" width="7.140625" customWidth="1"/>
    <col min="11292" max="11292" width="9" customWidth="1"/>
    <col min="11294" max="11294" width="5.85546875" customWidth="1"/>
    <col min="11295" max="11295" width="6" customWidth="1"/>
    <col min="11296" max="11296" width="7.28515625" customWidth="1"/>
    <col min="11297" max="11297" width="8.42578125" customWidth="1"/>
    <col min="11298" max="11298" width="7.140625" customWidth="1"/>
    <col min="11299" max="11300" width="9.7109375" customWidth="1"/>
    <col min="11301" max="11301" width="8" customWidth="1"/>
    <col min="11302" max="11302" width="8.7109375" customWidth="1"/>
    <col min="11303" max="11303" width="8.140625" customWidth="1"/>
    <col min="11304" max="11304" width="8.7109375" customWidth="1"/>
    <col min="11305" max="11305" width="8.5703125" customWidth="1"/>
    <col min="11306" max="11306" width="9" customWidth="1"/>
    <col min="11307" max="11307" width="7.5703125" customWidth="1"/>
    <col min="11308" max="11308" width="7.140625" customWidth="1"/>
    <col min="11309" max="11310" width="6.85546875" customWidth="1"/>
    <col min="11311" max="11312" width="5.7109375" customWidth="1"/>
    <col min="11313" max="11313" width="6.42578125" customWidth="1"/>
    <col min="11314" max="11314" width="6.7109375" customWidth="1"/>
    <col min="11315" max="11315" width="7" customWidth="1"/>
    <col min="11316" max="11316" width="6.7109375" customWidth="1"/>
    <col min="11317" max="11317" width="8.140625" customWidth="1"/>
    <col min="11318" max="11318" width="8.85546875" customWidth="1"/>
    <col min="11319" max="11319" width="6.5703125" customWidth="1"/>
    <col min="11320" max="11320" width="9.7109375" customWidth="1"/>
    <col min="11321" max="11321" width="9.5703125" customWidth="1"/>
    <col min="11322" max="11323" width="7.5703125" customWidth="1"/>
    <col min="11324" max="11324" width="7" customWidth="1"/>
    <col min="11325" max="11325" width="7.7109375" customWidth="1"/>
    <col min="11326" max="11326" width="7.5703125" customWidth="1"/>
    <col min="11327" max="11327" width="6.5703125" customWidth="1"/>
    <col min="11520" max="11520" width="2.42578125" customWidth="1"/>
    <col min="11521" max="11521" width="7" customWidth="1"/>
    <col min="11522" max="11522" width="11.28515625" customWidth="1"/>
    <col min="11523" max="11525" width="7.5703125" customWidth="1"/>
    <col min="11526" max="11526" width="6.85546875" customWidth="1"/>
    <col min="11527" max="11527" width="7.7109375" customWidth="1"/>
    <col min="11528" max="11528" width="6.5703125" customWidth="1"/>
    <col min="11529" max="11529" width="5.5703125" customWidth="1"/>
    <col min="11530" max="11530" width="6" customWidth="1"/>
    <col min="11531" max="11531" width="4.28515625" customWidth="1"/>
    <col min="11532" max="11532" width="5" customWidth="1"/>
    <col min="11533" max="11533" width="4.85546875" customWidth="1"/>
    <col min="11534" max="11535" width="5.42578125" customWidth="1"/>
    <col min="11536" max="11536" width="5.85546875" customWidth="1"/>
    <col min="11537" max="11541" width="5.7109375" customWidth="1"/>
    <col min="11542" max="11542" width="6.42578125" customWidth="1"/>
    <col min="11543" max="11543" width="6.85546875" customWidth="1"/>
    <col min="11544" max="11544" width="7.5703125" customWidth="1"/>
    <col min="11545" max="11546" width="6.7109375" customWidth="1"/>
    <col min="11547" max="11547" width="7.140625" customWidth="1"/>
    <col min="11548" max="11548" width="9" customWidth="1"/>
    <col min="11550" max="11550" width="5.85546875" customWidth="1"/>
    <col min="11551" max="11551" width="6" customWidth="1"/>
    <col min="11552" max="11552" width="7.28515625" customWidth="1"/>
    <col min="11553" max="11553" width="8.42578125" customWidth="1"/>
    <col min="11554" max="11554" width="7.140625" customWidth="1"/>
    <col min="11555" max="11556" width="9.7109375" customWidth="1"/>
    <col min="11557" max="11557" width="8" customWidth="1"/>
    <col min="11558" max="11558" width="8.7109375" customWidth="1"/>
    <col min="11559" max="11559" width="8.140625" customWidth="1"/>
    <col min="11560" max="11560" width="8.7109375" customWidth="1"/>
    <col min="11561" max="11561" width="8.5703125" customWidth="1"/>
    <col min="11562" max="11562" width="9" customWidth="1"/>
    <col min="11563" max="11563" width="7.5703125" customWidth="1"/>
    <col min="11564" max="11564" width="7.140625" customWidth="1"/>
    <col min="11565" max="11566" width="6.85546875" customWidth="1"/>
    <col min="11567" max="11568" width="5.7109375" customWidth="1"/>
    <col min="11569" max="11569" width="6.42578125" customWidth="1"/>
    <col min="11570" max="11570" width="6.7109375" customWidth="1"/>
    <col min="11571" max="11571" width="7" customWidth="1"/>
    <col min="11572" max="11572" width="6.7109375" customWidth="1"/>
    <col min="11573" max="11573" width="8.140625" customWidth="1"/>
    <col min="11574" max="11574" width="8.85546875" customWidth="1"/>
    <col min="11575" max="11575" width="6.5703125" customWidth="1"/>
    <col min="11576" max="11576" width="9.7109375" customWidth="1"/>
    <col min="11577" max="11577" width="9.5703125" customWidth="1"/>
    <col min="11578" max="11579" width="7.5703125" customWidth="1"/>
    <col min="11580" max="11580" width="7" customWidth="1"/>
    <col min="11581" max="11581" width="7.7109375" customWidth="1"/>
    <col min="11582" max="11582" width="7.5703125" customWidth="1"/>
    <col min="11583" max="11583" width="6.5703125" customWidth="1"/>
    <col min="11776" max="11776" width="2.42578125" customWidth="1"/>
    <col min="11777" max="11777" width="7" customWidth="1"/>
    <col min="11778" max="11778" width="11.28515625" customWidth="1"/>
    <col min="11779" max="11781" width="7.5703125" customWidth="1"/>
    <col min="11782" max="11782" width="6.85546875" customWidth="1"/>
    <col min="11783" max="11783" width="7.7109375" customWidth="1"/>
    <col min="11784" max="11784" width="6.5703125" customWidth="1"/>
    <col min="11785" max="11785" width="5.5703125" customWidth="1"/>
    <col min="11786" max="11786" width="6" customWidth="1"/>
    <col min="11787" max="11787" width="4.28515625" customWidth="1"/>
    <col min="11788" max="11788" width="5" customWidth="1"/>
    <col min="11789" max="11789" width="4.85546875" customWidth="1"/>
    <col min="11790" max="11791" width="5.42578125" customWidth="1"/>
    <col min="11792" max="11792" width="5.85546875" customWidth="1"/>
    <col min="11793" max="11797" width="5.7109375" customWidth="1"/>
    <col min="11798" max="11798" width="6.42578125" customWidth="1"/>
    <col min="11799" max="11799" width="6.85546875" customWidth="1"/>
    <col min="11800" max="11800" width="7.5703125" customWidth="1"/>
    <col min="11801" max="11802" width="6.7109375" customWidth="1"/>
    <col min="11803" max="11803" width="7.140625" customWidth="1"/>
    <col min="11804" max="11804" width="9" customWidth="1"/>
    <col min="11806" max="11806" width="5.85546875" customWidth="1"/>
    <col min="11807" max="11807" width="6" customWidth="1"/>
    <col min="11808" max="11808" width="7.28515625" customWidth="1"/>
    <col min="11809" max="11809" width="8.42578125" customWidth="1"/>
    <col min="11810" max="11810" width="7.140625" customWidth="1"/>
    <col min="11811" max="11812" width="9.7109375" customWidth="1"/>
    <col min="11813" max="11813" width="8" customWidth="1"/>
    <col min="11814" max="11814" width="8.7109375" customWidth="1"/>
    <col min="11815" max="11815" width="8.140625" customWidth="1"/>
    <col min="11816" max="11816" width="8.7109375" customWidth="1"/>
    <col min="11817" max="11817" width="8.5703125" customWidth="1"/>
    <col min="11818" max="11818" width="9" customWidth="1"/>
    <col min="11819" max="11819" width="7.5703125" customWidth="1"/>
    <col min="11820" max="11820" width="7.140625" customWidth="1"/>
    <col min="11821" max="11822" width="6.85546875" customWidth="1"/>
    <col min="11823" max="11824" width="5.7109375" customWidth="1"/>
    <col min="11825" max="11825" width="6.42578125" customWidth="1"/>
    <col min="11826" max="11826" width="6.7109375" customWidth="1"/>
    <col min="11827" max="11827" width="7" customWidth="1"/>
    <col min="11828" max="11828" width="6.7109375" customWidth="1"/>
    <col min="11829" max="11829" width="8.140625" customWidth="1"/>
    <col min="11830" max="11830" width="8.85546875" customWidth="1"/>
    <col min="11831" max="11831" width="6.5703125" customWidth="1"/>
    <col min="11832" max="11832" width="9.7109375" customWidth="1"/>
    <col min="11833" max="11833" width="9.5703125" customWidth="1"/>
    <col min="11834" max="11835" width="7.5703125" customWidth="1"/>
    <col min="11836" max="11836" width="7" customWidth="1"/>
    <col min="11837" max="11837" width="7.7109375" customWidth="1"/>
    <col min="11838" max="11838" width="7.5703125" customWidth="1"/>
    <col min="11839" max="11839" width="6.5703125" customWidth="1"/>
    <col min="12032" max="12032" width="2.42578125" customWidth="1"/>
    <col min="12033" max="12033" width="7" customWidth="1"/>
    <col min="12034" max="12034" width="11.28515625" customWidth="1"/>
    <col min="12035" max="12037" width="7.5703125" customWidth="1"/>
    <col min="12038" max="12038" width="6.85546875" customWidth="1"/>
    <col min="12039" max="12039" width="7.7109375" customWidth="1"/>
    <col min="12040" max="12040" width="6.5703125" customWidth="1"/>
    <col min="12041" max="12041" width="5.5703125" customWidth="1"/>
    <col min="12042" max="12042" width="6" customWidth="1"/>
    <col min="12043" max="12043" width="4.28515625" customWidth="1"/>
    <col min="12044" max="12044" width="5" customWidth="1"/>
    <col min="12045" max="12045" width="4.85546875" customWidth="1"/>
    <col min="12046" max="12047" width="5.42578125" customWidth="1"/>
    <col min="12048" max="12048" width="5.85546875" customWidth="1"/>
    <col min="12049" max="12053" width="5.7109375" customWidth="1"/>
    <col min="12054" max="12054" width="6.42578125" customWidth="1"/>
    <col min="12055" max="12055" width="6.85546875" customWidth="1"/>
    <col min="12056" max="12056" width="7.5703125" customWidth="1"/>
    <col min="12057" max="12058" width="6.7109375" customWidth="1"/>
    <col min="12059" max="12059" width="7.140625" customWidth="1"/>
    <col min="12060" max="12060" width="9" customWidth="1"/>
    <col min="12062" max="12062" width="5.85546875" customWidth="1"/>
    <col min="12063" max="12063" width="6" customWidth="1"/>
    <col min="12064" max="12064" width="7.28515625" customWidth="1"/>
    <col min="12065" max="12065" width="8.42578125" customWidth="1"/>
    <col min="12066" max="12066" width="7.140625" customWidth="1"/>
    <col min="12067" max="12068" width="9.7109375" customWidth="1"/>
    <col min="12069" max="12069" width="8" customWidth="1"/>
    <col min="12070" max="12070" width="8.7109375" customWidth="1"/>
    <col min="12071" max="12071" width="8.140625" customWidth="1"/>
    <col min="12072" max="12072" width="8.7109375" customWidth="1"/>
    <col min="12073" max="12073" width="8.5703125" customWidth="1"/>
    <col min="12074" max="12074" width="9" customWidth="1"/>
    <col min="12075" max="12075" width="7.5703125" customWidth="1"/>
    <col min="12076" max="12076" width="7.140625" customWidth="1"/>
    <col min="12077" max="12078" width="6.85546875" customWidth="1"/>
    <col min="12079" max="12080" width="5.7109375" customWidth="1"/>
    <col min="12081" max="12081" width="6.42578125" customWidth="1"/>
    <col min="12082" max="12082" width="6.7109375" customWidth="1"/>
    <col min="12083" max="12083" width="7" customWidth="1"/>
    <col min="12084" max="12084" width="6.7109375" customWidth="1"/>
    <col min="12085" max="12085" width="8.140625" customWidth="1"/>
    <col min="12086" max="12086" width="8.85546875" customWidth="1"/>
    <col min="12087" max="12087" width="6.5703125" customWidth="1"/>
    <col min="12088" max="12088" width="9.7109375" customWidth="1"/>
    <col min="12089" max="12089" width="9.5703125" customWidth="1"/>
    <col min="12090" max="12091" width="7.5703125" customWidth="1"/>
    <col min="12092" max="12092" width="7" customWidth="1"/>
    <col min="12093" max="12093" width="7.7109375" customWidth="1"/>
    <col min="12094" max="12094" width="7.5703125" customWidth="1"/>
    <col min="12095" max="12095" width="6.5703125" customWidth="1"/>
    <col min="12288" max="12288" width="2.42578125" customWidth="1"/>
    <col min="12289" max="12289" width="7" customWidth="1"/>
    <col min="12290" max="12290" width="11.28515625" customWidth="1"/>
    <col min="12291" max="12293" width="7.5703125" customWidth="1"/>
    <col min="12294" max="12294" width="6.85546875" customWidth="1"/>
    <col min="12295" max="12295" width="7.7109375" customWidth="1"/>
    <col min="12296" max="12296" width="6.5703125" customWidth="1"/>
    <col min="12297" max="12297" width="5.5703125" customWidth="1"/>
    <col min="12298" max="12298" width="6" customWidth="1"/>
    <col min="12299" max="12299" width="4.28515625" customWidth="1"/>
    <col min="12300" max="12300" width="5" customWidth="1"/>
    <col min="12301" max="12301" width="4.85546875" customWidth="1"/>
    <col min="12302" max="12303" width="5.42578125" customWidth="1"/>
    <col min="12304" max="12304" width="5.85546875" customWidth="1"/>
    <col min="12305" max="12309" width="5.7109375" customWidth="1"/>
    <col min="12310" max="12310" width="6.42578125" customWidth="1"/>
    <col min="12311" max="12311" width="6.85546875" customWidth="1"/>
    <col min="12312" max="12312" width="7.5703125" customWidth="1"/>
    <col min="12313" max="12314" width="6.7109375" customWidth="1"/>
    <col min="12315" max="12315" width="7.140625" customWidth="1"/>
    <col min="12316" max="12316" width="9" customWidth="1"/>
    <col min="12318" max="12318" width="5.85546875" customWidth="1"/>
    <col min="12319" max="12319" width="6" customWidth="1"/>
    <col min="12320" max="12320" width="7.28515625" customWidth="1"/>
    <col min="12321" max="12321" width="8.42578125" customWidth="1"/>
    <col min="12322" max="12322" width="7.140625" customWidth="1"/>
    <col min="12323" max="12324" width="9.7109375" customWidth="1"/>
    <col min="12325" max="12325" width="8" customWidth="1"/>
    <col min="12326" max="12326" width="8.7109375" customWidth="1"/>
    <col min="12327" max="12327" width="8.140625" customWidth="1"/>
    <col min="12328" max="12328" width="8.7109375" customWidth="1"/>
    <col min="12329" max="12329" width="8.5703125" customWidth="1"/>
    <col min="12330" max="12330" width="9" customWidth="1"/>
    <col min="12331" max="12331" width="7.5703125" customWidth="1"/>
    <col min="12332" max="12332" width="7.140625" customWidth="1"/>
    <col min="12333" max="12334" width="6.85546875" customWidth="1"/>
    <col min="12335" max="12336" width="5.7109375" customWidth="1"/>
    <col min="12337" max="12337" width="6.42578125" customWidth="1"/>
    <col min="12338" max="12338" width="6.7109375" customWidth="1"/>
    <col min="12339" max="12339" width="7" customWidth="1"/>
    <col min="12340" max="12340" width="6.7109375" customWidth="1"/>
    <col min="12341" max="12341" width="8.140625" customWidth="1"/>
    <col min="12342" max="12342" width="8.85546875" customWidth="1"/>
    <col min="12343" max="12343" width="6.5703125" customWidth="1"/>
    <col min="12344" max="12344" width="9.7109375" customWidth="1"/>
    <col min="12345" max="12345" width="9.5703125" customWidth="1"/>
    <col min="12346" max="12347" width="7.5703125" customWidth="1"/>
    <col min="12348" max="12348" width="7" customWidth="1"/>
    <col min="12349" max="12349" width="7.7109375" customWidth="1"/>
    <col min="12350" max="12350" width="7.5703125" customWidth="1"/>
    <col min="12351" max="12351" width="6.5703125" customWidth="1"/>
    <col min="12544" max="12544" width="2.42578125" customWidth="1"/>
    <col min="12545" max="12545" width="7" customWidth="1"/>
    <col min="12546" max="12546" width="11.28515625" customWidth="1"/>
    <col min="12547" max="12549" width="7.5703125" customWidth="1"/>
    <col min="12550" max="12550" width="6.85546875" customWidth="1"/>
    <col min="12551" max="12551" width="7.7109375" customWidth="1"/>
    <col min="12552" max="12552" width="6.5703125" customWidth="1"/>
    <col min="12553" max="12553" width="5.5703125" customWidth="1"/>
    <col min="12554" max="12554" width="6" customWidth="1"/>
    <col min="12555" max="12555" width="4.28515625" customWidth="1"/>
    <col min="12556" max="12556" width="5" customWidth="1"/>
    <col min="12557" max="12557" width="4.85546875" customWidth="1"/>
    <col min="12558" max="12559" width="5.42578125" customWidth="1"/>
    <col min="12560" max="12560" width="5.85546875" customWidth="1"/>
    <col min="12561" max="12565" width="5.7109375" customWidth="1"/>
    <col min="12566" max="12566" width="6.42578125" customWidth="1"/>
    <col min="12567" max="12567" width="6.85546875" customWidth="1"/>
    <col min="12568" max="12568" width="7.5703125" customWidth="1"/>
    <col min="12569" max="12570" width="6.7109375" customWidth="1"/>
    <col min="12571" max="12571" width="7.140625" customWidth="1"/>
    <col min="12572" max="12572" width="9" customWidth="1"/>
    <col min="12574" max="12574" width="5.85546875" customWidth="1"/>
    <col min="12575" max="12575" width="6" customWidth="1"/>
    <col min="12576" max="12576" width="7.28515625" customWidth="1"/>
    <col min="12577" max="12577" width="8.42578125" customWidth="1"/>
    <col min="12578" max="12578" width="7.140625" customWidth="1"/>
    <col min="12579" max="12580" width="9.7109375" customWidth="1"/>
    <col min="12581" max="12581" width="8" customWidth="1"/>
    <col min="12582" max="12582" width="8.7109375" customWidth="1"/>
    <col min="12583" max="12583" width="8.140625" customWidth="1"/>
    <col min="12584" max="12584" width="8.7109375" customWidth="1"/>
    <col min="12585" max="12585" width="8.5703125" customWidth="1"/>
    <col min="12586" max="12586" width="9" customWidth="1"/>
    <col min="12587" max="12587" width="7.5703125" customWidth="1"/>
    <col min="12588" max="12588" width="7.140625" customWidth="1"/>
    <col min="12589" max="12590" width="6.85546875" customWidth="1"/>
    <col min="12591" max="12592" width="5.7109375" customWidth="1"/>
    <col min="12593" max="12593" width="6.42578125" customWidth="1"/>
    <col min="12594" max="12594" width="6.7109375" customWidth="1"/>
    <col min="12595" max="12595" width="7" customWidth="1"/>
    <col min="12596" max="12596" width="6.7109375" customWidth="1"/>
    <col min="12597" max="12597" width="8.140625" customWidth="1"/>
    <col min="12598" max="12598" width="8.85546875" customWidth="1"/>
    <col min="12599" max="12599" width="6.5703125" customWidth="1"/>
    <col min="12600" max="12600" width="9.7109375" customWidth="1"/>
    <col min="12601" max="12601" width="9.5703125" customWidth="1"/>
    <col min="12602" max="12603" width="7.5703125" customWidth="1"/>
    <col min="12604" max="12604" width="7" customWidth="1"/>
    <col min="12605" max="12605" width="7.7109375" customWidth="1"/>
    <col min="12606" max="12606" width="7.5703125" customWidth="1"/>
    <col min="12607" max="12607" width="6.5703125" customWidth="1"/>
    <col min="12800" max="12800" width="2.42578125" customWidth="1"/>
    <col min="12801" max="12801" width="7" customWidth="1"/>
    <col min="12802" max="12802" width="11.28515625" customWidth="1"/>
    <col min="12803" max="12805" width="7.5703125" customWidth="1"/>
    <col min="12806" max="12806" width="6.85546875" customWidth="1"/>
    <col min="12807" max="12807" width="7.7109375" customWidth="1"/>
    <col min="12808" max="12808" width="6.5703125" customWidth="1"/>
    <col min="12809" max="12809" width="5.5703125" customWidth="1"/>
    <col min="12810" max="12810" width="6" customWidth="1"/>
    <col min="12811" max="12811" width="4.28515625" customWidth="1"/>
    <col min="12812" max="12812" width="5" customWidth="1"/>
    <col min="12813" max="12813" width="4.85546875" customWidth="1"/>
    <col min="12814" max="12815" width="5.42578125" customWidth="1"/>
    <col min="12816" max="12816" width="5.85546875" customWidth="1"/>
    <col min="12817" max="12821" width="5.7109375" customWidth="1"/>
    <col min="12822" max="12822" width="6.42578125" customWidth="1"/>
    <col min="12823" max="12823" width="6.85546875" customWidth="1"/>
    <col min="12824" max="12824" width="7.5703125" customWidth="1"/>
    <col min="12825" max="12826" width="6.7109375" customWidth="1"/>
    <col min="12827" max="12827" width="7.140625" customWidth="1"/>
    <col min="12828" max="12828" width="9" customWidth="1"/>
    <col min="12830" max="12830" width="5.85546875" customWidth="1"/>
    <col min="12831" max="12831" width="6" customWidth="1"/>
    <col min="12832" max="12832" width="7.28515625" customWidth="1"/>
    <col min="12833" max="12833" width="8.42578125" customWidth="1"/>
    <col min="12834" max="12834" width="7.140625" customWidth="1"/>
    <col min="12835" max="12836" width="9.7109375" customWidth="1"/>
    <col min="12837" max="12837" width="8" customWidth="1"/>
    <col min="12838" max="12838" width="8.7109375" customWidth="1"/>
    <col min="12839" max="12839" width="8.140625" customWidth="1"/>
    <col min="12840" max="12840" width="8.7109375" customWidth="1"/>
    <col min="12841" max="12841" width="8.5703125" customWidth="1"/>
    <col min="12842" max="12842" width="9" customWidth="1"/>
    <col min="12843" max="12843" width="7.5703125" customWidth="1"/>
    <col min="12844" max="12844" width="7.140625" customWidth="1"/>
    <col min="12845" max="12846" width="6.85546875" customWidth="1"/>
    <col min="12847" max="12848" width="5.7109375" customWidth="1"/>
    <col min="12849" max="12849" width="6.42578125" customWidth="1"/>
    <col min="12850" max="12850" width="6.7109375" customWidth="1"/>
    <col min="12851" max="12851" width="7" customWidth="1"/>
    <col min="12852" max="12852" width="6.7109375" customWidth="1"/>
    <col min="12853" max="12853" width="8.140625" customWidth="1"/>
    <col min="12854" max="12854" width="8.85546875" customWidth="1"/>
    <col min="12855" max="12855" width="6.5703125" customWidth="1"/>
    <col min="12856" max="12856" width="9.7109375" customWidth="1"/>
    <col min="12857" max="12857" width="9.5703125" customWidth="1"/>
    <col min="12858" max="12859" width="7.5703125" customWidth="1"/>
    <col min="12860" max="12860" width="7" customWidth="1"/>
    <col min="12861" max="12861" width="7.7109375" customWidth="1"/>
    <col min="12862" max="12862" width="7.5703125" customWidth="1"/>
    <col min="12863" max="12863" width="6.5703125" customWidth="1"/>
    <col min="13056" max="13056" width="2.42578125" customWidth="1"/>
    <col min="13057" max="13057" width="7" customWidth="1"/>
    <col min="13058" max="13058" width="11.28515625" customWidth="1"/>
    <col min="13059" max="13061" width="7.5703125" customWidth="1"/>
    <col min="13062" max="13062" width="6.85546875" customWidth="1"/>
    <col min="13063" max="13063" width="7.7109375" customWidth="1"/>
    <col min="13064" max="13064" width="6.5703125" customWidth="1"/>
    <col min="13065" max="13065" width="5.5703125" customWidth="1"/>
    <col min="13066" max="13066" width="6" customWidth="1"/>
    <col min="13067" max="13067" width="4.28515625" customWidth="1"/>
    <col min="13068" max="13068" width="5" customWidth="1"/>
    <col min="13069" max="13069" width="4.85546875" customWidth="1"/>
    <col min="13070" max="13071" width="5.42578125" customWidth="1"/>
    <col min="13072" max="13072" width="5.85546875" customWidth="1"/>
    <col min="13073" max="13077" width="5.7109375" customWidth="1"/>
    <col min="13078" max="13078" width="6.42578125" customWidth="1"/>
    <col min="13079" max="13079" width="6.85546875" customWidth="1"/>
    <col min="13080" max="13080" width="7.5703125" customWidth="1"/>
    <col min="13081" max="13082" width="6.7109375" customWidth="1"/>
    <col min="13083" max="13083" width="7.140625" customWidth="1"/>
    <col min="13084" max="13084" width="9" customWidth="1"/>
    <col min="13086" max="13086" width="5.85546875" customWidth="1"/>
    <col min="13087" max="13087" width="6" customWidth="1"/>
    <col min="13088" max="13088" width="7.28515625" customWidth="1"/>
    <col min="13089" max="13089" width="8.42578125" customWidth="1"/>
    <col min="13090" max="13090" width="7.140625" customWidth="1"/>
    <col min="13091" max="13092" width="9.7109375" customWidth="1"/>
    <col min="13093" max="13093" width="8" customWidth="1"/>
    <col min="13094" max="13094" width="8.7109375" customWidth="1"/>
    <col min="13095" max="13095" width="8.140625" customWidth="1"/>
    <col min="13096" max="13096" width="8.7109375" customWidth="1"/>
    <col min="13097" max="13097" width="8.5703125" customWidth="1"/>
    <col min="13098" max="13098" width="9" customWidth="1"/>
    <col min="13099" max="13099" width="7.5703125" customWidth="1"/>
    <col min="13100" max="13100" width="7.140625" customWidth="1"/>
    <col min="13101" max="13102" width="6.85546875" customWidth="1"/>
    <col min="13103" max="13104" width="5.7109375" customWidth="1"/>
    <col min="13105" max="13105" width="6.42578125" customWidth="1"/>
    <col min="13106" max="13106" width="6.7109375" customWidth="1"/>
    <col min="13107" max="13107" width="7" customWidth="1"/>
    <col min="13108" max="13108" width="6.7109375" customWidth="1"/>
    <col min="13109" max="13109" width="8.140625" customWidth="1"/>
    <col min="13110" max="13110" width="8.85546875" customWidth="1"/>
    <col min="13111" max="13111" width="6.5703125" customWidth="1"/>
    <col min="13112" max="13112" width="9.7109375" customWidth="1"/>
    <col min="13113" max="13113" width="9.5703125" customWidth="1"/>
    <col min="13114" max="13115" width="7.5703125" customWidth="1"/>
    <col min="13116" max="13116" width="7" customWidth="1"/>
    <col min="13117" max="13117" width="7.7109375" customWidth="1"/>
    <col min="13118" max="13118" width="7.5703125" customWidth="1"/>
    <col min="13119" max="13119" width="6.5703125" customWidth="1"/>
    <col min="13312" max="13312" width="2.42578125" customWidth="1"/>
    <col min="13313" max="13313" width="7" customWidth="1"/>
    <col min="13314" max="13314" width="11.28515625" customWidth="1"/>
    <col min="13315" max="13317" width="7.5703125" customWidth="1"/>
    <col min="13318" max="13318" width="6.85546875" customWidth="1"/>
    <col min="13319" max="13319" width="7.7109375" customWidth="1"/>
    <col min="13320" max="13320" width="6.5703125" customWidth="1"/>
    <col min="13321" max="13321" width="5.5703125" customWidth="1"/>
    <col min="13322" max="13322" width="6" customWidth="1"/>
    <col min="13323" max="13323" width="4.28515625" customWidth="1"/>
    <col min="13324" max="13324" width="5" customWidth="1"/>
    <col min="13325" max="13325" width="4.85546875" customWidth="1"/>
    <col min="13326" max="13327" width="5.42578125" customWidth="1"/>
    <col min="13328" max="13328" width="5.85546875" customWidth="1"/>
    <col min="13329" max="13333" width="5.7109375" customWidth="1"/>
    <col min="13334" max="13334" width="6.42578125" customWidth="1"/>
    <col min="13335" max="13335" width="6.85546875" customWidth="1"/>
    <col min="13336" max="13336" width="7.5703125" customWidth="1"/>
    <col min="13337" max="13338" width="6.7109375" customWidth="1"/>
    <col min="13339" max="13339" width="7.140625" customWidth="1"/>
    <col min="13340" max="13340" width="9" customWidth="1"/>
    <col min="13342" max="13342" width="5.85546875" customWidth="1"/>
    <col min="13343" max="13343" width="6" customWidth="1"/>
    <col min="13344" max="13344" width="7.28515625" customWidth="1"/>
    <col min="13345" max="13345" width="8.42578125" customWidth="1"/>
    <col min="13346" max="13346" width="7.140625" customWidth="1"/>
    <col min="13347" max="13348" width="9.7109375" customWidth="1"/>
    <col min="13349" max="13349" width="8" customWidth="1"/>
    <col min="13350" max="13350" width="8.7109375" customWidth="1"/>
    <col min="13351" max="13351" width="8.140625" customWidth="1"/>
    <col min="13352" max="13352" width="8.7109375" customWidth="1"/>
    <col min="13353" max="13353" width="8.5703125" customWidth="1"/>
    <col min="13354" max="13354" width="9" customWidth="1"/>
    <col min="13355" max="13355" width="7.5703125" customWidth="1"/>
    <col min="13356" max="13356" width="7.140625" customWidth="1"/>
    <col min="13357" max="13358" width="6.85546875" customWidth="1"/>
    <col min="13359" max="13360" width="5.7109375" customWidth="1"/>
    <col min="13361" max="13361" width="6.42578125" customWidth="1"/>
    <col min="13362" max="13362" width="6.7109375" customWidth="1"/>
    <col min="13363" max="13363" width="7" customWidth="1"/>
    <col min="13364" max="13364" width="6.7109375" customWidth="1"/>
    <col min="13365" max="13365" width="8.140625" customWidth="1"/>
    <col min="13366" max="13366" width="8.85546875" customWidth="1"/>
    <col min="13367" max="13367" width="6.5703125" customWidth="1"/>
    <col min="13368" max="13368" width="9.7109375" customWidth="1"/>
    <col min="13369" max="13369" width="9.5703125" customWidth="1"/>
    <col min="13370" max="13371" width="7.5703125" customWidth="1"/>
    <col min="13372" max="13372" width="7" customWidth="1"/>
    <col min="13373" max="13373" width="7.7109375" customWidth="1"/>
    <col min="13374" max="13374" width="7.5703125" customWidth="1"/>
    <col min="13375" max="13375" width="6.5703125" customWidth="1"/>
    <col min="13568" max="13568" width="2.42578125" customWidth="1"/>
    <col min="13569" max="13569" width="7" customWidth="1"/>
    <col min="13570" max="13570" width="11.28515625" customWidth="1"/>
    <col min="13571" max="13573" width="7.5703125" customWidth="1"/>
    <col min="13574" max="13574" width="6.85546875" customWidth="1"/>
    <col min="13575" max="13575" width="7.7109375" customWidth="1"/>
    <col min="13576" max="13576" width="6.5703125" customWidth="1"/>
    <col min="13577" max="13577" width="5.5703125" customWidth="1"/>
    <col min="13578" max="13578" width="6" customWidth="1"/>
    <col min="13579" max="13579" width="4.28515625" customWidth="1"/>
    <col min="13580" max="13580" width="5" customWidth="1"/>
    <col min="13581" max="13581" width="4.85546875" customWidth="1"/>
    <col min="13582" max="13583" width="5.42578125" customWidth="1"/>
    <col min="13584" max="13584" width="5.85546875" customWidth="1"/>
    <col min="13585" max="13589" width="5.7109375" customWidth="1"/>
    <col min="13590" max="13590" width="6.42578125" customWidth="1"/>
    <col min="13591" max="13591" width="6.85546875" customWidth="1"/>
    <col min="13592" max="13592" width="7.5703125" customWidth="1"/>
    <col min="13593" max="13594" width="6.7109375" customWidth="1"/>
    <col min="13595" max="13595" width="7.140625" customWidth="1"/>
    <col min="13596" max="13596" width="9" customWidth="1"/>
    <col min="13598" max="13598" width="5.85546875" customWidth="1"/>
    <col min="13599" max="13599" width="6" customWidth="1"/>
    <col min="13600" max="13600" width="7.28515625" customWidth="1"/>
    <col min="13601" max="13601" width="8.42578125" customWidth="1"/>
    <col min="13602" max="13602" width="7.140625" customWidth="1"/>
    <col min="13603" max="13604" width="9.7109375" customWidth="1"/>
    <col min="13605" max="13605" width="8" customWidth="1"/>
    <col min="13606" max="13606" width="8.7109375" customWidth="1"/>
    <col min="13607" max="13607" width="8.140625" customWidth="1"/>
    <col min="13608" max="13608" width="8.7109375" customWidth="1"/>
    <col min="13609" max="13609" width="8.5703125" customWidth="1"/>
    <col min="13610" max="13610" width="9" customWidth="1"/>
    <col min="13611" max="13611" width="7.5703125" customWidth="1"/>
    <col min="13612" max="13612" width="7.140625" customWidth="1"/>
    <col min="13613" max="13614" width="6.85546875" customWidth="1"/>
    <col min="13615" max="13616" width="5.7109375" customWidth="1"/>
    <col min="13617" max="13617" width="6.42578125" customWidth="1"/>
    <col min="13618" max="13618" width="6.7109375" customWidth="1"/>
    <col min="13619" max="13619" width="7" customWidth="1"/>
    <col min="13620" max="13620" width="6.7109375" customWidth="1"/>
    <col min="13621" max="13621" width="8.140625" customWidth="1"/>
    <col min="13622" max="13622" width="8.85546875" customWidth="1"/>
    <col min="13623" max="13623" width="6.5703125" customWidth="1"/>
    <col min="13624" max="13624" width="9.7109375" customWidth="1"/>
    <col min="13625" max="13625" width="9.5703125" customWidth="1"/>
    <col min="13626" max="13627" width="7.5703125" customWidth="1"/>
    <col min="13628" max="13628" width="7" customWidth="1"/>
    <col min="13629" max="13629" width="7.7109375" customWidth="1"/>
    <col min="13630" max="13630" width="7.5703125" customWidth="1"/>
    <col min="13631" max="13631" width="6.5703125" customWidth="1"/>
    <col min="13824" max="13824" width="2.42578125" customWidth="1"/>
    <col min="13825" max="13825" width="7" customWidth="1"/>
    <col min="13826" max="13826" width="11.28515625" customWidth="1"/>
    <col min="13827" max="13829" width="7.5703125" customWidth="1"/>
    <col min="13830" max="13830" width="6.85546875" customWidth="1"/>
    <col min="13831" max="13831" width="7.7109375" customWidth="1"/>
    <col min="13832" max="13832" width="6.5703125" customWidth="1"/>
    <col min="13833" max="13833" width="5.5703125" customWidth="1"/>
    <col min="13834" max="13834" width="6" customWidth="1"/>
    <col min="13835" max="13835" width="4.28515625" customWidth="1"/>
    <col min="13836" max="13836" width="5" customWidth="1"/>
    <col min="13837" max="13837" width="4.85546875" customWidth="1"/>
    <col min="13838" max="13839" width="5.42578125" customWidth="1"/>
    <col min="13840" max="13840" width="5.85546875" customWidth="1"/>
    <col min="13841" max="13845" width="5.7109375" customWidth="1"/>
    <col min="13846" max="13846" width="6.42578125" customWidth="1"/>
    <col min="13847" max="13847" width="6.85546875" customWidth="1"/>
    <col min="13848" max="13848" width="7.5703125" customWidth="1"/>
    <col min="13849" max="13850" width="6.7109375" customWidth="1"/>
    <col min="13851" max="13851" width="7.140625" customWidth="1"/>
    <col min="13852" max="13852" width="9" customWidth="1"/>
    <col min="13854" max="13854" width="5.85546875" customWidth="1"/>
    <col min="13855" max="13855" width="6" customWidth="1"/>
    <col min="13856" max="13856" width="7.28515625" customWidth="1"/>
    <col min="13857" max="13857" width="8.42578125" customWidth="1"/>
    <col min="13858" max="13858" width="7.140625" customWidth="1"/>
    <col min="13859" max="13860" width="9.7109375" customWidth="1"/>
    <col min="13861" max="13861" width="8" customWidth="1"/>
    <col min="13862" max="13862" width="8.7109375" customWidth="1"/>
    <col min="13863" max="13863" width="8.140625" customWidth="1"/>
    <col min="13864" max="13864" width="8.7109375" customWidth="1"/>
    <col min="13865" max="13865" width="8.5703125" customWidth="1"/>
    <col min="13866" max="13866" width="9" customWidth="1"/>
    <col min="13867" max="13867" width="7.5703125" customWidth="1"/>
    <col min="13868" max="13868" width="7.140625" customWidth="1"/>
    <col min="13869" max="13870" width="6.85546875" customWidth="1"/>
    <col min="13871" max="13872" width="5.7109375" customWidth="1"/>
    <col min="13873" max="13873" width="6.42578125" customWidth="1"/>
    <col min="13874" max="13874" width="6.7109375" customWidth="1"/>
    <col min="13875" max="13875" width="7" customWidth="1"/>
    <col min="13876" max="13876" width="6.7109375" customWidth="1"/>
    <col min="13877" max="13877" width="8.140625" customWidth="1"/>
    <col min="13878" max="13878" width="8.85546875" customWidth="1"/>
    <col min="13879" max="13879" width="6.5703125" customWidth="1"/>
    <col min="13880" max="13880" width="9.7109375" customWidth="1"/>
    <col min="13881" max="13881" width="9.5703125" customWidth="1"/>
    <col min="13882" max="13883" width="7.5703125" customWidth="1"/>
    <col min="13884" max="13884" width="7" customWidth="1"/>
    <col min="13885" max="13885" width="7.7109375" customWidth="1"/>
    <col min="13886" max="13886" width="7.5703125" customWidth="1"/>
    <col min="13887" max="13887" width="6.5703125" customWidth="1"/>
    <col min="14080" max="14080" width="2.42578125" customWidth="1"/>
    <col min="14081" max="14081" width="7" customWidth="1"/>
    <col min="14082" max="14082" width="11.28515625" customWidth="1"/>
    <col min="14083" max="14085" width="7.5703125" customWidth="1"/>
    <col min="14086" max="14086" width="6.85546875" customWidth="1"/>
    <col min="14087" max="14087" width="7.7109375" customWidth="1"/>
    <col min="14088" max="14088" width="6.5703125" customWidth="1"/>
    <col min="14089" max="14089" width="5.5703125" customWidth="1"/>
    <col min="14090" max="14090" width="6" customWidth="1"/>
    <col min="14091" max="14091" width="4.28515625" customWidth="1"/>
    <col min="14092" max="14092" width="5" customWidth="1"/>
    <col min="14093" max="14093" width="4.85546875" customWidth="1"/>
    <col min="14094" max="14095" width="5.42578125" customWidth="1"/>
    <col min="14096" max="14096" width="5.85546875" customWidth="1"/>
    <col min="14097" max="14101" width="5.7109375" customWidth="1"/>
    <col min="14102" max="14102" width="6.42578125" customWidth="1"/>
    <col min="14103" max="14103" width="6.85546875" customWidth="1"/>
    <col min="14104" max="14104" width="7.5703125" customWidth="1"/>
    <col min="14105" max="14106" width="6.7109375" customWidth="1"/>
    <col min="14107" max="14107" width="7.140625" customWidth="1"/>
    <col min="14108" max="14108" width="9" customWidth="1"/>
    <col min="14110" max="14110" width="5.85546875" customWidth="1"/>
    <col min="14111" max="14111" width="6" customWidth="1"/>
    <col min="14112" max="14112" width="7.28515625" customWidth="1"/>
    <col min="14113" max="14113" width="8.42578125" customWidth="1"/>
    <col min="14114" max="14114" width="7.140625" customWidth="1"/>
    <col min="14115" max="14116" width="9.7109375" customWidth="1"/>
    <col min="14117" max="14117" width="8" customWidth="1"/>
    <col min="14118" max="14118" width="8.7109375" customWidth="1"/>
    <col min="14119" max="14119" width="8.140625" customWidth="1"/>
    <col min="14120" max="14120" width="8.7109375" customWidth="1"/>
    <col min="14121" max="14121" width="8.5703125" customWidth="1"/>
    <col min="14122" max="14122" width="9" customWidth="1"/>
    <col min="14123" max="14123" width="7.5703125" customWidth="1"/>
    <col min="14124" max="14124" width="7.140625" customWidth="1"/>
    <col min="14125" max="14126" width="6.85546875" customWidth="1"/>
    <col min="14127" max="14128" width="5.7109375" customWidth="1"/>
    <col min="14129" max="14129" width="6.42578125" customWidth="1"/>
    <col min="14130" max="14130" width="6.7109375" customWidth="1"/>
    <col min="14131" max="14131" width="7" customWidth="1"/>
    <col min="14132" max="14132" width="6.7109375" customWidth="1"/>
    <col min="14133" max="14133" width="8.140625" customWidth="1"/>
    <col min="14134" max="14134" width="8.85546875" customWidth="1"/>
    <col min="14135" max="14135" width="6.5703125" customWidth="1"/>
    <col min="14136" max="14136" width="9.7109375" customWidth="1"/>
    <col min="14137" max="14137" width="9.5703125" customWidth="1"/>
    <col min="14138" max="14139" width="7.5703125" customWidth="1"/>
    <col min="14140" max="14140" width="7" customWidth="1"/>
    <col min="14141" max="14141" width="7.7109375" customWidth="1"/>
    <col min="14142" max="14142" width="7.5703125" customWidth="1"/>
    <col min="14143" max="14143" width="6.5703125" customWidth="1"/>
    <col min="14336" max="14336" width="2.42578125" customWidth="1"/>
    <col min="14337" max="14337" width="7" customWidth="1"/>
    <col min="14338" max="14338" width="11.28515625" customWidth="1"/>
    <col min="14339" max="14341" width="7.5703125" customWidth="1"/>
    <col min="14342" max="14342" width="6.85546875" customWidth="1"/>
    <col min="14343" max="14343" width="7.7109375" customWidth="1"/>
    <col min="14344" max="14344" width="6.5703125" customWidth="1"/>
    <col min="14345" max="14345" width="5.5703125" customWidth="1"/>
    <col min="14346" max="14346" width="6" customWidth="1"/>
    <col min="14347" max="14347" width="4.28515625" customWidth="1"/>
    <col min="14348" max="14348" width="5" customWidth="1"/>
    <col min="14349" max="14349" width="4.85546875" customWidth="1"/>
    <col min="14350" max="14351" width="5.42578125" customWidth="1"/>
    <col min="14352" max="14352" width="5.85546875" customWidth="1"/>
    <col min="14353" max="14357" width="5.7109375" customWidth="1"/>
    <col min="14358" max="14358" width="6.42578125" customWidth="1"/>
    <col min="14359" max="14359" width="6.85546875" customWidth="1"/>
    <col min="14360" max="14360" width="7.5703125" customWidth="1"/>
    <col min="14361" max="14362" width="6.7109375" customWidth="1"/>
    <col min="14363" max="14363" width="7.140625" customWidth="1"/>
    <col min="14364" max="14364" width="9" customWidth="1"/>
    <col min="14366" max="14366" width="5.85546875" customWidth="1"/>
    <col min="14367" max="14367" width="6" customWidth="1"/>
    <col min="14368" max="14368" width="7.28515625" customWidth="1"/>
    <col min="14369" max="14369" width="8.42578125" customWidth="1"/>
    <col min="14370" max="14370" width="7.140625" customWidth="1"/>
    <col min="14371" max="14372" width="9.7109375" customWidth="1"/>
    <col min="14373" max="14373" width="8" customWidth="1"/>
    <col min="14374" max="14374" width="8.7109375" customWidth="1"/>
    <col min="14375" max="14375" width="8.140625" customWidth="1"/>
    <col min="14376" max="14376" width="8.7109375" customWidth="1"/>
    <col min="14377" max="14377" width="8.5703125" customWidth="1"/>
    <col min="14378" max="14378" width="9" customWidth="1"/>
    <col min="14379" max="14379" width="7.5703125" customWidth="1"/>
    <col min="14380" max="14380" width="7.140625" customWidth="1"/>
    <col min="14381" max="14382" width="6.85546875" customWidth="1"/>
    <col min="14383" max="14384" width="5.7109375" customWidth="1"/>
    <col min="14385" max="14385" width="6.42578125" customWidth="1"/>
    <col min="14386" max="14386" width="6.7109375" customWidth="1"/>
    <col min="14387" max="14387" width="7" customWidth="1"/>
    <col min="14388" max="14388" width="6.7109375" customWidth="1"/>
    <col min="14389" max="14389" width="8.140625" customWidth="1"/>
    <col min="14390" max="14390" width="8.85546875" customWidth="1"/>
    <col min="14391" max="14391" width="6.5703125" customWidth="1"/>
    <col min="14392" max="14392" width="9.7109375" customWidth="1"/>
    <col min="14393" max="14393" width="9.5703125" customWidth="1"/>
    <col min="14394" max="14395" width="7.5703125" customWidth="1"/>
    <col min="14396" max="14396" width="7" customWidth="1"/>
    <col min="14397" max="14397" width="7.7109375" customWidth="1"/>
    <col min="14398" max="14398" width="7.5703125" customWidth="1"/>
    <col min="14399" max="14399" width="6.5703125" customWidth="1"/>
    <col min="14592" max="14592" width="2.42578125" customWidth="1"/>
    <col min="14593" max="14593" width="7" customWidth="1"/>
    <col min="14594" max="14594" width="11.28515625" customWidth="1"/>
    <col min="14595" max="14597" width="7.5703125" customWidth="1"/>
    <col min="14598" max="14598" width="6.85546875" customWidth="1"/>
    <col min="14599" max="14599" width="7.7109375" customWidth="1"/>
    <col min="14600" max="14600" width="6.5703125" customWidth="1"/>
    <col min="14601" max="14601" width="5.5703125" customWidth="1"/>
    <col min="14602" max="14602" width="6" customWidth="1"/>
    <col min="14603" max="14603" width="4.28515625" customWidth="1"/>
    <col min="14604" max="14604" width="5" customWidth="1"/>
    <col min="14605" max="14605" width="4.85546875" customWidth="1"/>
    <col min="14606" max="14607" width="5.42578125" customWidth="1"/>
    <col min="14608" max="14608" width="5.85546875" customWidth="1"/>
    <col min="14609" max="14613" width="5.7109375" customWidth="1"/>
    <col min="14614" max="14614" width="6.42578125" customWidth="1"/>
    <col min="14615" max="14615" width="6.85546875" customWidth="1"/>
    <col min="14616" max="14616" width="7.5703125" customWidth="1"/>
    <col min="14617" max="14618" width="6.7109375" customWidth="1"/>
    <col min="14619" max="14619" width="7.140625" customWidth="1"/>
    <col min="14620" max="14620" width="9" customWidth="1"/>
    <col min="14622" max="14622" width="5.85546875" customWidth="1"/>
    <col min="14623" max="14623" width="6" customWidth="1"/>
    <col min="14624" max="14624" width="7.28515625" customWidth="1"/>
    <col min="14625" max="14625" width="8.42578125" customWidth="1"/>
    <col min="14626" max="14626" width="7.140625" customWidth="1"/>
    <col min="14627" max="14628" width="9.7109375" customWidth="1"/>
    <col min="14629" max="14629" width="8" customWidth="1"/>
    <col min="14630" max="14630" width="8.7109375" customWidth="1"/>
    <col min="14631" max="14631" width="8.140625" customWidth="1"/>
    <col min="14632" max="14632" width="8.7109375" customWidth="1"/>
    <col min="14633" max="14633" width="8.5703125" customWidth="1"/>
    <col min="14634" max="14634" width="9" customWidth="1"/>
    <col min="14635" max="14635" width="7.5703125" customWidth="1"/>
    <col min="14636" max="14636" width="7.140625" customWidth="1"/>
    <col min="14637" max="14638" width="6.85546875" customWidth="1"/>
    <col min="14639" max="14640" width="5.7109375" customWidth="1"/>
    <col min="14641" max="14641" width="6.42578125" customWidth="1"/>
    <col min="14642" max="14642" width="6.7109375" customWidth="1"/>
    <col min="14643" max="14643" width="7" customWidth="1"/>
    <col min="14644" max="14644" width="6.7109375" customWidth="1"/>
    <col min="14645" max="14645" width="8.140625" customWidth="1"/>
    <col min="14646" max="14646" width="8.85546875" customWidth="1"/>
    <col min="14647" max="14647" width="6.5703125" customWidth="1"/>
    <col min="14648" max="14648" width="9.7109375" customWidth="1"/>
    <col min="14649" max="14649" width="9.5703125" customWidth="1"/>
    <col min="14650" max="14651" width="7.5703125" customWidth="1"/>
    <col min="14652" max="14652" width="7" customWidth="1"/>
    <col min="14653" max="14653" width="7.7109375" customWidth="1"/>
    <col min="14654" max="14654" width="7.5703125" customWidth="1"/>
    <col min="14655" max="14655" width="6.5703125" customWidth="1"/>
    <col min="14848" max="14848" width="2.42578125" customWidth="1"/>
    <col min="14849" max="14849" width="7" customWidth="1"/>
    <col min="14850" max="14850" width="11.28515625" customWidth="1"/>
    <col min="14851" max="14853" width="7.5703125" customWidth="1"/>
    <col min="14854" max="14854" width="6.85546875" customWidth="1"/>
    <col min="14855" max="14855" width="7.7109375" customWidth="1"/>
    <col min="14856" max="14856" width="6.5703125" customWidth="1"/>
    <col min="14857" max="14857" width="5.5703125" customWidth="1"/>
    <col min="14858" max="14858" width="6" customWidth="1"/>
    <col min="14859" max="14859" width="4.28515625" customWidth="1"/>
    <col min="14860" max="14860" width="5" customWidth="1"/>
    <col min="14861" max="14861" width="4.85546875" customWidth="1"/>
    <col min="14862" max="14863" width="5.42578125" customWidth="1"/>
    <col min="14864" max="14864" width="5.85546875" customWidth="1"/>
    <col min="14865" max="14869" width="5.7109375" customWidth="1"/>
    <col min="14870" max="14870" width="6.42578125" customWidth="1"/>
    <col min="14871" max="14871" width="6.85546875" customWidth="1"/>
    <col min="14872" max="14872" width="7.5703125" customWidth="1"/>
    <col min="14873" max="14874" width="6.7109375" customWidth="1"/>
    <col min="14875" max="14875" width="7.140625" customWidth="1"/>
    <col min="14876" max="14876" width="9" customWidth="1"/>
    <col min="14878" max="14878" width="5.85546875" customWidth="1"/>
    <col min="14879" max="14879" width="6" customWidth="1"/>
    <col min="14880" max="14880" width="7.28515625" customWidth="1"/>
    <col min="14881" max="14881" width="8.42578125" customWidth="1"/>
    <col min="14882" max="14882" width="7.140625" customWidth="1"/>
    <col min="14883" max="14884" width="9.7109375" customWidth="1"/>
    <col min="14885" max="14885" width="8" customWidth="1"/>
    <col min="14886" max="14886" width="8.7109375" customWidth="1"/>
    <col min="14887" max="14887" width="8.140625" customWidth="1"/>
    <col min="14888" max="14888" width="8.7109375" customWidth="1"/>
    <col min="14889" max="14889" width="8.5703125" customWidth="1"/>
    <col min="14890" max="14890" width="9" customWidth="1"/>
    <col min="14891" max="14891" width="7.5703125" customWidth="1"/>
    <col min="14892" max="14892" width="7.140625" customWidth="1"/>
    <col min="14893" max="14894" width="6.85546875" customWidth="1"/>
    <col min="14895" max="14896" width="5.7109375" customWidth="1"/>
    <col min="14897" max="14897" width="6.42578125" customWidth="1"/>
    <col min="14898" max="14898" width="6.7109375" customWidth="1"/>
    <col min="14899" max="14899" width="7" customWidth="1"/>
    <col min="14900" max="14900" width="6.7109375" customWidth="1"/>
    <col min="14901" max="14901" width="8.140625" customWidth="1"/>
    <col min="14902" max="14902" width="8.85546875" customWidth="1"/>
    <col min="14903" max="14903" width="6.5703125" customWidth="1"/>
    <col min="14904" max="14904" width="9.7109375" customWidth="1"/>
    <col min="14905" max="14905" width="9.5703125" customWidth="1"/>
    <col min="14906" max="14907" width="7.5703125" customWidth="1"/>
    <col min="14908" max="14908" width="7" customWidth="1"/>
    <col min="14909" max="14909" width="7.7109375" customWidth="1"/>
    <col min="14910" max="14910" width="7.5703125" customWidth="1"/>
    <col min="14911" max="14911" width="6.5703125" customWidth="1"/>
    <col min="15104" max="15104" width="2.42578125" customWidth="1"/>
    <col min="15105" max="15105" width="7" customWidth="1"/>
    <col min="15106" max="15106" width="11.28515625" customWidth="1"/>
    <col min="15107" max="15109" width="7.5703125" customWidth="1"/>
    <col min="15110" max="15110" width="6.85546875" customWidth="1"/>
    <col min="15111" max="15111" width="7.7109375" customWidth="1"/>
    <col min="15112" max="15112" width="6.5703125" customWidth="1"/>
    <col min="15113" max="15113" width="5.5703125" customWidth="1"/>
    <col min="15114" max="15114" width="6" customWidth="1"/>
    <col min="15115" max="15115" width="4.28515625" customWidth="1"/>
    <col min="15116" max="15116" width="5" customWidth="1"/>
    <col min="15117" max="15117" width="4.85546875" customWidth="1"/>
    <col min="15118" max="15119" width="5.42578125" customWidth="1"/>
    <col min="15120" max="15120" width="5.85546875" customWidth="1"/>
    <col min="15121" max="15125" width="5.7109375" customWidth="1"/>
    <col min="15126" max="15126" width="6.42578125" customWidth="1"/>
    <col min="15127" max="15127" width="6.85546875" customWidth="1"/>
    <col min="15128" max="15128" width="7.5703125" customWidth="1"/>
    <col min="15129" max="15130" width="6.7109375" customWidth="1"/>
    <col min="15131" max="15131" width="7.140625" customWidth="1"/>
    <col min="15132" max="15132" width="9" customWidth="1"/>
    <col min="15134" max="15134" width="5.85546875" customWidth="1"/>
    <col min="15135" max="15135" width="6" customWidth="1"/>
    <col min="15136" max="15136" width="7.28515625" customWidth="1"/>
    <col min="15137" max="15137" width="8.42578125" customWidth="1"/>
    <col min="15138" max="15138" width="7.140625" customWidth="1"/>
    <col min="15139" max="15140" width="9.7109375" customWidth="1"/>
    <col min="15141" max="15141" width="8" customWidth="1"/>
    <col min="15142" max="15142" width="8.7109375" customWidth="1"/>
    <col min="15143" max="15143" width="8.140625" customWidth="1"/>
    <col min="15144" max="15144" width="8.7109375" customWidth="1"/>
    <col min="15145" max="15145" width="8.5703125" customWidth="1"/>
    <col min="15146" max="15146" width="9" customWidth="1"/>
    <col min="15147" max="15147" width="7.5703125" customWidth="1"/>
    <col min="15148" max="15148" width="7.140625" customWidth="1"/>
    <col min="15149" max="15150" width="6.85546875" customWidth="1"/>
    <col min="15151" max="15152" width="5.7109375" customWidth="1"/>
    <col min="15153" max="15153" width="6.42578125" customWidth="1"/>
    <col min="15154" max="15154" width="6.7109375" customWidth="1"/>
    <col min="15155" max="15155" width="7" customWidth="1"/>
    <col min="15156" max="15156" width="6.7109375" customWidth="1"/>
    <col min="15157" max="15157" width="8.140625" customWidth="1"/>
    <col min="15158" max="15158" width="8.85546875" customWidth="1"/>
    <col min="15159" max="15159" width="6.5703125" customWidth="1"/>
    <col min="15160" max="15160" width="9.7109375" customWidth="1"/>
    <col min="15161" max="15161" width="9.5703125" customWidth="1"/>
    <col min="15162" max="15163" width="7.5703125" customWidth="1"/>
    <col min="15164" max="15164" width="7" customWidth="1"/>
    <col min="15165" max="15165" width="7.7109375" customWidth="1"/>
    <col min="15166" max="15166" width="7.5703125" customWidth="1"/>
    <col min="15167" max="15167" width="6.5703125" customWidth="1"/>
    <col min="15360" max="15360" width="2.42578125" customWidth="1"/>
    <col min="15361" max="15361" width="7" customWidth="1"/>
    <col min="15362" max="15362" width="11.28515625" customWidth="1"/>
    <col min="15363" max="15365" width="7.5703125" customWidth="1"/>
    <col min="15366" max="15366" width="6.85546875" customWidth="1"/>
    <col min="15367" max="15367" width="7.7109375" customWidth="1"/>
    <col min="15368" max="15368" width="6.5703125" customWidth="1"/>
    <col min="15369" max="15369" width="5.5703125" customWidth="1"/>
    <col min="15370" max="15370" width="6" customWidth="1"/>
    <col min="15371" max="15371" width="4.28515625" customWidth="1"/>
    <col min="15372" max="15372" width="5" customWidth="1"/>
    <col min="15373" max="15373" width="4.85546875" customWidth="1"/>
    <col min="15374" max="15375" width="5.42578125" customWidth="1"/>
    <col min="15376" max="15376" width="5.85546875" customWidth="1"/>
    <col min="15377" max="15381" width="5.7109375" customWidth="1"/>
    <col min="15382" max="15382" width="6.42578125" customWidth="1"/>
    <col min="15383" max="15383" width="6.85546875" customWidth="1"/>
    <col min="15384" max="15384" width="7.5703125" customWidth="1"/>
    <col min="15385" max="15386" width="6.7109375" customWidth="1"/>
    <col min="15387" max="15387" width="7.140625" customWidth="1"/>
    <col min="15388" max="15388" width="9" customWidth="1"/>
    <col min="15390" max="15390" width="5.85546875" customWidth="1"/>
    <col min="15391" max="15391" width="6" customWidth="1"/>
    <col min="15392" max="15392" width="7.28515625" customWidth="1"/>
    <col min="15393" max="15393" width="8.42578125" customWidth="1"/>
    <col min="15394" max="15394" width="7.140625" customWidth="1"/>
    <col min="15395" max="15396" width="9.7109375" customWidth="1"/>
    <col min="15397" max="15397" width="8" customWidth="1"/>
    <col min="15398" max="15398" width="8.7109375" customWidth="1"/>
    <col min="15399" max="15399" width="8.140625" customWidth="1"/>
    <col min="15400" max="15400" width="8.7109375" customWidth="1"/>
    <col min="15401" max="15401" width="8.5703125" customWidth="1"/>
    <col min="15402" max="15402" width="9" customWidth="1"/>
    <col min="15403" max="15403" width="7.5703125" customWidth="1"/>
    <col min="15404" max="15404" width="7.140625" customWidth="1"/>
    <col min="15405" max="15406" width="6.85546875" customWidth="1"/>
    <col min="15407" max="15408" width="5.7109375" customWidth="1"/>
    <col min="15409" max="15409" width="6.42578125" customWidth="1"/>
    <col min="15410" max="15410" width="6.7109375" customWidth="1"/>
    <col min="15411" max="15411" width="7" customWidth="1"/>
    <col min="15412" max="15412" width="6.7109375" customWidth="1"/>
    <col min="15413" max="15413" width="8.140625" customWidth="1"/>
    <col min="15414" max="15414" width="8.85546875" customWidth="1"/>
    <col min="15415" max="15415" width="6.5703125" customWidth="1"/>
    <col min="15416" max="15416" width="9.7109375" customWidth="1"/>
    <col min="15417" max="15417" width="9.5703125" customWidth="1"/>
    <col min="15418" max="15419" width="7.5703125" customWidth="1"/>
    <col min="15420" max="15420" width="7" customWidth="1"/>
    <col min="15421" max="15421" width="7.7109375" customWidth="1"/>
    <col min="15422" max="15422" width="7.5703125" customWidth="1"/>
    <col min="15423" max="15423" width="6.5703125" customWidth="1"/>
    <col min="15616" max="15616" width="2.42578125" customWidth="1"/>
    <col min="15617" max="15617" width="7" customWidth="1"/>
    <col min="15618" max="15618" width="11.28515625" customWidth="1"/>
    <col min="15619" max="15621" width="7.5703125" customWidth="1"/>
    <col min="15622" max="15622" width="6.85546875" customWidth="1"/>
    <col min="15623" max="15623" width="7.7109375" customWidth="1"/>
    <col min="15624" max="15624" width="6.5703125" customWidth="1"/>
    <col min="15625" max="15625" width="5.5703125" customWidth="1"/>
    <col min="15626" max="15626" width="6" customWidth="1"/>
    <col min="15627" max="15627" width="4.28515625" customWidth="1"/>
    <col min="15628" max="15628" width="5" customWidth="1"/>
    <col min="15629" max="15629" width="4.85546875" customWidth="1"/>
    <col min="15630" max="15631" width="5.42578125" customWidth="1"/>
    <col min="15632" max="15632" width="5.85546875" customWidth="1"/>
    <col min="15633" max="15637" width="5.7109375" customWidth="1"/>
    <col min="15638" max="15638" width="6.42578125" customWidth="1"/>
    <col min="15639" max="15639" width="6.85546875" customWidth="1"/>
    <col min="15640" max="15640" width="7.5703125" customWidth="1"/>
    <col min="15641" max="15642" width="6.7109375" customWidth="1"/>
    <col min="15643" max="15643" width="7.140625" customWidth="1"/>
    <col min="15644" max="15644" width="9" customWidth="1"/>
    <col min="15646" max="15646" width="5.85546875" customWidth="1"/>
    <col min="15647" max="15647" width="6" customWidth="1"/>
    <col min="15648" max="15648" width="7.28515625" customWidth="1"/>
    <col min="15649" max="15649" width="8.42578125" customWidth="1"/>
    <col min="15650" max="15650" width="7.140625" customWidth="1"/>
    <col min="15651" max="15652" width="9.7109375" customWidth="1"/>
    <col min="15653" max="15653" width="8" customWidth="1"/>
    <col min="15654" max="15654" width="8.7109375" customWidth="1"/>
    <col min="15655" max="15655" width="8.140625" customWidth="1"/>
    <col min="15656" max="15656" width="8.7109375" customWidth="1"/>
    <col min="15657" max="15657" width="8.5703125" customWidth="1"/>
    <col min="15658" max="15658" width="9" customWidth="1"/>
    <col min="15659" max="15659" width="7.5703125" customWidth="1"/>
    <col min="15660" max="15660" width="7.140625" customWidth="1"/>
    <col min="15661" max="15662" width="6.85546875" customWidth="1"/>
    <col min="15663" max="15664" width="5.7109375" customWidth="1"/>
    <col min="15665" max="15665" width="6.42578125" customWidth="1"/>
    <col min="15666" max="15666" width="6.7109375" customWidth="1"/>
    <col min="15667" max="15667" width="7" customWidth="1"/>
    <col min="15668" max="15668" width="6.7109375" customWidth="1"/>
    <col min="15669" max="15669" width="8.140625" customWidth="1"/>
    <col min="15670" max="15670" width="8.85546875" customWidth="1"/>
    <col min="15671" max="15671" width="6.5703125" customWidth="1"/>
    <col min="15672" max="15672" width="9.7109375" customWidth="1"/>
    <col min="15673" max="15673" width="9.5703125" customWidth="1"/>
    <col min="15674" max="15675" width="7.5703125" customWidth="1"/>
    <col min="15676" max="15676" width="7" customWidth="1"/>
    <col min="15677" max="15677" width="7.7109375" customWidth="1"/>
    <col min="15678" max="15678" width="7.5703125" customWidth="1"/>
    <col min="15679" max="15679" width="6.5703125" customWidth="1"/>
    <col min="15872" max="15872" width="2.42578125" customWidth="1"/>
    <col min="15873" max="15873" width="7" customWidth="1"/>
    <col min="15874" max="15874" width="11.28515625" customWidth="1"/>
    <col min="15875" max="15877" width="7.5703125" customWidth="1"/>
    <col min="15878" max="15878" width="6.85546875" customWidth="1"/>
    <col min="15879" max="15879" width="7.7109375" customWidth="1"/>
    <col min="15880" max="15880" width="6.5703125" customWidth="1"/>
    <col min="15881" max="15881" width="5.5703125" customWidth="1"/>
    <col min="15882" max="15882" width="6" customWidth="1"/>
    <col min="15883" max="15883" width="4.28515625" customWidth="1"/>
    <col min="15884" max="15884" width="5" customWidth="1"/>
    <col min="15885" max="15885" width="4.85546875" customWidth="1"/>
    <col min="15886" max="15887" width="5.42578125" customWidth="1"/>
    <col min="15888" max="15888" width="5.85546875" customWidth="1"/>
    <col min="15889" max="15893" width="5.7109375" customWidth="1"/>
    <col min="15894" max="15894" width="6.42578125" customWidth="1"/>
    <col min="15895" max="15895" width="6.85546875" customWidth="1"/>
    <col min="15896" max="15896" width="7.5703125" customWidth="1"/>
    <col min="15897" max="15898" width="6.7109375" customWidth="1"/>
    <col min="15899" max="15899" width="7.140625" customWidth="1"/>
    <col min="15900" max="15900" width="9" customWidth="1"/>
    <col min="15902" max="15902" width="5.85546875" customWidth="1"/>
    <col min="15903" max="15903" width="6" customWidth="1"/>
    <col min="15904" max="15904" width="7.28515625" customWidth="1"/>
    <col min="15905" max="15905" width="8.42578125" customWidth="1"/>
    <col min="15906" max="15906" width="7.140625" customWidth="1"/>
    <col min="15907" max="15908" width="9.7109375" customWidth="1"/>
    <col min="15909" max="15909" width="8" customWidth="1"/>
    <col min="15910" max="15910" width="8.7109375" customWidth="1"/>
    <col min="15911" max="15911" width="8.140625" customWidth="1"/>
    <col min="15912" max="15912" width="8.7109375" customWidth="1"/>
    <col min="15913" max="15913" width="8.5703125" customWidth="1"/>
    <col min="15914" max="15914" width="9" customWidth="1"/>
    <col min="15915" max="15915" width="7.5703125" customWidth="1"/>
    <col min="15916" max="15916" width="7.140625" customWidth="1"/>
    <col min="15917" max="15918" width="6.85546875" customWidth="1"/>
    <col min="15919" max="15920" width="5.7109375" customWidth="1"/>
    <col min="15921" max="15921" width="6.42578125" customWidth="1"/>
    <col min="15922" max="15922" width="6.7109375" customWidth="1"/>
    <col min="15923" max="15923" width="7" customWidth="1"/>
    <col min="15924" max="15924" width="6.7109375" customWidth="1"/>
    <col min="15925" max="15925" width="8.140625" customWidth="1"/>
    <col min="15926" max="15926" width="8.85546875" customWidth="1"/>
    <col min="15927" max="15927" width="6.5703125" customWidth="1"/>
    <col min="15928" max="15928" width="9.7109375" customWidth="1"/>
    <col min="15929" max="15929" width="9.5703125" customWidth="1"/>
    <col min="15930" max="15931" width="7.5703125" customWidth="1"/>
    <col min="15932" max="15932" width="7" customWidth="1"/>
    <col min="15933" max="15933" width="7.7109375" customWidth="1"/>
    <col min="15934" max="15934" width="7.5703125" customWidth="1"/>
    <col min="15935" max="15935" width="6.5703125" customWidth="1"/>
    <col min="16128" max="16128" width="2.42578125" customWidth="1"/>
    <col min="16129" max="16129" width="7" customWidth="1"/>
    <col min="16130" max="16130" width="11.28515625" customWidth="1"/>
    <col min="16131" max="16133" width="7.5703125" customWidth="1"/>
    <col min="16134" max="16134" width="6.85546875" customWidth="1"/>
    <col min="16135" max="16135" width="7.7109375" customWidth="1"/>
    <col min="16136" max="16136" width="6.5703125" customWidth="1"/>
    <col min="16137" max="16137" width="5.5703125" customWidth="1"/>
    <col min="16138" max="16138" width="6" customWidth="1"/>
    <col min="16139" max="16139" width="4.28515625" customWidth="1"/>
    <col min="16140" max="16140" width="5" customWidth="1"/>
    <col min="16141" max="16141" width="4.85546875" customWidth="1"/>
    <col min="16142" max="16143" width="5.42578125" customWidth="1"/>
    <col min="16144" max="16144" width="5.85546875" customWidth="1"/>
    <col min="16145" max="16149" width="5.7109375" customWidth="1"/>
    <col min="16150" max="16150" width="6.42578125" customWidth="1"/>
    <col min="16151" max="16151" width="6.85546875" customWidth="1"/>
    <col min="16152" max="16152" width="7.5703125" customWidth="1"/>
    <col min="16153" max="16154" width="6.7109375" customWidth="1"/>
    <col min="16155" max="16155" width="7.140625" customWidth="1"/>
    <col min="16156" max="16156" width="9" customWidth="1"/>
    <col min="16158" max="16158" width="5.85546875" customWidth="1"/>
    <col min="16159" max="16159" width="6" customWidth="1"/>
    <col min="16160" max="16160" width="7.28515625" customWidth="1"/>
    <col min="16161" max="16161" width="8.42578125" customWidth="1"/>
    <col min="16162" max="16162" width="7.140625" customWidth="1"/>
    <col min="16163" max="16164" width="9.7109375" customWidth="1"/>
    <col min="16165" max="16165" width="8" customWidth="1"/>
    <col min="16166" max="16166" width="8.7109375" customWidth="1"/>
    <col min="16167" max="16167" width="8.140625" customWidth="1"/>
    <col min="16168" max="16168" width="8.7109375" customWidth="1"/>
    <col min="16169" max="16169" width="8.5703125" customWidth="1"/>
    <col min="16170" max="16170" width="9" customWidth="1"/>
    <col min="16171" max="16171" width="7.5703125" customWidth="1"/>
    <col min="16172" max="16172" width="7.140625" customWidth="1"/>
    <col min="16173" max="16174" width="6.85546875" customWidth="1"/>
    <col min="16175" max="16176" width="5.7109375" customWidth="1"/>
    <col min="16177" max="16177" width="6.42578125" customWidth="1"/>
    <col min="16178" max="16178" width="6.7109375" customWidth="1"/>
    <col min="16179" max="16179" width="7" customWidth="1"/>
    <col min="16180" max="16180" width="6.7109375" customWidth="1"/>
    <col min="16181" max="16181" width="8.140625" customWidth="1"/>
    <col min="16182" max="16182" width="8.85546875" customWidth="1"/>
    <col min="16183" max="16183" width="6.5703125" customWidth="1"/>
    <col min="16184" max="16184" width="9.7109375" customWidth="1"/>
    <col min="16185" max="16185" width="9.5703125" customWidth="1"/>
    <col min="16186" max="16187" width="7.5703125" customWidth="1"/>
    <col min="16188" max="16188" width="7" customWidth="1"/>
    <col min="16189" max="16189" width="7.7109375" customWidth="1"/>
    <col min="16190" max="16190" width="7.5703125" customWidth="1"/>
    <col min="16191" max="16191" width="6.5703125" customWidth="1"/>
  </cols>
  <sheetData>
    <row r="1" spans="2:65" ht="30" x14ac:dyDescent="0.25">
      <c r="B1" s="1288" t="s">
        <v>284</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c r="BG1" s="1288"/>
      <c r="BH1" s="1288"/>
      <c r="BI1" s="1288"/>
      <c r="BJ1" s="1288"/>
      <c r="BK1" s="1288"/>
    </row>
    <row r="2" spans="2:65" ht="15" customHeight="1" thickBot="1" x14ac:dyDescent="0.3">
      <c r="B2" s="282"/>
      <c r="C2" s="1"/>
      <c r="AD2" s="27"/>
      <c r="AE2" s="27"/>
      <c r="AF2" s="27"/>
      <c r="AG2" s="27"/>
      <c r="AH2" s="27"/>
      <c r="AI2" s="27"/>
      <c r="AJ2" s="27"/>
    </row>
    <row r="3" spans="2:65" ht="18" customHeight="1" thickBot="1" x14ac:dyDescent="0.3">
      <c r="B3" s="1358" t="s">
        <v>0</v>
      </c>
      <c r="C3" s="1359"/>
      <c r="D3" s="1364" t="s">
        <v>1</v>
      </c>
      <c r="E3" s="1428" t="s">
        <v>2</v>
      </c>
      <c r="F3" s="1429"/>
      <c r="G3" s="1429"/>
      <c r="H3" s="1429"/>
      <c r="I3" s="1429"/>
      <c r="J3" s="1429"/>
      <c r="K3" s="1429"/>
      <c r="L3" s="1429"/>
      <c r="M3" s="1429"/>
      <c r="N3" s="1429"/>
      <c r="O3" s="1430"/>
      <c r="P3" s="1428" t="s">
        <v>3</v>
      </c>
      <c r="Q3" s="1429"/>
      <c r="R3" s="1429"/>
      <c r="S3" s="1429"/>
      <c r="T3" s="1429"/>
      <c r="U3" s="1429"/>
      <c r="V3" s="1429"/>
      <c r="W3" s="1429"/>
      <c r="X3" s="1429"/>
      <c r="Y3" s="1429"/>
      <c r="Z3" s="1429"/>
      <c r="AA3" s="1429"/>
      <c r="AB3" s="1429"/>
      <c r="AC3" s="1429"/>
      <c r="AD3" s="1428" t="s">
        <v>4</v>
      </c>
      <c r="AE3" s="1429"/>
      <c r="AF3" s="1429"/>
      <c r="AG3" s="1429"/>
      <c r="AH3" s="1429"/>
      <c r="AI3" s="1429"/>
      <c r="AJ3" s="1429"/>
      <c r="AK3" s="1497" t="s">
        <v>5</v>
      </c>
      <c r="AL3" s="1498"/>
      <c r="AM3" s="1498"/>
      <c r="AN3" s="1498"/>
      <c r="AO3" s="1498"/>
      <c r="AP3" s="1498"/>
      <c r="AQ3" s="1498"/>
      <c r="AR3" s="1499"/>
      <c r="AS3" s="1428" t="s">
        <v>6</v>
      </c>
      <c r="AT3" s="1429"/>
      <c r="AU3" s="1429"/>
      <c r="AV3" s="1429"/>
      <c r="AW3" s="1429"/>
      <c r="AX3" s="1429"/>
      <c r="AY3" s="1429"/>
      <c r="AZ3" s="1429"/>
      <c r="BA3" s="1429"/>
      <c r="BB3" s="1429"/>
      <c r="BC3" s="1429"/>
      <c r="BD3" s="1429"/>
      <c r="BE3" s="1430"/>
      <c r="BF3" s="1428" t="s">
        <v>7</v>
      </c>
      <c r="BG3" s="1429"/>
      <c r="BH3" s="1429"/>
      <c r="BI3" s="1429"/>
      <c r="BJ3" s="1429"/>
      <c r="BK3" s="1430"/>
      <c r="BL3" s="1437" t="s">
        <v>199</v>
      </c>
      <c r="BM3" s="1438"/>
    </row>
    <row r="4" spans="2:65" ht="24" customHeight="1" x14ac:dyDescent="0.25">
      <c r="B4" s="1360"/>
      <c r="C4" s="1361"/>
      <c r="D4" s="1365"/>
      <c r="E4" s="1397" t="s">
        <v>9</v>
      </c>
      <c r="F4" s="1434"/>
      <c r="G4" s="1434"/>
      <c r="H4" s="1434"/>
      <c r="I4" s="1417"/>
      <c r="J4" s="1403" t="s">
        <v>10</v>
      </c>
      <c r="K4" s="1399" t="s">
        <v>11</v>
      </c>
      <c r="L4" s="1417"/>
      <c r="M4" s="1399" t="s">
        <v>12</v>
      </c>
      <c r="N4" s="1434"/>
      <c r="O4" s="1443"/>
      <c r="P4" s="1397" t="s">
        <v>90</v>
      </c>
      <c r="Q4" s="1434"/>
      <c r="R4" s="1417"/>
      <c r="S4" s="1403" t="s">
        <v>91</v>
      </c>
      <c r="T4" s="1463" t="s">
        <v>92</v>
      </c>
      <c r="U4" s="1463"/>
      <c r="V4" s="1463"/>
      <c r="W4" s="1463"/>
      <c r="X4" s="1463"/>
      <c r="Y4" s="1463" t="s">
        <v>13</v>
      </c>
      <c r="Z4" s="1463"/>
      <c r="AA4" s="1463"/>
      <c r="AB4" s="1463"/>
      <c r="AC4" s="1399"/>
      <c r="AD4" s="1531" t="s">
        <v>46</v>
      </c>
      <c r="AE4" s="1414" t="s">
        <v>88</v>
      </c>
      <c r="AF4" s="1399" t="s">
        <v>15</v>
      </c>
      <c r="AG4" s="1417"/>
      <c r="AH4" s="1418" t="s">
        <v>16</v>
      </c>
      <c r="AI4" s="1419"/>
      <c r="AJ4" s="264" t="s">
        <v>17</v>
      </c>
      <c r="AK4" s="1538" t="s">
        <v>18</v>
      </c>
      <c r="AL4" s="1411"/>
      <c r="AM4" s="1411" t="s">
        <v>19</v>
      </c>
      <c r="AN4" s="1411"/>
      <c r="AO4" s="1412" t="s">
        <v>20</v>
      </c>
      <c r="AP4" s="1412"/>
      <c r="AQ4" s="1412"/>
      <c r="AR4" s="1413"/>
      <c r="AS4" s="1531" t="s">
        <v>21</v>
      </c>
      <c r="AT4" s="1403" t="s">
        <v>22</v>
      </c>
      <c r="AU4" s="1403" t="s">
        <v>23</v>
      </c>
      <c r="AV4" s="1403" t="s">
        <v>24</v>
      </c>
      <c r="AW4" s="1403" t="s">
        <v>25</v>
      </c>
      <c r="AX4" s="1407" t="s">
        <v>26</v>
      </c>
      <c r="AY4" s="1403" t="s">
        <v>93</v>
      </c>
      <c r="AZ4" s="1403" t="s">
        <v>94</v>
      </c>
      <c r="BA4" s="1408" t="s">
        <v>27</v>
      </c>
      <c r="BB4" s="1408" t="s">
        <v>28</v>
      </c>
      <c r="BC4" s="1403" t="s">
        <v>29</v>
      </c>
      <c r="BD4" s="1403" t="s">
        <v>30</v>
      </c>
      <c r="BE4" s="1394" t="s">
        <v>330</v>
      </c>
      <c r="BF4" s="1397" t="s">
        <v>32</v>
      </c>
      <c r="BG4" s="1398"/>
      <c r="BH4" s="1399" t="s">
        <v>33</v>
      </c>
      <c r="BI4" s="1400"/>
      <c r="BJ4" s="1401" t="s">
        <v>34</v>
      </c>
      <c r="BK4" s="1402"/>
      <c r="BL4" s="1439"/>
      <c r="BM4" s="1440"/>
    </row>
    <row r="5" spans="2:65" ht="27" customHeight="1" x14ac:dyDescent="0.25">
      <c r="B5" s="1360"/>
      <c r="C5" s="1361"/>
      <c r="D5" s="1365"/>
      <c r="E5" s="1544" t="s">
        <v>35</v>
      </c>
      <c r="F5" s="1516" t="s">
        <v>36</v>
      </c>
      <c r="G5" s="1516" t="s">
        <v>37</v>
      </c>
      <c r="H5" s="1516" t="s">
        <v>335</v>
      </c>
      <c r="I5" s="1516" t="s">
        <v>89</v>
      </c>
      <c r="J5" s="1435"/>
      <c r="K5" s="1516" t="s">
        <v>39</v>
      </c>
      <c r="L5" s="1516" t="s">
        <v>40</v>
      </c>
      <c r="M5" s="1558" t="s">
        <v>317</v>
      </c>
      <c r="N5" s="1561" t="s">
        <v>318</v>
      </c>
      <c r="O5" s="1562" t="s">
        <v>319</v>
      </c>
      <c r="P5" s="1544" t="s">
        <v>95</v>
      </c>
      <c r="Q5" s="1516" t="s">
        <v>96</v>
      </c>
      <c r="R5" s="1516" t="s">
        <v>97</v>
      </c>
      <c r="S5" s="1435"/>
      <c r="T5" s="1519" t="s">
        <v>98</v>
      </c>
      <c r="U5" s="1519" t="s">
        <v>99</v>
      </c>
      <c r="V5" s="1519" t="s">
        <v>100</v>
      </c>
      <c r="W5" s="1519" t="s">
        <v>101</v>
      </c>
      <c r="X5" s="1556" t="s">
        <v>102</v>
      </c>
      <c r="Y5" s="1519" t="s">
        <v>41</v>
      </c>
      <c r="Z5" s="1519" t="s">
        <v>42</v>
      </c>
      <c r="AA5" s="1519" t="s">
        <v>43</v>
      </c>
      <c r="AB5" s="1519" t="s">
        <v>44</v>
      </c>
      <c r="AC5" s="1523" t="s">
        <v>45</v>
      </c>
      <c r="AD5" s="1532"/>
      <c r="AE5" s="1415"/>
      <c r="AF5" s="1526" t="s">
        <v>320</v>
      </c>
      <c r="AG5" s="1526" t="s">
        <v>321</v>
      </c>
      <c r="AH5" s="1526" t="s">
        <v>320</v>
      </c>
      <c r="AI5" s="1526" t="s">
        <v>321</v>
      </c>
      <c r="AJ5" s="1526" t="s">
        <v>320</v>
      </c>
      <c r="AK5" s="1534" t="s">
        <v>322</v>
      </c>
      <c r="AL5" s="1519" t="s">
        <v>324</v>
      </c>
      <c r="AM5" s="1519" t="s">
        <v>322</v>
      </c>
      <c r="AN5" s="1519" t="s">
        <v>324</v>
      </c>
      <c r="AO5" s="1519" t="s">
        <v>322</v>
      </c>
      <c r="AP5" s="1519" t="s">
        <v>324</v>
      </c>
      <c r="AQ5" s="1519" t="s">
        <v>325</v>
      </c>
      <c r="AR5" s="1529" t="s">
        <v>336</v>
      </c>
      <c r="AS5" s="1532"/>
      <c r="AT5" s="1404"/>
      <c r="AU5" s="1404"/>
      <c r="AV5" s="1404"/>
      <c r="AW5" s="1404"/>
      <c r="AX5" s="1404"/>
      <c r="AY5" s="1404"/>
      <c r="AZ5" s="1404"/>
      <c r="BA5" s="1409"/>
      <c r="BB5" s="1409"/>
      <c r="BC5" s="1404"/>
      <c r="BD5" s="1403"/>
      <c r="BE5" s="1395"/>
      <c r="BF5" s="1544" t="s">
        <v>338</v>
      </c>
      <c r="BG5" s="1516" t="s">
        <v>329</v>
      </c>
      <c r="BH5" s="1516" t="s">
        <v>337</v>
      </c>
      <c r="BI5" s="1516" t="s">
        <v>329</v>
      </c>
      <c r="BJ5" s="1516" t="s">
        <v>337</v>
      </c>
      <c r="BK5" s="1541" t="s">
        <v>329</v>
      </c>
      <c r="BL5" s="1439"/>
      <c r="BM5" s="1440"/>
    </row>
    <row r="6" spans="2:65" ht="34.5" customHeight="1" x14ac:dyDescent="0.25">
      <c r="B6" s="1360"/>
      <c r="C6" s="1361"/>
      <c r="D6" s="1365"/>
      <c r="E6" s="1549"/>
      <c r="F6" s="1517"/>
      <c r="G6" s="1551"/>
      <c r="H6" s="1517"/>
      <c r="I6" s="1517"/>
      <c r="J6" s="1435"/>
      <c r="K6" s="1517"/>
      <c r="L6" s="1517"/>
      <c r="M6" s="1559"/>
      <c r="N6" s="1539"/>
      <c r="O6" s="1563"/>
      <c r="P6" s="1565"/>
      <c r="Q6" s="1536"/>
      <c r="R6" s="1536"/>
      <c r="S6" s="1435"/>
      <c r="T6" s="1519"/>
      <c r="U6" s="1519"/>
      <c r="V6" s="1519"/>
      <c r="W6" s="1519"/>
      <c r="X6" s="1556"/>
      <c r="Y6" s="1521"/>
      <c r="Z6" s="1521"/>
      <c r="AA6" s="1521"/>
      <c r="AB6" s="1521"/>
      <c r="AC6" s="1524"/>
      <c r="AD6" s="1532"/>
      <c r="AE6" s="1415"/>
      <c r="AF6" s="1527"/>
      <c r="AG6" s="1527"/>
      <c r="AH6" s="1527"/>
      <c r="AI6" s="1527"/>
      <c r="AJ6" s="1527"/>
      <c r="AK6" s="1534"/>
      <c r="AL6" s="1519"/>
      <c r="AM6" s="1519"/>
      <c r="AN6" s="1519"/>
      <c r="AO6" s="1519"/>
      <c r="AP6" s="1519"/>
      <c r="AQ6" s="1519"/>
      <c r="AR6" s="1529"/>
      <c r="AS6" s="1532"/>
      <c r="AT6" s="1404"/>
      <c r="AU6" s="1404"/>
      <c r="AV6" s="1404"/>
      <c r="AW6" s="1404"/>
      <c r="AX6" s="1404"/>
      <c r="AY6" s="1404"/>
      <c r="AZ6" s="1404"/>
      <c r="BA6" s="1409"/>
      <c r="BB6" s="1409"/>
      <c r="BC6" s="1404"/>
      <c r="BD6" s="1403"/>
      <c r="BE6" s="1395"/>
      <c r="BF6" s="1545"/>
      <c r="BG6" s="1539"/>
      <c r="BH6" s="1539"/>
      <c r="BI6" s="1539"/>
      <c r="BJ6" s="1539"/>
      <c r="BK6" s="1542"/>
      <c r="BL6" s="1439"/>
      <c r="BM6" s="1440"/>
    </row>
    <row r="7" spans="2:65" ht="39.75" customHeight="1" thickBot="1" x14ac:dyDescent="0.3">
      <c r="B7" s="1360"/>
      <c r="C7" s="1361"/>
      <c r="D7" s="1365"/>
      <c r="E7" s="1550"/>
      <c r="F7" s="1518"/>
      <c r="G7" s="1552"/>
      <c r="H7" s="1518"/>
      <c r="I7" s="1518"/>
      <c r="J7" s="1436"/>
      <c r="K7" s="1518"/>
      <c r="L7" s="1518"/>
      <c r="M7" s="1560"/>
      <c r="N7" s="1540"/>
      <c r="O7" s="1564"/>
      <c r="P7" s="1566"/>
      <c r="Q7" s="1537"/>
      <c r="R7" s="1537"/>
      <c r="S7" s="1436"/>
      <c r="T7" s="1520"/>
      <c r="U7" s="1520"/>
      <c r="V7" s="1520"/>
      <c r="W7" s="1520"/>
      <c r="X7" s="1557"/>
      <c r="Y7" s="1522"/>
      <c r="Z7" s="1522"/>
      <c r="AA7" s="1522"/>
      <c r="AB7" s="1522"/>
      <c r="AC7" s="1525"/>
      <c r="AD7" s="1533"/>
      <c r="AE7" s="1416"/>
      <c r="AF7" s="1528"/>
      <c r="AG7" s="1528"/>
      <c r="AH7" s="1528"/>
      <c r="AI7" s="1528"/>
      <c r="AJ7" s="1528"/>
      <c r="AK7" s="1535"/>
      <c r="AL7" s="1520"/>
      <c r="AM7" s="1520"/>
      <c r="AN7" s="1520"/>
      <c r="AO7" s="1520"/>
      <c r="AP7" s="1520"/>
      <c r="AQ7" s="1520"/>
      <c r="AR7" s="1530"/>
      <c r="AS7" s="1533"/>
      <c r="AT7" s="1405"/>
      <c r="AU7" s="1405"/>
      <c r="AV7" s="1405"/>
      <c r="AW7" s="1405"/>
      <c r="AX7" s="1405"/>
      <c r="AY7" s="1405"/>
      <c r="AZ7" s="1405"/>
      <c r="BA7" s="1410"/>
      <c r="BB7" s="1410"/>
      <c r="BC7" s="1405"/>
      <c r="BD7" s="1406"/>
      <c r="BE7" s="1396"/>
      <c r="BF7" s="1546"/>
      <c r="BG7" s="1540"/>
      <c r="BH7" s="1540"/>
      <c r="BI7" s="1540"/>
      <c r="BJ7" s="1540"/>
      <c r="BK7" s="1543"/>
      <c r="BL7" s="1441"/>
      <c r="BM7" s="1442"/>
    </row>
    <row r="8" spans="2:65" ht="18" customHeight="1" x14ac:dyDescent="0.25">
      <c r="B8" s="1360"/>
      <c r="C8" s="1361"/>
      <c r="D8" s="1365"/>
      <c r="E8" s="1356" t="s">
        <v>279</v>
      </c>
      <c r="F8" s="1356" t="s">
        <v>279</v>
      </c>
      <c r="G8" s="1356" t="s">
        <v>279</v>
      </c>
      <c r="H8" s="1354" t="s">
        <v>244</v>
      </c>
      <c r="I8" s="1356" t="s">
        <v>279</v>
      </c>
      <c r="J8" s="1356" t="s">
        <v>279</v>
      </c>
      <c r="K8" s="1356" t="s">
        <v>245</v>
      </c>
      <c r="L8" s="1356" t="s">
        <v>245</v>
      </c>
      <c r="M8" s="1348" t="s">
        <v>246</v>
      </c>
      <c r="N8" s="1348" t="s">
        <v>239</v>
      </c>
      <c r="O8" s="1350" t="s">
        <v>239</v>
      </c>
      <c r="P8" s="1348" t="s">
        <v>279</v>
      </c>
      <c r="Q8" s="1348" t="s">
        <v>279</v>
      </c>
      <c r="R8" s="1348" t="s">
        <v>279</v>
      </c>
      <c r="S8" s="1348" t="s">
        <v>279</v>
      </c>
      <c r="T8" s="1348" t="s">
        <v>279</v>
      </c>
      <c r="U8" s="1348" t="s">
        <v>279</v>
      </c>
      <c r="V8" s="1348" t="s">
        <v>279</v>
      </c>
      <c r="W8" s="1348" t="s">
        <v>279</v>
      </c>
      <c r="X8" s="1348" t="s">
        <v>279</v>
      </c>
      <c r="Y8" s="1348" t="s">
        <v>279</v>
      </c>
      <c r="Z8" s="1348" t="s">
        <v>279</v>
      </c>
      <c r="AA8" s="1348" t="s">
        <v>279</v>
      </c>
      <c r="AB8" s="1348" t="s">
        <v>279</v>
      </c>
      <c r="AC8" s="1350" t="s">
        <v>279</v>
      </c>
      <c r="AD8" s="1344" t="s">
        <v>240</v>
      </c>
      <c r="AE8" s="1344" t="s">
        <v>247</v>
      </c>
      <c r="AF8" s="1344" t="s">
        <v>239</v>
      </c>
      <c r="AG8" s="1344" t="s">
        <v>239</v>
      </c>
      <c r="AH8" s="1344" t="s">
        <v>239</v>
      </c>
      <c r="AI8" s="1344" t="s">
        <v>239</v>
      </c>
      <c r="AJ8" s="1346" t="s">
        <v>239</v>
      </c>
      <c r="AK8" s="1344" t="s">
        <v>280</v>
      </c>
      <c r="AL8" s="1344" t="s">
        <v>241</v>
      </c>
      <c r="AM8" s="1344" t="s">
        <v>280</v>
      </c>
      <c r="AN8" s="1344" t="s">
        <v>241</v>
      </c>
      <c r="AO8" s="1344" t="s">
        <v>280</v>
      </c>
      <c r="AP8" s="1344" t="s">
        <v>241</v>
      </c>
      <c r="AQ8" s="1344" t="s">
        <v>280</v>
      </c>
      <c r="AR8" s="1346" t="s">
        <v>241</v>
      </c>
      <c r="AS8" s="1344" t="s">
        <v>279</v>
      </c>
      <c r="AT8" s="1344" t="s">
        <v>279</v>
      </c>
      <c r="AU8" s="1344" t="s">
        <v>279</v>
      </c>
      <c r="AV8" s="1344" t="s">
        <v>279</v>
      </c>
      <c r="AW8" s="1344" t="s">
        <v>279</v>
      </c>
      <c r="AX8" s="1344" t="s">
        <v>279</v>
      </c>
      <c r="AY8" s="1344" t="s">
        <v>279</v>
      </c>
      <c r="AZ8" s="1344" t="s">
        <v>279</v>
      </c>
      <c r="BA8" s="1344" t="s">
        <v>279</v>
      </c>
      <c r="BB8" s="1344" t="s">
        <v>279</v>
      </c>
      <c r="BC8" s="1344" t="s">
        <v>279</v>
      </c>
      <c r="BD8" s="1344" t="s">
        <v>279</v>
      </c>
      <c r="BE8" s="1344" t="s">
        <v>279</v>
      </c>
      <c r="BF8" s="1512" t="s">
        <v>243</v>
      </c>
      <c r="BG8" s="1344" t="s">
        <v>279</v>
      </c>
      <c r="BH8" s="1344" t="s">
        <v>243</v>
      </c>
      <c r="BI8" s="1344" t="s">
        <v>279</v>
      </c>
      <c r="BJ8" s="1344" t="s">
        <v>243</v>
      </c>
      <c r="BK8" s="1346" t="s">
        <v>279</v>
      </c>
      <c r="BL8" s="1342" t="s">
        <v>355</v>
      </c>
      <c r="BM8" s="1344" t="s">
        <v>50</v>
      </c>
    </row>
    <row r="9" spans="2:65" ht="15" customHeight="1" x14ac:dyDescent="0.25">
      <c r="B9" s="1360"/>
      <c r="C9" s="1361"/>
      <c r="D9" s="1366"/>
      <c r="E9" s="1357"/>
      <c r="F9" s="1357"/>
      <c r="G9" s="1357"/>
      <c r="H9" s="1355"/>
      <c r="I9" s="1357"/>
      <c r="J9" s="1357"/>
      <c r="K9" s="1357"/>
      <c r="L9" s="1357"/>
      <c r="M9" s="1349"/>
      <c r="N9" s="1349"/>
      <c r="O9" s="1351"/>
      <c r="P9" s="1349"/>
      <c r="Q9" s="1349"/>
      <c r="R9" s="1349"/>
      <c r="S9" s="1349"/>
      <c r="T9" s="1349"/>
      <c r="U9" s="1349"/>
      <c r="V9" s="1349"/>
      <c r="W9" s="1349"/>
      <c r="X9" s="1349"/>
      <c r="Y9" s="1349"/>
      <c r="Z9" s="1349"/>
      <c r="AA9" s="1349"/>
      <c r="AB9" s="1349"/>
      <c r="AC9" s="1351"/>
      <c r="AD9" s="1345"/>
      <c r="AE9" s="1345"/>
      <c r="AF9" s="1345"/>
      <c r="AG9" s="1345"/>
      <c r="AH9" s="1345"/>
      <c r="AI9" s="1345"/>
      <c r="AJ9" s="1347"/>
      <c r="AK9" s="1345"/>
      <c r="AL9" s="1345"/>
      <c r="AM9" s="1345"/>
      <c r="AN9" s="1345"/>
      <c r="AO9" s="1345"/>
      <c r="AP9" s="1345"/>
      <c r="AQ9" s="1345"/>
      <c r="AR9" s="1347"/>
      <c r="AS9" s="1345"/>
      <c r="AT9" s="1345"/>
      <c r="AU9" s="1345"/>
      <c r="AV9" s="1345"/>
      <c r="AW9" s="1345"/>
      <c r="AX9" s="1345"/>
      <c r="AY9" s="1345"/>
      <c r="AZ9" s="1345"/>
      <c r="BA9" s="1345"/>
      <c r="BB9" s="1345"/>
      <c r="BC9" s="1345"/>
      <c r="BD9" s="1345"/>
      <c r="BE9" s="1345"/>
      <c r="BF9" s="1513"/>
      <c r="BG9" s="1345"/>
      <c r="BH9" s="1345"/>
      <c r="BI9" s="1345"/>
      <c r="BJ9" s="1345"/>
      <c r="BK9" s="1347"/>
      <c r="BL9" s="1343"/>
      <c r="BM9" s="1345"/>
    </row>
    <row r="10" spans="2:65" ht="15" customHeight="1" thickBot="1" x14ac:dyDescent="0.3">
      <c r="B10" s="1547"/>
      <c r="C10" s="1548"/>
      <c r="D10" s="494" t="s">
        <v>51</v>
      </c>
      <c r="E10" s="495">
        <v>951517</v>
      </c>
      <c r="F10" s="496">
        <v>724850</v>
      </c>
      <c r="G10" s="497">
        <v>106806</v>
      </c>
      <c r="H10" s="498">
        <v>85.44</v>
      </c>
      <c r="I10" s="497">
        <v>259560</v>
      </c>
      <c r="J10" s="497">
        <v>65926.8</v>
      </c>
      <c r="K10" s="499">
        <v>11.6</v>
      </c>
      <c r="L10" s="499">
        <v>52</v>
      </c>
      <c r="M10" s="500">
        <v>4</v>
      </c>
      <c r="N10" s="499">
        <v>12</v>
      </c>
      <c r="O10" s="501">
        <v>6</v>
      </c>
      <c r="P10" s="502">
        <v>222</v>
      </c>
      <c r="Q10" s="503">
        <v>29</v>
      </c>
      <c r="R10" s="503">
        <v>1524</v>
      </c>
      <c r="S10" s="503">
        <v>241</v>
      </c>
      <c r="T10" s="504">
        <v>7931</v>
      </c>
      <c r="U10" s="504">
        <v>249</v>
      </c>
      <c r="V10" s="504">
        <v>344</v>
      </c>
      <c r="W10" s="504">
        <v>41</v>
      </c>
      <c r="X10" s="504">
        <v>951</v>
      </c>
      <c r="Y10" s="505">
        <v>21230</v>
      </c>
      <c r="Z10" s="505">
        <v>131926</v>
      </c>
      <c r="AA10" s="505">
        <v>72797</v>
      </c>
      <c r="AB10" s="503">
        <v>21244</v>
      </c>
      <c r="AC10" s="506">
        <v>30809</v>
      </c>
      <c r="AD10" s="507">
        <v>256310</v>
      </c>
      <c r="AE10" s="505">
        <v>507006733</v>
      </c>
      <c r="AF10" s="508">
        <v>99.4</v>
      </c>
      <c r="AG10" s="499">
        <v>78.2</v>
      </c>
      <c r="AH10" s="509">
        <v>98</v>
      </c>
      <c r="AI10" s="509">
        <v>38.1</v>
      </c>
      <c r="AJ10" s="501">
        <v>94.7</v>
      </c>
      <c r="AK10" s="510">
        <v>53805.09</v>
      </c>
      <c r="AL10" s="499">
        <v>208939.11599999998</v>
      </c>
      <c r="AM10" s="511">
        <v>5864.5</v>
      </c>
      <c r="AN10" s="512">
        <v>42619.7</v>
      </c>
      <c r="AO10" s="508">
        <v>60188.5</v>
      </c>
      <c r="AP10" s="508">
        <v>354543.19</v>
      </c>
      <c r="AQ10" s="508">
        <v>89661.56</v>
      </c>
      <c r="AR10" s="513">
        <v>129052.51367110103</v>
      </c>
      <c r="AS10" s="502">
        <v>490406</v>
      </c>
      <c r="AT10" s="503">
        <v>116531</v>
      </c>
      <c r="AU10" s="503">
        <v>61181</v>
      </c>
      <c r="AV10" s="503">
        <v>18250</v>
      </c>
      <c r="AW10" s="503">
        <v>6680</v>
      </c>
      <c r="AX10" s="503">
        <v>116</v>
      </c>
      <c r="AY10" s="503">
        <v>13502</v>
      </c>
      <c r="AZ10" s="503">
        <v>30707</v>
      </c>
      <c r="BA10" s="503">
        <v>13898</v>
      </c>
      <c r="BB10" s="505">
        <v>14548</v>
      </c>
      <c r="BC10" s="505">
        <v>912332</v>
      </c>
      <c r="BD10" s="503">
        <v>3668100</v>
      </c>
      <c r="BE10" s="506">
        <v>6370</v>
      </c>
      <c r="BF10" s="502">
        <v>14949841</v>
      </c>
      <c r="BG10" s="503">
        <v>41706174</v>
      </c>
      <c r="BH10" s="505">
        <v>296158</v>
      </c>
      <c r="BI10" s="505">
        <v>386170</v>
      </c>
      <c r="BJ10" s="505">
        <v>78457</v>
      </c>
      <c r="BK10" s="514">
        <v>195530</v>
      </c>
      <c r="BL10" s="686">
        <v>67.599999999999994</v>
      </c>
      <c r="BM10" s="364"/>
    </row>
    <row r="11" spans="2:65" x14ac:dyDescent="0.25">
      <c r="B11" s="455">
        <v>1</v>
      </c>
      <c r="C11" s="454">
        <v>41001</v>
      </c>
      <c r="D11" s="449" t="s">
        <v>52</v>
      </c>
      <c r="E11" s="450">
        <v>258909</v>
      </c>
      <c r="F11" s="478">
        <v>156643</v>
      </c>
      <c r="G11" s="478">
        <v>57414</v>
      </c>
      <c r="H11" s="479">
        <v>73.180000000000007</v>
      </c>
      <c r="I11" s="478">
        <v>176136</v>
      </c>
      <c r="J11" s="478">
        <v>20478.8</v>
      </c>
      <c r="K11" s="480">
        <v>5.5</v>
      </c>
      <c r="L11" s="481">
        <v>43.6</v>
      </c>
      <c r="M11" s="482">
        <v>5</v>
      </c>
      <c r="N11" s="483">
        <v>8</v>
      </c>
      <c r="O11" s="484">
        <v>6</v>
      </c>
      <c r="P11" s="450">
        <v>41</v>
      </c>
      <c r="Q11" s="485">
        <v>1</v>
      </c>
      <c r="R11" s="486">
        <v>122</v>
      </c>
      <c r="S11" s="486">
        <v>144</v>
      </c>
      <c r="T11" s="486">
        <v>2320</v>
      </c>
      <c r="U11" s="486">
        <v>40</v>
      </c>
      <c r="V11" s="486">
        <v>111</v>
      </c>
      <c r="W11" s="486">
        <v>11</v>
      </c>
      <c r="X11" s="486">
        <v>378</v>
      </c>
      <c r="Y11" s="486">
        <v>7950</v>
      </c>
      <c r="Z11" s="486">
        <v>35715</v>
      </c>
      <c r="AA11" s="486">
        <v>25427</v>
      </c>
      <c r="AB11" s="486">
        <v>8621</v>
      </c>
      <c r="AC11" s="451">
        <v>8936</v>
      </c>
      <c r="AD11" s="487">
        <v>88792</v>
      </c>
      <c r="AE11" s="486">
        <v>268714049</v>
      </c>
      <c r="AF11" s="471">
        <v>99.1</v>
      </c>
      <c r="AG11" s="471">
        <v>94.8</v>
      </c>
      <c r="AH11" s="471">
        <v>100</v>
      </c>
      <c r="AI11" s="471">
        <v>56.6</v>
      </c>
      <c r="AJ11" s="484">
        <v>100</v>
      </c>
      <c r="AK11" s="488">
        <v>4125.5</v>
      </c>
      <c r="AL11" s="489">
        <v>10160.299999999999</v>
      </c>
      <c r="AM11" s="483">
        <v>382</v>
      </c>
      <c r="AN11" s="483">
        <v>2482</v>
      </c>
      <c r="AO11" s="483">
        <v>2393</v>
      </c>
      <c r="AP11" s="483">
        <v>11853.225</v>
      </c>
      <c r="AQ11" s="483">
        <v>2674.01</v>
      </c>
      <c r="AR11" s="484">
        <v>3743.614</v>
      </c>
      <c r="AS11" s="487">
        <v>36150</v>
      </c>
      <c r="AT11" s="486">
        <v>30000</v>
      </c>
      <c r="AU11" s="486">
        <v>3500</v>
      </c>
      <c r="AV11" s="486">
        <v>2500</v>
      </c>
      <c r="AW11" s="486">
        <v>700</v>
      </c>
      <c r="AX11" s="485">
        <v>0</v>
      </c>
      <c r="AY11" s="486">
        <v>200</v>
      </c>
      <c r="AZ11" s="486">
        <v>150</v>
      </c>
      <c r="BA11" s="486">
        <v>1700</v>
      </c>
      <c r="BB11" s="486">
        <v>1800</v>
      </c>
      <c r="BC11" s="486">
        <v>280000</v>
      </c>
      <c r="BD11" s="490">
        <v>780000</v>
      </c>
      <c r="BE11" s="491">
        <v>450</v>
      </c>
      <c r="BF11" s="492">
        <v>229500</v>
      </c>
      <c r="BG11" s="490">
        <v>655000</v>
      </c>
      <c r="BH11" s="490">
        <v>22500</v>
      </c>
      <c r="BI11" s="490">
        <v>45000</v>
      </c>
      <c r="BJ11" s="490">
        <v>8600</v>
      </c>
      <c r="BK11" s="493">
        <v>18000</v>
      </c>
      <c r="BL11" s="683">
        <v>71.95</v>
      </c>
      <c r="BM11" s="680">
        <v>5</v>
      </c>
    </row>
    <row r="12" spans="2:65" x14ac:dyDescent="0.25">
      <c r="B12" s="283">
        <v>2</v>
      </c>
      <c r="C12" s="41">
        <v>41006</v>
      </c>
      <c r="D12" s="368" t="s">
        <v>80</v>
      </c>
      <c r="E12" s="85">
        <v>25901</v>
      </c>
      <c r="F12" s="22">
        <v>23283</v>
      </c>
      <c r="G12" s="22">
        <v>1821</v>
      </c>
      <c r="H12" s="63">
        <v>92.75</v>
      </c>
      <c r="I12" s="22">
        <v>177</v>
      </c>
      <c r="J12" s="22">
        <v>2408.8000000000002</v>
      </c>
      <c r="K12" s="64">
        <v>19.7</v>
      </c>
      <c r="L12" s="61">
        <v>1E-3</v>
      </c>
      <c r="M12" s="65">
        <v>3</v>
      </c>
      <c r="N12" s="69">
        <v>23</v>
      </c>
      <c r="O12" s="84">
        <v>7</v>
      </c>
      <c r="P12" s="85">
        <v>6</v>
      </c>
      <c r="Q12" s="6">
        <v>2</v>
      </c>
      <c r="R12" s="67">
        <v>75</v>
      </c>
      <c r="S12" s="6">
        <v>3</v>
      </c>
      <c r="T12" s="6">
        <v>176</v>
      </c>
      <c r="U12" s="6">
        <v>9</v>
      </c>
      <c r="V12" s="6">
        <v>5</v>
      </c>
      <c r="W12" s="6">
        <v>1</v>
      </c>
      <c r="X12" s="6">
        <v>13</v>
      </c>
      <c r="Y12" s="6">
        <v>475</v>
      </c>
      <c r="Z12" s="6">
        <v>4287</v>
      </c>
      <c r="AA12" s="6">
        <v>1164</v>
      </c>
      <c r="AB12" s="6">
        <v>191</v>
      </c>
      <c r="AC12" s="90">
        <v>1026</v>
      </c>
      <c r="AD12" s="452">
        <v>5037</v>
      </c>
      <c r="AE12" s="6">
        <v>3624728.4716743841</v>
      </c>
      <c r="AF12" s="60">
        <v>98.9</v>
      </c>
      <c r="AG12" s="60">
        <v>60</v>
      </c>
      <c r="AH12" s="60">
        <v>97.3</v>
      </c>
      <c r="AI12" s="60">
        <v>27.8</v>
      </c>
      <c r="AJ12" s="84">
        <v>100</v>
      </c>
      <c r="AK12" s="95">
        <v>1141</v>
      </c>
      <c r="AL12" s="66">
        <v>2841.25</v>
      </c>
      <c r="AM12" s="61">
        <v>249</v>
      </c>
      <c r="AN12" s="61">
        <v>1696</v>
      </c>
      <c r="AO12" s="61">
        <v>2478.5</v>
      </c>
      <c r="AP12" s="61">
        <v>9198.0249999999996</v>
      </c>
      <c r="AQ12" s="61">
        <v>8378.98</v>
      </c>
      <c r="AR12" s="84">
        <v>12149.520999999999</v>
      </c>
      <c r="AS12" s="452">
        <v>4760</v>
      </c>
      <c r="AT12" s="6">
        <v>1760</v>
      </c>
      <c r="AU12" s="6">
        <v>2700</v>
      </c>
      <c r="AV12" s="6">
        <v>225</v>
      </c>
      <c r="AW12" s="6">
        <v>12</v>
      </c>
      <c r="AX12" s="67">
        <v>0</v>
      </c>
      <c r="AY12" s="67">
        <v>0</v>
      </c>
      <c r="AZ12" s="67">
        <v>0</v>
      </c>
      <c r="BA12" s="62">
        <v>10</v>
      </c>
      <c r="BB12" s="6">
        <v>20</v>
      </c>
      <c r="BC12" s="6">
        <v>2900</v>
      </c>
      <c r="BD12" s="62">
        <v>60000</v>
      </c>
      <c r="BE12" s="453">
        <v>140</v>
      </c>
      <c r="BF12" s="452">
        <v>9000</v>
      </c>
      <c r="BG12" s="6">
        <v>28000</v>
      </c>
      <c r="BH12" s="6">
        <v>350</v>
      </c>
      <c r="BI12" s="6">
        <v>850</v>
      </c>
      <c r="BJ12" s="67">
        <v>0</v>
      </c>
      <c r="BK12" s="477">
        <v>0</v>
      </c>
      <c r="BL12" s="322">
        <v>68.2</v>
      </c>
      <c r="BM12" s="372">
        <v>9</v>
      </c>
    </row>
    <row r="13" spans="2:65" x14ac:dyDescent="0.25">
      <c r="B13" s="283">
        <v>3</v>
      </c>
      <c r="C13" s="41">
        <v>41013</v>
      </c>
      <c r="D13" s="368" t="s">
        <v>73</v>
      </c>
      <c r="E13" s="85">
        <v>8724</v>
      </c>
      <c r="F13" s="22">
        <v>7881</v>
      </c>
      <c r="G13" s="22">
        <v>124</v>
      </c>
      <c r="H13" s="63">
        <v>98.45</v>
      </c>
      <c r="I13" s="22">
        <v>550</v>
      </c>
      <c r="J13" s="62">
        <v>580</v>
      </c>
      <c r="K13" s="64">
        <v>9.5</v>
      </c>
      <c r="L13" s="61">
        <v>1E-3</v>
      </c>
      <c r="M13" s="65">
        <v>8</v>
      </c>
      <c r="N13" s="61">
        <v>13</v>
      </c>
      <c r="O13" s="84">
        <v>9</v>
      </c>
      <c r="P13" s="85">
        <v>3</v>
      </c>
      <c r="Q13" s="6">
        <v>2</v>
      </c>
      <c r="R13" s="67">
        <v>17</v>
      </c>
      <c r="S13" s="67">
        <v>0</v>
      </c>
      <c r="T13" s="67">
        <v>73</v>
      </c>
      <c r="U13" s="67">
        <v>5</v>
      </c>
      <c r="V13" s="67">
        <v>3</v>
      </c>
      <c r="W13" s="67">
        <v>1</v>
      </c>
      <c r="X13" s="6">
        <v>4</v>
      </c>
      <c r="Y13" s="6">
        <v>192</v>
      </c>
      <c r="Z13" s="6">
        <v>1182</v>
      </c>
      <c r="AA13" s="6">
        <v>686</v>
      </c>
      <c r="AB13" s="6">
        <v>207</v>
      </c>
      <c r="AC13" s="90">
        <v>177</v>
      </c>
      <c r="AD13" s="85">
        <v>2243</v>
      </c>
      <c r="AE13" s="6">
        <v>2934721</v>
      </c>
      <c r="AF13" s="60">
        <v>99</v>
      </c>
      <c r="AG13" s="60">
        <v>80.099999999999994</v>
      </c>
      <c r="AH13" s="60">
        <v>96.6</v>
      </c>
      <c r="AI13" s="60">
        <v>33</v>
      </c>
      <c r="AJ13" s="84">
        <v>100</v>
      </c>
      <c r="AK13" s="95">
        <v>890</v>
      </c>
      <c r="AL13" s="66">
        <v>5062.5</v>
      </c>
      <c r="AM13" s="61">
        <v>5</v>
      </c>
      <c r="AN13" s="61">
        <v>65</v>
      </c>
      <c r="AO13" s="61">
        <v>793.5</v>
      </c>
      <c r="AP13" s="61">
        <v>2231.7600000000002</v>
      </c>
      <c r="AQ13" s="61">
        <v>798.99</v>
      </c>
      <c r="AR13" s="84">
        <v>1118.586</v>
      </c>
      <c r="AS13" s="85">
        <v>20700</v>
      </c>
      <c r="AT13" s="6">
        <v>890</v>
      </c>
      <c r="AU13" s="6">
        <v>1100</v>
      </c>
      <c r="AV13" s="6">
        <v>100</v>
      </c>
      <c r="AW13" s="6">
        <v>84</v>
      </c>
      <c r="AX13" s="67">
        <v>0</v>
      </c>
      <c r="AY13" s="67">
        <v>0</v>
      </c>
      <c r="AZ13" s="67">
        <v>0</v>
      </c>
      <c r="BA13" s="6">
        <v>115</v>
      </c>
      <c r="BB13" s="6">
        <v>39</v>
      </c>
      <c r="BC13" s="6">
        <v>12820</v>
      </c>
      <c r="BD13" s="62">
        <v>56200</v>
      </c>
      <c r="BE13" s="90">
        <v>100</v>
      </c>
      <c r="BF13" s="85">
        <v>140000</v>
      </c>
      <c r="BG13" s="6">
        <v>390000</v>
      </c>
      <c r="BH13" s="6">
        <v>2500</v>
      </c>
      <c r="BI13" s="6">
        <v>5350</v>
      </c>
      <c r="BJ13" s="67">
        <v>0</v>
      </c>
      <c r="BK13" s="91">
        <v>0</v>
      </c>
      <c r="BL13" s="683">
        <v>57.16</v>
      </c>
      <c r="BM13" s="680">
        <v>26</v>
      </c>
    </row>
    <row r="14" spans="2:65" x14ac:dyDescent="0.25">
      <c r="B14" s="283">
        <v>4</v>
      </c>
      <c r="C14" s="41">
        <v>41016</v>
      </c>
      <c r="D14" s="368" t="s">
        <v>53</v>
      </c>
      <c r="E14" s="85">
        <v>17503</v>
      </c>
      <c r="F14" s="22">
        <v>13098</v>
      </c>
      <c r="G14" s="22">
        <v>2339</v>
      </c>
      <c r="H14" s="63">
        <v>84.85</v>
      </c>
      <c r="I14" s="22">
        <v>2043</v>
      </c>
      <c r="J14" s="22">
        <v>842.1</v>
      </c>
      <c r="K14" s="64">
        <v>26</v>
      </c>
      <c r="L14" s="61">
        <v>1E-3</v>
      </c>
      <c r="M14" s="65">
        <v>6</v>
      </c>
      <c r="N14" s="61">
        <v>10</v>
      </c>
      <c r="O14" s="84">
        <v>8</v>
      </c>
      <c r="P14" s="85">
        <v>2</v>
      </c>
      <c r="Q14" s="6">
        <v>3</v>
      </c>
      <c r="R14" s="67">
        <v>27</v>
      </c>
      <c r="S14" s="6">
        <v>1</v>
      </c>
      <c r="T14" s="6">
        <v>140</v>
      </c>
      <c r="U14" s="6">
        <v>5</v>
      </c>
      <c r="V14" s="6">
        <v>6</v>
      </c>
      <c r="W14" s="6">
        <v>1</v>
      </c>
      <c r="X14" s="6">
        <v>12</v>
      </c>
      <c r="Y14" s="6">
        <v>606</v>
      </c>
      <c r="Z14" s="6">
        <v>2262</v>
      </c>
      <c r="AA14" s="6">
        <v>1314</v>
      </c>
      <c r="AB14" s="6">
        <v>368</v>
      </c>
      <c r="AC14" s="90">
        <v>428</v>
      </c>
      <c r="AD14" s="85">
        <v>4984</v>
      </c>
      <c r="AE14" s="6">
        <v>12989117</v>
      </c>
      <c r="AF14" s="60">
        <v>99.9</v>
      </c>
      <c r="AG14" s="60">
        <v>82.3</v>
      </c>
      <c r="AH14" s="60">
        <v>95</v>
      </c>
      <c r="AI14" s="60">
        <v>42.6</v>
      </c>
      <c r="AJ14" s="84">
        <v>100</v>
      </c>
      <c r="AK14" s="95">
        <v>879.27</v>
      </c>
      <c r="AL14" s="66">
        <v>5109.1559999999999</v>
      </c>
      <c r="AM14" s="61">
        <v>50</v>
      </c>
      <c r="AN14" s="61">
        <v>450</v>
      </c>
      <c r="AO14" s="61">
        <v>479</v>
      </c>
      <c r="AP14" s="61">
        <v>3141.8</v>
      </c>
      <c r="AQ14" s="61">
        <v>1010.61</v>
      </c>
      <c r="AR14" s="84">
        <v>1414.8539999999996</v>
      </c>
      <c r="AS14" s="85">
        <v>27909</v>
      </c>
      <c r="AT14" s="6">
        <v>2775</v>
      </c>
      <c r="AU14" s="6">
        <v>1323</v>
      </c>
      <c r="AV14" s="6">
        <v>491</v>
      </c>
      <c r="AW14" s="6">
        <v>650</v>
      </c>
      <c r="AX14" s="67">
        <v>0</v>
      </c>
      <c r="AY14" s="67">
        <v>0</v>
      </c>
      <c r="AZ14" s="67">
        <v>0</v>
      </c>
      <c r="BA14" s="6">
        <v>180</v>
      </c>
      <c r="BB14" s="6">
        <v>400</v>
      </c>
      <c r="BC14" s="6">
        <v>47250</v>
      </c>
      <c r="BD14" s="62">
        <v>147000</v>
      </c>
      <c r="BE14" s="90">
        <v>200</v>
      </c>
      <c r="BF14" s="85">
        <v>1200000</v>
      </c>
      <c r="BG14" s="6">
        <v>3280000</v>
      </c>
      <c r="BH14" s="62">
        <v>32000</v>
      </c>
      <c r="BI14" s="6">
        <v>64600</v>
      </c>
      <c r="BJ14" s="67">
        <v>0</v>
      </c>
      <c r="BK14" s="91">
        <v>0</v>
      </c>
      <c r="BL14" s="322">
        <v>81.47</v>
      </c>
      <c r="BM14" s="372">
        <v>1</v>
      </c>
    </row>
    <row r="15" spans="2:65" x14ac:dyDescent="0.25">
      <c r="B15" s="283">
        <v>5</v>
      </c>
      <c r="C15" s="41">
        <v>41020</v>
      </c>
      <c r="D15" s="368" t="s">
        <v>54</v>
      </c>
      <c r="E15" s="85">
        <v>23375</v>
      </c>
      <c r="F15" s="22">
        <v>20630</v>
      </c>
      <c r="G15" s="22">
        <v>1654</v>
      </c>
      <c r="H15" s="63">
        <v>92.58</v>
      </c>
      <c r="I15" s="22">
        <v>450</v>
      </c>
      <c r="J15" s="22">
        <v>1459.7</v>
      </c>
      <c r="K15" s="64">
        <v>13.7</v>
      </c>
      <c r="L15" s="61">
        <v>1E-3</v>
      </c>
      <c r="M15" s="65">
        <v>4</v>
      </c>
      <c r="N15" s="61">
        <v>14</v>
      </c>
      <c r="O15" s="84">
        <v>9</v>
      </c>
      <c r="P15" s="85">
        <v>6</v>
      </c>
      <c r="Q15" s="67">
        <v>0</v>
      </c>
      <c r="R15" s="67">
        <v>53</v>
      </c>
      <c r="S15" s="67">
        <v>3</v>
      </c>
      <c r="T15" s="67">
        <v>195</v>
      </c>
      <c r="U15" s="67">
        <v>6</v>
      </c>
      <c r="V15" s="67">
        <v>8</v>
      </c>
      <c r="W15" s="67">
        <v>1</v>
      </c>
      <c r="X15" s="6">
        <v>22</v>
      </c>
      <c r="Y15" s="6">
        <v>424</v>
      </c>
      <c r="Z15" s="6">
        <v>2996</v>
      </c>
      <c r="AA15" s="6">
        <v>1491</v>
      </c>
      <c r="AB15" s="6">
        <v>287</v>
      </c>
      <c r="AC15" s="90">
        <v>892</v>
      </c>
      <c r="AD15" s="85">
        <v>5754</v>
      </c>
      <c r="AE15" s="6">
        <v>3553515</v>
      </c>
      <c r="AF15" s="60">
        <v>100</v>
      </c>
      <c r="AG15" s="60">
        <v>73.7</v>
      </c>
      <c r="AH15" s="60">
        <v>96.3</v>
      </c>
      <c r="AI15" s="60">
        <v>26.2</v>
      </c>
      <c r="AJ15" s="84">
        <v>98</v>
      </c>
      <c r="AK15" s="95">
        <v>1316</v>
      </c>
      <c r="AL15" s="66">
        <v>5804</v>
      </c>
      <c r="AM15" s="66">
        <v>845</v>
      </c>
      <c r="AN15" s="66">
        <v>6668</v>
      </c>
      <c r="AO15" s="66">
        <v>1639.5</v>
      </c>
      <c r="AP15" s="66">
        <v>9577.25</v>
      </c>
      <c r="AQ15" s="66">
        <v>3848.39</v>
      </c>
      <c r="AR15" s="84">
        <v>4618.0679999999993</v>
      </c>
      <c r="AS15" s="85">
        <v>15630</v>
      </c>
      <c r="AT15" s="6">
        <v>3175</v>
      </c>
      <c r="AU15" s="6">
        <v>1400</v>
      </c>
      <c r="AV15" s="6">
        <v>1200</v>
      </c>
      <c r="AW15" s="6">
        <v>50</v>
      </c>
      <c r="AX15" s="67">
        <v>0</v>
      </c>
      <c r="AY15" s="67">
        <v>0</v>
      </c>
      <c r="AZ15" s="67">
        <v>0</v>
      </c>
      <c r="BA15" s="6">
        <v>300</v>
      </c>
      <c r="BB15" s="67">
        <v>0</v>
      </c>
      <c r="BC15" s="6">
        <v>300</v>
      </c>
      <c r="BD15" s="6">
        <v>26000</v>
      </c>
      <c r="BE15" s="90">
        <v>800</v>
      </c>
      <c r="BF15" s="85">
        <v>13680</v>
      </c>
      <c r="BG15" s="6">
        <v>34200</v>
      </c>
      <c r="BH15" s="6">
        <v>7800</v>
      </c>
      <c r="BI15" s="6">
        <v>19500</v>
      </c>
      <c r="BJ15" s="67">
        <v>0</v>
      </c>
      <c r="BK15" s="91">
        <v>0</v>
      </c>
      <c r="BL15" s="683">
        <v>59.67</v>
      </c>
      <c r="BM15" s="680">
        <v>18</v>
      </c>
    </row>
    <row r="16" spans="2:65" x14ac:dyDescent="0.25">
      <c r="B16" s="689">
        <v>6</v>
      </c>
      <c r="C16" s="41">
        <v>41026</v>
      </c>
      <c r="D16" s="368" t="s">
        <v>74</v>
      </c>
      <c r="E16" s="85">
        <v>3464</v>
      </c>
      <c r="F16" s="22">
        <v>2635</v>
      </c>
      <c r="G16" s="22">
        <v>339</v>
      </c>
      <c r="H16" s="63">
        <v>88.6</v>
      </c>
      <c r="I16" s="22">
        <v>229</v>
      </c>
      <c r="J16" s="22">
        <v>135.5</v>
      </c>
      <c r="K16" s="61">
        <v>1E-3</v>
      </c>
      <c r="L16" s="61">
        <v>1E-3</v>
      </c>
      <c r="M16" s="65">
        <v>6</v>
      </c>
      <c r="N16" s="61">
        <v>19</v>
      </c>
      <c r="O16" s="84">
        <v>12</v>
      </c>
      <c r="P16" s="85">
        <v>1</v>
      </c>
      <c r="Q16" s="67">
        <v>0</v>
      </c>
      <c r="R16" s="67">
        <v>8</v>
      </c>
      <c r="S16" s="67">
        <v>0</v>
      </c>
      <c r="T16" s="67">
        <v>31</v>
      </c>
      <c r="U16" s="67">
        <v>0</v>
      </c>
      <c r="V16" s="67">
        <v>0</v>
      </c>
      <c r="W16" s="67">
        <v>0</v>
      </c>
      <c r="X16" s="6">
        <v>4</v>
      </c>
      <c r="Y16" s="6">
        <v>28</v>
      </c>
      <c r="Z16" s="6">
        <v>441</v>
      </c>
      <c r="AA16" s="6">
        <v>320</v>
      </c>
      <c r="AB16" s="6">
        <v>103</v>
      </c>
      <c r="AC16" s="91">
        <v>0</v>
      </c>
      <c r="AD16" s="85">
        <v>1077</v>
      </c>
      <c r="AE16" s="6">
        <v>2219277</v>
      </c>
      <c r="AF16" s="60">
        <v>100</v>
      </c>
      <c r="AG16" s="60">
        <v>99.6</v>
      </c>
      <c r="AH16" s="60">
        <v>95.5</v>
      </c>
      <c r="AI16" s="60">
        <v>60.6</v>
      </c>
      <c r="AJ16" s="84">
        <v>100</v>
      </c>
      <c r="AK16" s="95">
        <v>474</v>
      </c>
      <c r="AL16" s="66">
        <v>1898.45</v>
      </c>
      <c r="AM16" s="61">
        <v>5</v>
      </c>
      <c r="AN16" s="61">
        <v>40</v>
      </c>
      <c r="AO16" s="61">
        <v>109.5</v>
      </c>
      <c r="AP16" s="61">
        <v>685.8</v>
      </c>
      <c r="AQ16" s="61">
        <v>54.74</v>
      </c>
      <c r="AR16" s="84">
        <v>76.635999999999996</v>
      </c>
      <c r="AS16" s="85">
        <v>10909</v>
      </c>
      <c r="AT16" s="6">
        <v>1522</v>
      </c>
      <c r="AU16" s="6">
        <v>720</v>
      </c>
      <c r="AV16" s="6">
        <v>61</v>
      </c>
      <c r="AW16" s="6">
        <v>124</v>
      </c>
      <c r="AX16" s="67">
        <v>0</v>
      </c>
      <c r="AY16" s="67">
        <v>0</v>
      </c>
      <c r="AZ16" s="67">
        <v>0</v>
      </c>
      <c r="BA16" s="67">
        <v>0</v>
      </c>
      <c r="BB16" s="62">
        <v>112</v>
      </c>
      <c r="BC16" s="62">
        <v>1600</v>
      </c>
      <c r="BD16" s="62">
        <v>24000</v>
      </c>
      <c r="BE16" s="91">
        <v>0</v>
      </c>
      <c r="BF16" s="85">
        <v>5500</v>
      </c>
      <c r="BG16" s="6">
        <v>16000</v>
      </c>
      <c r="BH16" s="67">
        <v>0</v>
      </c>
      <c r="BI16" s="67">
        <v>0</v>
      </c>
      <c r="BJ16" s="67">
        <v>0</v>
      </c>
      <c r="BK16" s="91">
        <v>0</v>
      </c>
      <c r="BL16" s="322">
        <v>66.709999999999994</v>
      </c>
      <c r="BM16" s="372">
        <v>11</v>
      </c>
    </row>
    <row r="17" spans="2:65" x14ac:dyDescent="0.25">
      <c r="B17" s="283">
        <v>7</v>
      </c>
      <c r="C17" s="41">
        <v>41078</v>
      </c>
      <c r="D17" s="368" t="s">
        <v>55</v>
      </c>
      <c r="E17" s="85">
        <v>8589</v>
      </c>
      <c r="F17" s="22">
        <v>7798</v>
      </c>
      <c r="G17" s="22">
        <v>120</v>
      </c>
      <c r="H17" s="63">
        <v>98.48</v>
      </c>
      <c r="I17" s="22">
        <v>385</v>
      </c>
      <c r="J17" s="22">
        <v>607.79999999999995</v>
      </c>
      <c r="K17" s="64">
        <v>13.7</v>
      </c>
      <c r="L17" s="61">
        <v>1E-3</v>
      </c>
      <c r="M17" s="65">
        <v>4</v>
      </c>
      <c r="N17" s="61">
        <v>11</v>
      </c>
      <c r="O17" s="84">
        <v>9</v>
      </c>
      <c r="P17" s="85">
        <v>3</v>
      </c>
      <c r="Q17" s="6">
        <v>2</v>
      </c>
      <c r="R17" s="67">
        <v>32</v>
      </c>
      <c r="S17" s="6">
        <v>2</v>
      </c>
      <c r="T17" s="6">
        <v>83</v>
      </c>
      <c r="U17" s="6">
        <v>5</v>
      </c>
      <c r="V17" s="6">
        <v>2</v>
      </c>
      <c r="W17" s="6">
        <v>1</v>
      </c>
      <c r="X17" s="6">
        <v>16</v>
      </c>
      <c r="Y17" s="6">
        <v>149</v>
      </c>
      <c r="Z17" s="6">
        <v>1093</v>
      </c>
      <c r="AA17" s="6">
        <v>549</v>
      </c>
      <c r="AB17" s="6">
        <v>128</v>
      </c>
      <c r="AC17" s="90">
        <v>378</v>
      </c>
      <c r="AD17" s="85">
        <v>2284</v>
      </c>
      <c r="AE17" s="70">
        <v>3746065</v>
      </c>
      <c r="AF17" s="60">
        <v>100</v>
      </c>
      <c r="AG17" s="60">
        <v>68.5</v>
      </c>
      <c r="AH17" s="60">
        <v>92</v>
      </c>
      <c r="AI17" s="60">
        <v>31.4</v>
      </c>
      <c r="AJ17" s="84">
        <v>97</v>
      </c>
      <c r="AK17" s="95">
        <v>811.52</v>
      </c>
      <c r="AL17" s="66">
        <v>2734.4059999999999</v>
      </c>
      <c r="AM17" s="61">
        <v>108</v>
      </c>
      <c r="AN17" s="61">
        <v>717</v>
      </c>
      <c r="AO17" s="61">
        <v>1144</v>
      </c>
      <c r="AP17" s="61">
        <v>6560</v>
      </c>
      <c r="AQ17" s="61">
        <v>947.61</v>
      </c>
      <c r="AR17" s="84">
        <v>1231.893</v>
      </c>
      <c r="AS17" s="85">
        <v>23034</v>
      </c>
      <c r="AT17" s="6">
        <v>1650</v>
      </c>
      <c r="AU17" s="6">
        <v>1800</v>
      </c>
      <c r="AV17" s="6">
        <v>800</v>
      </c>
      <c r="AW17" s="6">
        <v>500</v>
      </c>
      <c r="AX17" s="67">
        <v>0</v>
      </c>
      <c r="AY17" s="67">
        <v>0</v>
      </c>
      <c r="AZ17" s="67">
        <v>0</v>
      </c>
      <c r="BA17" s="6">
        <v>2000</v>
      </c>
      <c r="BB17" s="6">
        <v>3000</v>
      </c>
      <c r="BC17" s="6">
        <v>1000</v>
      </c>
      <c r="BD17" s="62">
        <v>16000</v>
      </c>
      <c r="BE17" s="91">
        <v>0</v>
      </c>
      <c r="BF17" s="85">
        <v>75000</v>
      </c>
      <c r="BG17" s="6">
        <v>205000</v>
      </c>
      <c r="BH17" s="6">
        <v>2500</v>
      </c>
      <c r="BI17" s="6">
        <v>2800</v>
      </c>
      <c r="BJ17" s="67">
        <v>0</v>
      </c>
      <c r="BK17" s="91">
        <v>0</v>
      </c>
      <c r="BL17" s="683">
        <v>58.52</v>
      </c>
      <c r="BM17" s="680">
        <v>25</v>
      </c>
    </row>
    <row r="18" spans="2:65" x14ac:dyDescent="0.25">
      <c r="B18" s="283">
        <v>8</v>
      </c>
      <c r="C18" s="41">
        <v>41132</v>
      </c>
      <c r="D18" s="368" t="s">
        <v>56</v>
      </c>
      <c r="E18" s="85">
        <v>32334</v>
      </c>
      <c r="F18" s="22">
        <v>24541</v>
      </c>
      <c r="G18" s="22">
        <v>3683</v>
      </c>
      <c r="H18" s="63">
        <v>86.95</v>
      </c>
      <c r="I18" s="22">
        <v>6399</v>
      </c>
      <c r="J18" s="22">
        <v>1681.6</v>
      </c>
      <c r="K18" s="69">
        <v>8.3000000000000007</v>
      </c>
      <c r="L18" s="61">
        <v>1E-3</v>
      </c>
      <c r="M18" s="65">
        <v>3</v>
      </c>
      <c r="N18" s="61">
        <v>18</v>
      </c>
      <c r="O18" s="84">
        <v>5</v>
      </c>
      <c r="P18" s="85">
        <v>5</v>
      </c>
      <c r="Q18" s="6">
        <v>1</v>
      </c>
      <c r="R18" s="6">
        <v>41</v>
      </c>
      <c r="S18" s="6">
        <v>7</v>
      </c>
      <c r="T18" s="6">
        <v>264</v>
      </c>
      <c r="U18" s="6">
        <v>6</v>
      </c>
      <c r="V18" s="6">
        <v>13</v>
      </c>
      <c r="W18" s="6">
        <v>1</v>
      </c>
      <c r="X18" s="6">
        <v>20</v>
      </c>
      <c r="Y18" s="6">
        <v>461</v>
      </c>
      <c r="Z18" s="6">
        <v>3970</v>
      </c>
      <c r="AA18" s="6">
        <v>2140</v>
      </c>
      <c r="AB18" s="6">
        <v>601</v>
      </c>
      <c r="AC18" s="90">
        <v>801</v>
      </c>
      <c r="AD18" s="85">
        <v>8604</v>
      </c>
      <c r="AE18" s="6">
        <v>11795385</v>
      </c>
      <c r="AF18" s="60">
        <v>98.6</v>
      </c>
      <c r="AG18" s="60">
        <v>77.099999999999994</v>
      </c>
      <c r="AH18" s="60">
        <v>98.2</v>
      </c>
      <c r="AI18" s="60">
        <v>27</v>
      </c>
      <c r="AJ18" s="84">
        <v>97.4</v>
      </c>
      <c r="AK18" s="95">
        <v>5580.6</v>
      </c>
      <c r="AL18" s="66">
        <v>32218.74</v>
      </c>
      <c r="AM18" s="61">
        <v>100</v>
      </c>
      <c r="AN18" s="61">
        <v>600</v>
      </c>
      <c r="AO18" s="61">
        <v>1261</v>
      </c>
      <c r="AP18" s="61">
        <v>5313.1</v>
      </c>
      <c r="AQ18" s="61">
        <v>1179.3399999999999</v>
      </c>
      <c r="AR18" s="84">
        <v>1651.0759999999998</v>
      </c>
      <c r="AS18" s="85">
        <v>14355</v>
      </c>
      <c r="AT18" s="6">
        <v>6780</v>
      </c>
      <c r="AU18" s="6">
        <v>1800</v>
      </c>
      <c r="AV18" s="6">
        <v>450</v>
      </c>
      <c r="AW18" s="6">
        <v>85</v>
      </c>
      <c r="AX18" s="6">
        <v>5</v>
      </c>
      <c r="AY18" s="67">
        <v>0</v>
      </c>
      <c r="AZ18" s="67">
        <v>0</v>
      </c>
      <c r="BA18" s="6">
        <v>54</v>
      </c>
      <c r="BB18" s="6">
        <v>67</v>
      </c>
      <c r="BC18" s="6">
        <v>12000</v>
      </c>
      <c r="BD18" s="62">
        <v>55000</v>
      </c>
      <c r="BE18" s="90">
        <v>10</v>
      </c>
      <c r="BF18" s="85">
        <v>4539000</v>
      </c>
      <c r="BG18" s="6">
        <v>12613000</v>
      </c>
      <c r="BH18" s="6">
        <v>9700</v>
      </c>
      <c r="BI18" s="6">
        <v>21000</v>
      </c>
      <c r="BJ18" s="67">
        <v>0</v>
      </c>
      <c r="BK18" s="91">
        <v>0</v>
      </c>
      <c r="BL18" s="322">
        <v>44.02</v>
      </c>
      <c r="BM18" s="372">
        <v>37</v>
      </c>
    </row>
    <row r="19" spans="2:65" x14ac:dyDescent="0.25">
      <c r="B19" s="283">
        <v>9</v>
      </c>
      <c r="C19" s="41">
        <v>41206</v>
      </c>
      <c r="D19" s="368" t="s">
        <v>57</v>
      </c>
      <c r="E19" s="85">
        <v>8964</v>
      </c>
      <c r="F19" s="22">
        <v>7860</v>
      </c>
      <c r="G19" s="22">
        <v>709</v>
      </c>
      <c r="H19" s="63">
        <v>91.73</v>
      </c>
      <c r="I19" s="22">
        <v>340</v>
      </c>
      <c r="J19" s="22">
        <v>679.5</v>
      </c>
      <c r="K19" s="64">
        <v>4.7</v>
      </c>
      <c r="L19" s="61">
        <v>1E-3</v>
      </c>
      <c r="M19" s="65">
        <v>4</v>
      </c>
      <c r="N19" s="61">
        <v>15</v>
      </c>
      <c r="O19" s="84">
        <v>7</v>
      </c>
      <c r="P19" s="85">
        <v>4</v>
      </c>
      <c r="Q19" s="6">
        <v>3</v>
      </c>
      <c r="R19" s="6">
        <v>46</v>
      </c>
      <c r="S19" s="67">
        <v>0</v>
      </c>
      <c r="T19" s="67">
        <v>94</v>
      </c>
      <c r="U19" s="67">
        <v>7</v>
      </c>
      <c r="V19" s="67">
        <v>1</v>
      </c>
      <c r="W19" s="67">
        <v>1</v>
      </c>
      <c r="X19" s="6">
        <v>4</v>
      </c>
      <c r="Y19" s="6">
        <v>141</v>
      </c>
      <c r="Z19" s="6">
        <v>1206</v>
      </c>
      <c r="AA19" s="6">
        <v>439</v>
      </c>
      <c r="AB19" s="6">
        <v>80</v>
      </c>
      <c r="AC19" s="90">
        <v>128</v>
      </c>
      <c r="AD19" s="85">
        <v>2185</v>
      </c>
      <c r="AE19" s="6">
        <v>1058181</v>
      </c>
      <c r="AF19" s="60">
        <v>99</v>
      </c>
      <c r="AG19" s="60">
        <v>72.3</v>
      </c>
      <c r="AH19" s="60">
        <v>100</v>
      </c>
      <c r="AI19" s="60">
        <v>40.299999999999997</v>
      </c>
      <c r="AJ19" s="84">
        <v>100</v>
      </c>
      <c r="AK19" s="95">
        <v>1340</v>
      </c>
      <c r="AL19" s="66">
        <v>3593.5</v>
      </c>
      <c r="AM19" s="66">
        <v>108</v>
      </c>
      <c r="AN19" s="66">
        <v>686</v>
      </c>
      <c r="AO19" s="66">
        <v>1203</v>
      </c>
      <c r="AP19" s="66">
        <v>6169.85</v>
      </c>
      <c r="AQ19" s="66">
        <v>1260.78</v>
      </c>
      <c r="AR19" s="84">
        <v>1765.0919999999999</v>
      </c>
      <c r="AS19" s="85">
        <v>17800</v>
      </c>
      <c r="AT19" s="6">
        <v>2720</v>
      </c>
      <c r="AU19" s="6">
        <v>4000</v>
      </c>
      <c r="AV19" s="6">
        <v>3000</v>
      </c>
      <c r="AW19" s="6">
        <v>1000</v>
      </c>
      <c r="AX19" s="67">
        <v>0</v>
      </c>
      <c r="AY19" s="6">
        <v>300</v>
      </c>
      <c r="AZ19" s="67">
        <v>0</v>
      </c>
      <c r="BA19" s="6">
        <v>2000</v>
      </c>
      <c r="BB19" s="6">
        <v>3000</v>
      </c>
      <c r="BC19" s="6">
        <v>200</v>
      </c>
      <c r="BD19" s="62">
        <v>6000</v>
      </c>
      <c r="BE19" s="1024">
        <v>80</v>
      </c>
      <c r="BF19" s="85">
        <v>6000</v>
      </c>
      <c r="BG19" s="6">
        <v>20000</v>
      </c>
      <c r="BH19" s="6">
        <v>5000</v>
      </c>
      <c r="BI19" s="6">
        <v>13200</v>
      </c>
      <c r="BJ19" s="67">
        <v>0</v>
      </c>
      <c r="BK19" s="91">
        <v>0</v>
      </c>
      <c r="BL19" s="683">
        <v>54.64</v>
      </c>
      <c r="BM19" s="680">
        <v>32</v>
      </c>
    </row>
    <row r="20" spans="2:65" x14ac:dyDescent="0.25">
      <c r="B20" s="283">
        <v>10</v>
      </c>
      <c r="C20" s="41">
        <v>41244</v>
      </c>
      <c r="D20" s="368" t="s">
        <v>81</v>
      </c>
      <c r="E20" s="85">
        <v>3376</v>
      </c>
      <c r="F20" s="22">
        <v>2942</v>
      </c>
      <c r="G20" s="22">
        <v>193</v>
      </c>
      <c r="H20" s="63">
        <v>93.84</v>
      </c>
      <c r="I20" s="22">
        <v>30</v>
      </c>
      <c r="J20" s="62">
        <v>213.3</v>
      </c>
      <c r="K20" s="64">
        <v>16.100000000000001</v>
      </c>
      <c r="L20" s="61">
        <v>1E-3</v>
      </c>
      <c r="M20" s="65">
        <v>5</v>
      </c>
      <c r="N20" s="61">
        <v>13</v>
      </c>
      <c r="O20" s="84">
        <v>13</v>
      </c>
      <c r="P20" s="85">
        <v>1</v>
      </c>
      <c r="Q20" s="67">
        <v>0</v>
      </c>
      <c r="R20" s="6">
        <v>12</v>
      </c>
      <c r="S20" s="67">
        <v>0</v>
      </c>
      <c r="T20" s="67">
        <v>29</v>
      </c>
      <c r="U20" s="67">
        <v>1</v>
      </c>
      <c r="V20" s="67">
        <v>2</v>
      </c>
      <c r="W20" s="67">
        <v>0</v>
      </c>
      <c r="X20" s="6">
        <v>4</v>
      </c>
      <c r="Y20" s="6">
        <v>53</v>
      </c>
      <c r="Z20" s="6">
        <v>488</v>
      </c>
      <c r="AA20" s="6">
        <v>251</v>
      </c>
      <c r="AB20" s="6">
        <v>65</v>
      </c>
      <c r="AC20" s="90">
        <v>19</v>
      </c>
      <c r="AD20" s="85">
        <v>871</v>
      </c>
      <c r="AE20" s="6">
        <v>755505</v>
      </c>
      <c r="AF20" s="60">
        <v>99.4</v>
      </c>
      <c r="AG20" s="60">
        <v>98.9</v>
      </c>
      <c r="AH20" s="60">
        <v>98.8</v>
      </c>
      <c r="AI20" s="60">
        <v>48.6</v>
      </c>
      <c r="AJ20" s="84">
        <v>100</v>
      </c>
      <c r="AK20" s="95">
        <v>95</v>
      </c>
      <c r="AL20" s="66">
        <v>354</v>
      </c>
      <c r="AM20" s="61">
        <v>45</v>
      </c>
      <c r="AN20" s="61">
        <v>257.5</v>
      </c>
      <c r="AO20" s="61">
        <v>555.5</v>
      </c>
      <c r="AP20" s="61">
        <v>2123.15</v>
      </c>
      <c r="AQ20" s="61">
        <v>533.74</v>
      </c>
      <c r="AR20" s="84">
        <v>773.923</v>
      </c>
      <c r="AS20" s="85">
        <v>5029</v>
      </c>
      <c r="AT20" s="6">
        <v>516</v>
      </c>
      <c r="AU20" s="6">
        <v>385</v>
      </c>
      <c r="AV20" s="6">
        <v>66</v>
      </c>
      <c r="AW20" s="6">
        <v>7</v>
      </c>
      <c r="AX20" s="67">
        <v>0</v>
      </c>
      <c r="AY20" s="67">
        <v>0</v>
      </c>
      <c r="AZ20" s="67">
        <v>0</v>
      </c>
      <c r="BA20" s="67">
        <v>0</v>
      </c>
      <c r="BB20" s="67">
        <v>0</v>
      </c>
      <c r="BC20" s="6">
        <v>1700</v>
      </c>
      <c r="BD20" s="62">
        <v>5200</v>
      </c>
      <c r="BE20" s="90">
        <v>23</v>
      </c>
      <c r="BF20" s="103">
        <v>0</v>
      </c>
      <c r="BG20" s="67">
        <v>0</v>
      </c>
      <c r="BH20" s="6">
        <v>4400</v>
      </c>
      <c r="BI20" s="6">
        <v>9580</v>
      </c>
      <c r="BJ20" s="67">
        <v>0</v>
      </c>
      <c r="BK20" s="91">
        <v>0</v>
      </c>
      <c r="BL20" s="683">
        <v>57.05</v>
      </c>
      <c r="BM20" s="680">
        <v>27</v>
      </c>
    </row>
    <row r="21" spans="2:65" x14ac:dyDescent="0.25">
      <c r="B21" s="455">
        <v>11</v>
      </c>
      <c r="C21" s="41">
        <v>41298</v>
      </c>
      <c r="D21" s="368" t="s">
        <v>72</v>
      </c>
      <c r="E21" s="85">
        <v>63410</v>
      </c>
      <c r="F21" s="22">
        <v>49820</v>
      </c>
      <c r="G21" s="22">
        <v>7754</v>
      </c>
      <c r="H21" s="63">
        <v>86.53</v>
      </c>
      <c r="I21" s="22">
        <v>14757</v>
      </c>
      <c r="J21" s="22">
        <v>4554.7</v>
      </c>
      <c r="K21" s="64">
        <v>13.3</v>
      </c>
      <c r="L21" s="61">
        <v>1E-3</v>
      </c>
      <c r="M21" s="65">
        <v>4</v>
      </c>
      <c r="N21" s="61">
        <v>15</v>
      </c>
      <c r="O21" s="84">
        <v>9</v>
      </c>
      <c r="P21" s="85">
        <v>14</v>
      </c>
      <c r="Q21" s="6">
        <v>1</v>
      </c>
      <c r="R21" s="6">
        <v>88</v>
      </c>
      <c r="S21" s="6">
        <v>14</v>
      </c>
      <c r="T21" s="6">
        <v>530</v>
      </c>
      <c r="U21" s="6">
        <v>15</v>
      </c>
      <c r="V21" s="6">
        <v>24</v>
      </c>
      <c r="W21" s="6">
        <v>1</v>
      </c>
      <c r="X21" s="6">
        <v>39</v>
      </c>
      <c r="Y21" s="6">
        <v>1371</v>
      </c>
      <c r="Z21" s="6">
        <v>8636</v>
      </c>
      <c r="AA21" s="6">
        <v>4749</v>
      </c>
      <c r="AB21" s="6">
        <v>1359</v>
      </c>
      <c r="AC21" s="90">
        <v>1782</v>
      </c>
      <c r="AD21" s="85">
        <v>16190</v>
      </c>
      <c r="AE21" s="6">
        <v>24926306</v>
      </c>
      <c r="AF21" s="60">
        <v>100</v>
      </c>
      <c r="AG21" s="60">
        <v>97.9</v>
      </c>
      <c r="AH21" s="60">
        <v>99.8</v>
      </c>
      <c r="AI21" s="60">
        <v>32</v>
      </c>
      <c r="AJ21" s="84">
        <v>97.3</v>
      </c>
      <c r="AK21" s="95">
        <v>5009</v>
      </c>
      <c r="AL21" s="66">
        <v>17773.5</v>
      </c>
      <c r="AM21" s="61">
        <v>320</v>
      </c>
      <c r="AN21" s="61">
        <v>3396</v>
      </c>
      <c r="AO21" s="61">
        <v>3557</v>
      </c>
      <c r="AP21" s="61">
        <v>17799</v>
      </c>
      <c r="AQ21" s="61">
        <v>7485.14</v>
      </c>
      <c r="AR21" s="84">
        <v>10853.453</v>
      </c>
      <c r="AS21" s="85">
        <v>16182</v>
      </c>
      <c r="AT21" s="6">
        <v>6167</v>
      </c>
      <c r="AU21" s="6">
        <v>4289</v>
      </c>
      <c r="AV21" s="6">
        <v>1768</v>
      </c>
      <c r="AW21" s="6">
        <v>567</v>
      </c>
      <c r="AX21" s="6">
        <v>11</v>
      </c>
      <c r="AY21" s="6">
        <v>158</v>
      </c>
      <c r="AZ21" s="6">
        <v>97</v>
      </c>
      <c r="BA21" s="6">
        <v>369</v>
      </c>
      <c r="BB21" s="6">
        <v>260</v>
      </c>
      <c r="BC21" s="6">
        <v>42332</v>
      </c>
      <c r="BD21" s="62">
        <v>122400</v>
      </c>
      <c r="BE21" s="90">
        <v>440</v>
      </c>
      <c r="BF21" s="106">
        <v>4016000</v>
      </c>
      <c r="BG21" s="68">
        <v>11270000</v>
      </c>
      <c r="BH21" s="6">
        <v>5060</v>
      </c>
      <c r="BI21" s="6">
        <v>12000</v>
      </c>
      <c r="BJ21" s="6">
        <v>6035</v>
      </c>
      <c r="BK21" s="90">
        <v>12100</v>
      </c>
      <c r="BL21" s="322">
        <v>64.739999999999995</v>
      </c>
      <c r="BM21" s="372">
        <v>12</v>
      </c>
    </row>
    <row r="22" spans="2:65" x14ac:dyDescent="0.25">
      <c r="B22" s="283">
        <v>12</v>
      </c>
      <c r="C22" s="41">
        <v>41306</v>
      </c>
      <c r="D22" s="368" t="s">
        <v>75</v>
      </c>
      <c r="E22" s="85">
        <v>24470</v>
      </c>
      <c r="F22" s="22">
        <v>20121</v>
      </c>
      <c r="G22" s="22">
        <v>1899</v>
      </c>
      <c r="H22" s="63">
        <v>91.38</v>
      </c>
      <c r="I22" s="22">
        <v>3288</v>
      </c>
      <c r="J22" s="22">
        <v>1435.3</v>
      </c>
      <c r="K22" s="64">
        <v>16</v>
      </c>
      <c r="L22" s="61">
        <v>1E-3</v>
      </c>
      <c r="M22" s="65">
        <v>7</v>
      </c>
      <c r="N22" s="61">
        <v>15</v>
      </c>
      <c r="O22" s="84">
        <v>8</v>
      </c>
      <c r="P22" s="85">
        <v>9</v>
      </c>
      <c r="Q22" s="67">
        <v>0</v>
      </c>
      <c r="R22" s="6">
        <v>38</v>
      </c>
      <c r="S22" s="6">
        <v>2</v>
      </c>
      <c r="T22" s="6">
        <v>260</v>
      </c>
      <c r="U22" s="6">
        <v>8</v>
      </c>
      <c r="V22" s="6">
        <v>10</v>
      </c>
      <c r="W22" s="6">
        <v>1</v>
      </c>
      <c r="X22" s="6">
        <v>69</v>
      </c>
      <c r="Y22" s="6">
        <v>479</v>
      </c>
      <c r="Z22" s="6">
        <v>3683</v>
      </c>
      <c r="AA22" s="6">
        <v>2173</v>
      </c>
      <c r="AB22" s="6">
        <v>691</v>
      </c>
      <c r="AC22" s="90">
        <v>653</v>
      </c>
      <c r="AD22" s="85">
        <v>6376</v>
      </c>
      <c r="AE22" s="6">
        <v>6092674</v>
      </c>
      <c r="AF22" s="60">
        <v>98.7</v>
      </c>
      <c r="AG22" s="60">
        <v>94.3</v>
      </c>
      <c r="AH22" s="60">
        <v>99.9</v>
      </c>
      <c r="AI22" s="60">
        <v>54.3</v>
      </c>
      <c r="AJ22" s="84">
        <v>96.96</v>
      </c>
      <c r="AK22" s="95">
        <v>842</v>
      </c>
      <c r="AL22" s="66">
        <v>3638.9</v>
      </c>
      <c r="AM22" s="61">
        <v>245</v>
      </c>
      <c r="AN22" s="61">
        <v>2731.8</v>
      </c>
      <c r="AO22" s="61">
        <v>1490</v>
      </c>
      <c r="AP22" s="61">
        <v>8242.9</v>
      </c>
      <c r="AQ22" s="61">
        <v>2442.5700000000002</v>
      </c>
      <c r="AR22" s="84">
        <v>3419.598</v>
      </c>
      <c r="AS22" s="85">
        <v>7530</v>
      </c>
      <c r="AT22" s="6">
        <v>420</v>
      </c>
      <c r="AU22" s="6">
        <v>830</v>
      </c>
      <c r="AV22" s="6">
        <v>180</v>
      </c>
      <c r="AW22" s="6">
        <v>30</v>
      </c>
      <c r="AX22" s="67">
        <v>0</v>
      </c>
      <c r="AY22" s="6">
        <v>400</v>
      </c>
      <c r="AZ22" s="6">
        <v>300</v>
      </c>
      <c r="BA22" s="6">
        <v>50</v>
      </c>
      <c r="BB22" s="6">
        <v>50</v>
      </c>
      <c r="BC22" s="6">
        <v>3200</v>
      </c>
      <c r="BD22" s="6">
        <v>40000</v>
      </c>
      <c r="BE22" s="90">
        <v>75</v>
      </c>
      <c r="BF22" s="85">
        <v>15200</v>
      </c>
      <c r="BG22" s="6">
        <v>40000</v>
      </c>
      <c r="BH22" s="6">
        <v>8400</v>
      </c>
      <c r="BI22" s="6">
        <v>15000</v>
      </c>
      <c r="BJ22" s="6">
        <v>267</v>
      </c>
      <c r="BK22" s="90">
        <v>890</v>
      </c>
      <c r="BL22" s="683">
        <v>53.51</v>
      </c>
      <c r="BM22" s="680">
        <v>34</v>
      </c>
    </row>
    <row r="23" spans="2:65" x14ac:dyDescent="0.25">
      <c r="B23" s="283">
        <v>13</v>
      </c>
      <c r="C23" s="41">
        <v>41319</v>
      </c>
      <c r="D23" s="368" t="s">
        <v>76</v>
      </c>
      <c r="E23" s="85">
        <v>16742</v>
      </c>
      <c r="F23" s="22">
        <v>15027</v>
      </c>
      <c r="G23" s="22">
        <v>820</v>
      </c>
      <c r="H23" s="63">
        <v>94.83</v>
      </c>
      <c r="I23" s="22">
        <v>1148</v>
      </c>
      <c r="J23" s="22">
        <v>1108.8</v>
      </c>
      <c r="K23" s="64">
        <v>15</v>
      </c>
      <c r="L23" s="61">
        <v>1E-3</v>
      </c>
      <c r="M23" s="65">
        <v>3</v>
      </c>
      <c r="N23" s="61">
        <v>11</v>
      </c>
      <c r="O23" s="84">
        <v>8</v>
      </c>
      <c r="P23" s="85">
        <v>4</v>
      </c>
      <c r="Q23" s="67">
        <v>0</v>
      </c>
      <c r="R23" s="6">
        <v>47</v>
      </c>
      <c r="S23" s="6">
        <v>2</v>
      </c>
      <c r="T23" s="6">
        <v>118</v>
      </c>
      <c r="U23" s="6">
        <v>3</v>
      </c>
      <c r="V23" s="6">
        <v>7</v>
      </c>
      <c r="W23" s="6">
        <v>1</v>
      </c>
      <c r="X23" s="6">
        <v>8</v>
      </c>
      <c r="Y23" s="6">
        <v>259</v>
      </c>
      <c r="Z23" s="6">
        <v>2686</v>
      </c>
      <c r="AA23" s="6">
        <v>947</v>
      </c>
      <c r="AB23" s="6">
        <v>228</v>
      </c>
      <c r="AC23" s="90">
        <v>583</v>
      </c>
      <c r="AD23" s="85">
        <v>3923</v>
      </c>
      <c r="AE23" s="6">
        <v>4614707</v>
      </c>
      <c r="AF23" s="60">
        <v>100</v>
      </c>
      <c r="AG23" s="60">
        <v>85.4</v>
      </c>
      <c r="AH23" s="60">
        <v>100</v>
      </c>
      <c r="AI23" s="60">
        <v>41.5</v>
      </c>
      <c r="AJ23" s="84">
        <v>95</v>
      </c>
      <c r="AK23" s="95">
        <v>415</v>
      </c>
      <c r="AL23" s="66">
        <v>1171.7</v>
      </c>
      <c r="AM23" s="61">
        <v>62</v>
      </c>
      <c r="AN23" s="61">
        <v>510</v>
      </c>
      <c r="AO23" s="61">
        <v>1553</v>
      </c>
      <c r="AP23" s="61">
        <v>6070.9</v>
      </c>
      <c r="AQ23" s="61">
        <v>2887.1</v>
      </c>
      <c r="AR23" s="84">
        <v>4041.94</v>
      </c>
      <c r="AS23" s="85">
        <v>8668</v>
      </c>
      <c r="AT23" s="6">
        <v>1625</v>
      </c>
      <c r="AU23" s="6">
        <v>870</v>
      </c>
      <c r="AV23" s="6">
        <v>80</v>
      </c>
      <c r="AW23" s="6">
        <v>70</v>
      </c>
      <c r="AX23" s="67">
        <v>0</v>
      </c>
      <c r="AY23" s="6">
        <v>150</v>
      </c>
      <c r="AZ23" s="6">
        <v>220</v>
      </c>
      <c r="BA23" s="6">
        <v>70</v>
      </c>
      <c r="BB23" s="6">
        <v>50</v>
      </c>
      <c r="BC23" s="6">
        <v>20000</v>
      </c>
      <c r="BD23" s="6">
        <v>25000</v>
      </c>
      <c r="BE23" s="90">
        <v>125</v>
      </c>
      <c r="BF23" s="85">
        <v>38500</v>
      </c>
      <c r="BG23" s="6">
        <v>113000</v>
      </c>
      <c r="BH23" s="6">
        <v>8500</v>
      </c>
      <c r="BI23" s="6">
        <v>18000</v>
      </c>
      <c r="BJ23" s="67">
        <v>0</v>
      </c>
      <c r="BK23" s="91">
        <v>0</v>
      </c>
      <c r="BL23" s="322">
        <v>70.53</v>
      </c>
      <c r="BM23" s="372">
        <v>7</v>
      </c>
    </row>
    <row r="24" spans="2:65" x14ac:dyDescent="0.25">
      <c r="B24" s="283">
        <v>14</v>
      </c>
      <c r="C24" s="41">
        <v>41349</v>
      </c>
      <c r="D24" s="368" t="s">
        <v>58</v>
      </c>
      <c r="E24" s="85">
        <v>6522</v>
      </c>
      <c r="F24" s="22">
        <v>5737</v>
      </c>
      <c r="G24" s="22">
        <v>251</v>
      </c>
      <c r="H24" s="63">
        <v>95.81</v>
      </c>
      <c r="I24" s="22">
        <v>173</v>
      </c>
      <c r="J24" s="22">
        <v>440.8</v>
      </c>
      <c r="K24" s="69">
        <v>7</v>
      </c>
      <c r="L24" s="61">
        <v>1E-3</v>
      </c>
      <c r="M24" s="65">
        <v>2</v>
      </c>
      <c r="N24" s="61">
        <v>10</v>
      </c>
      <c r="O24" s="208">
        <v>5</v>
      </c>
      <c r="P24" s="85">
        <v>1</v>
      </c>
      <c r="Q24" s="67">
        <v>0</v>
      </c>
      <c r="R24" s="6">
        <v>6</v>
      </c>
      <c r="S24" s="67">
        <v>0</v>
      </c>
      <c r="T24" s="67">
        <v>55</v>
      </c>
      <c r="U24" s="67">
        <v>1</v>
      </c>
      <c r="V24" s="67">
        <v>3</v>
      </c>
      <c r="W24" s="67">
        <v>0</v>
      </c>
      <c r="X24" s="6">
        <v>11</v>
      </c>
      <c r="Y24" s="6">
        <v>117</v>
      </c>
      <c r="Z24" s="6">
        <v>892</v>
      </c>
      <c r="AA24" s="6">
        <v>418</v>
      </c>
      <c r="AB24" s="6">
        <v>99</v>
      </c>
      <c r="AC24" s="91">
        <v>0</v>
      </c>
      <c r="AD24" s="85">
        <v>1972</v>
      </c>
      <c r="AE24" s="6">
        <v>2275033</v>
      </c>
      <c r="AF24" s="60">
        <v>99.9</v>
      </c>
      <c r="AG24" s="60">
        <v>80.099999999999994</v>
      </c>
      <c r="AH24" s="60">
        <v>100</v>
      </c>
      <c r="AI24" s="60">
        <v>54.5</v>
      </c>
      <c r="AJ24" s="84">
        <v>94.32</v>
      </c>
      <c r="AK24" s="95">
        <v>211</v>
      </c>
      <c r="AL24" s="66">
        <v>1245.0999999999999</v>
      </c>
      <c r="AM24" s="61">
        <v>82</v>
      </c>
      <c r="AN24" s="61">
        <v>523.20000000000005</v>
      </c>
      <c r="AO24" s="61">
        <v>216</v>
      </c>
      <c r="AP24" s="61">
        <v>580.28</v>
      </c>
      <c r="AQ24" s="61">
        <v>916.47</v>
      </c>
      <c r="AR24" s="84">
        <v>1283.058</v>
      </c>
      <c r="AS24" s="85">
        <v>6361</v>
      </c>
      <c r="AT24" s="6">
        <v>1650</v>
      </c>
      <c r="AU24" s="6">
        <v>480</v>
      </c>
      <c r="AV24" s="6">
        <v>450</v>
      </c>
      <c r="AW24" s="6">
        <v>80</v>
      </c>
      <c r="AX24" s="67">
        <v>0</v>
      </c>
      <c r="AY24" s="67">
        <v>0</v>
      </c>
      <c r="AZ24" s="67">
        <v>0</v>
      </c>
      <c r="BA24" s="62">
        <v>60</v>
      </c>
      <c r="BB24" s="6">
        <v>40</v>
      </c>
      <c r="BC24" s="6">
        <v>2000</v>
      </c>
      <c r="BD24" s="62">
        <v>13200</v>
      </c>
      <c r="BE24" s="91">
        <v>0</v>
      </c>
      <c r="BF24" s="85">
        <v>1167000</v>
      </c>
      <c r="BG24" s="6">
        <v>3348250</v>
      </c>
      <c r="BH24" s="67">
        <v>0</v>
      </c>
      <c r="BI24" s="67">
        <v>0</v>
      </c>
      <c r="BJ24" s="67">
        <v>0</v>
      </c>
      <c r="BK24" s="91">
        <v>0</v>
      </c>
      <c r="BL24" s="683">
        <v>58.58</v>
      </c>
      <c r="BM24" s="680">
        <v>24</v>
      </c>
    </row>
    <row r="25" spans="2:65" x14ac:dyDescent="0.25">
      <c r="B25" s="283">
        <v>15</v>
      </c>
      <c r="C25" s="41">
        <v>41357</v>
      </c>
      <c r="D25" s="368" t="s">
        <v>59</v>
      </c>
      <c r="E25" s="85">
        <v>8300</v>
      </c>
      <c r="F25" s="22">
        <v>7638</v>
      </c>
      <c r="G25" s="22">
        <v>110</v>
      </c>
      <c r="H25" s="63">
        <v>98.58</v>
      </c>
      <c r="I25" s="22">
        <v>742</v>
      </c>
      <c r="J25" s="22">
        <v>623.9</v>
      </c>
      <c r="K25" s="64">
        <v>11.5</v>
      </c>
      <c r="L25" s="61">
        <v>1E-3</v>
      </c>
      <c r="M25" s="65">
        <v>6</v>
      </c>
      <c r="N25" s="61">
        <v>19</v>
      </c>
      <c r="O25" s="84">
        <v>10</v>
      </c>
      <c r="P25" s="85">
        <v>5</v>
      </c>
      <c r="Q25" s="67">
        <v>0</v>
      </c>
      <c r="R25" s="6">
        <v>24</v>
      </c>
      <c r="S25" s="67">
        <v>1</v>
      </c>
      <c r="T25" s="67">
        <v>103</v>
      </c>
      <c r="U25" s="67">
        <v>5</v>
      </c>
      <c r="V25" s="67">
        <v>3</v>
      </c>
      <c r="W25" s="67">
        <v>1</v>
      </c>
      <c r="X25" s="6">
        <v>6</v>
      </c>
      <c r="Y25" s="6">
        <v>171</v>
      </c>
      <c r="Z25" s="6">
        <v>1370</v>
      </c>
      <c r="AA25" s="6">
        <v>747</v>
      </c>
      <c r="AB25" s="6">
        <v>176</v>
      </c>
      <c r="AC25" s="90">
        <v>185</v>
      </c>
      <c r="AD25" s="85">
        <v>3035</v>
      </c>
      <c r="AE25" s="6">
        <v>2834999</v>
      </c>
      <c r="AF25" s="60">
        <v>99.5</v>
      </c>
      <c r="AG25" s="60">
        <v>55.3</v>
      </c>
      <c r="AH25" s="60">
        <v>96.5</v>
      </c>
      <c r="AI25" s="60">
        <v>27.5</v>
      </c>
      <c r="AJ25" s="84">
        <v>96</v>
      </c>
      <c r="AK25" s="95">
        <v>468</v>
      </c>
      <c r="AL25" s="66">
        <v>666.5</v>
      </c>
      <c r="AM25" s="61">
        <v>95</v>
      </c>
      <c r="AN25" s="61">
        <v>582.20000000000005</v>
      </c>
      <c r="AO25" s="61">
        <v>1117.5</v>
      </c>
      <c r="AP25" s="61">
        <v>3676.52</v>
      </c>
      <c r="AQ25" s="61">
        <v>1287.81</v>
      </c>
      <c r="AR25" s="84">
        <v>1609.7624999999998</v>
      </c>
      <c r="AS25" s="85">
        <v>5570</v>
      </c>
      <c r="AT25" s="6">
        <v>1820</v>
      </c>
      <c r="AU25" s="6">
        <v>3500</v>
      </c>
      <c r="AV25" s="6">
        <v>1000</v>
      </c>
      <c r="AW25" s="6">
        <v>98</v>
      </c>
      <c r="AX25" s="67">
        <v>0</v>
      </c>
      <c r="AY25" s="6">
        <v>600</v>
      </c>
      <c r="AZ25" s="6">
        <v>300</v>
      </c>
      <c r="BA25" s="6">
        <v>920</v>
      </c>
      <c r="BB25" s="6">
        <v>320</v>
      </c>
      <c r="BC25" s="6">
        <v>6450</v>
      </c>
      <c r="BD25" s="6">
        <v>15200</v>
      </c>
      <c r="BE25" s="90">
        <v>20</v>
      </c>
      <c r="BF25" s="103">
        <v>0</v>
      </c>
      <c r="BG25" s="67">
        <v>0</v>
      </c>
      <c r="BH25" s="6">
        <v>5750</v>
      </c>
      <c r="BI25" s="6">
        <v>11500</v>
      </c>
      <c r="BJ25" s="6">
        <v>550</v>
      </c>
      <c r="BK25" s="90">
        <v>1100</v>
      </c>
      <c r="BL25" s="322">
        <v>61.96</v>
      </c>
      <c r="BM25" s="372">
        <v>14</v>
      </c>
    </row>
    <row r="26" spans="2:65" x14ac:dyDescent="0.25">
      <c r="B26" s="689">
        <v>16</v>
      </c>
      <c r="C26" s="41">
        <v>41359</v>
      </c>
      <c r="D26" s="368" t="s">
        <v>82</v>
      </c>
      <c r="E26" s="85">
        <v>24836</v>
      </c>
      <c r="F26" s="22">
        <v>20765</v>
      </c>
      <c r="G26" s="22">
        <v>3276</v>
      </c>
      <c r="H26" s="63">
        <v>86.37</v>
      </c>
      <c r="I26" s="22">
        <v>539</v>
      </c>
      <c r="J26" s="22">
        <v>1497.6</v>
      </c>
      <c r="K26" s="64">
        <v>14.5</v>
      </c>
      <c r="L26" s="61">
        <v>1E-3</v>
      </c>
      <c r="M26" s="65">
        <v>2</v>
      </c>
      <c r="N26" s="61">
        <v>20</v>
      </c>
      <c r="O26" s="84">
        <v>7</v>
      </c>
      <c r="P26" s="85">
        <v>7</v>
      </c>
      <c r="Q26" s="67">
        <v>0</v>
      </c>
      <c r="R26" s="6">
        <v>55</v>
      </c>
      <c r="S26" s="67">
        <v>3</v>
      </c>
      <c r="T26" s="67">
        <v>170</v>
      </c>
      <c r="U26" s="67">
        <v>7</v>
      </c>
      <c r="V26" s="67">
        <v>8</v>
      </c>
      <c r="W26" s="67">
        <v>1</v>
      </c>
      <c r="X26" s="6">
        <v>12</v>
      </c>
      <c r="Y26" s="6">
        <v>257</v>
      </c>
      <c r="Z26" s="6">
        <v>3282</v>
      </c>
      <c r="AA26" s="6">
        <v>1340</v>
      </c>
      <c r="AB26" s="6">
        <v>291</v>
      </c>
      <c r="AC26" s="90">
        <v>967</v>
      </c>
      <c r="AD26" s="85">
        <v>4896</v>
      </c>
      <c r="AE26" s="6">
        <v>2903330</v>
      </c>
      <c r="AF26" s="60">
        <v>100</v>
      </c>
      <c r="AG26" s="60">
        <v>91.6</v>
      </c>
      <c r="AH26" s="60">
        <v>100</v>
      </c>
      <c r="AI26" s="60">
        <v>23.8</v>
      </c>
      <c r="AJ26" s="84">
        <v>97.6</v>
      </c>
      <c r="AK26" s="95">
        <v>839</v>
      </c>
      <c r="AL26" s="66">
        <v>1529.5</v>
      </c>
      <c r="AM26" s="61">
        <v>192</v>
      </c>
      <c r="AN26" s="61">
        <v>1115</v>
      </c>
      <c r="AO26" s="61">
        <v>9266.5</v>
      </c>
      <c r="AP26" s="61">
        <v>104884.83</v>
      </c>
      <c r="AQ26" s="61">
        <v>1819.08</v>
      </c>
      <c r="AR26" s="84">
        <v>2637.6659999999997</v>
      </c>
      <c r="AS26" s="85">
        <v>5890</v>
      </c>
      <c r="AT26" s="6">
        <v>1160</v>
      </c>
      <c r="AU26" s="6">
        <v>2500</v>
      </c>
      <c r="AV26" s="6">
        <v>840</v>
      </c>
      <c r="AW26" s="6">
        <v>410</v>
      </c>
      <c r="AX26" s="67">
        <v>0</v>
      </c>
      <c r="AY26" s="67">
        <v>0</v>
      </c>
      <c r="AZ26" s="6">
        <v>1500</v>
      </c>
      <c r="BA26" s="163">
        <v>50</v>
      </c>
      <c r="BB26" s="6">
        <v>25</v>
      </c>
      <c r="BC26" s="6">
        <v>15000</v>
      </c>
      <c r="BD26" s="6">
        <v>130000</v>
      </c>
      <c r="BE26" s="90">
        <v>50</v>
      </c>
      <c r="BF26" s="85">
        <v>11000</v>
      </c>
      <c r="BG26" s="6">
        <v>31000</v>
      </c>
      <c r="BH26" s="67">
        <v>0</v>
      </c>
      <c r="BI26" s="67">
        <v>0</v>
      </c>
      <c r="BJ26" s="6">
        <v>750</v>
      </c>
      <c r="BK26" s="90">
        <v>1650</v>
      </c>
      <c r="BL26" s="683">
        <v>58.6</v>
      </c>
      <c r="BM26" s="680">
        <v>23</v>
      </c>
    </row>
    <row r="27" spans="2:65" x14ac:dyDescent="0.25">
      <c r="B27" s="283">
        <v>17</v>
      </c>
      <c r="C27" s="41">
        <v>41378</v>
      </c>
      <c r="D27" s="368" t="s">
        <v>68</v>
      </c>
      <c r="E27" s="85">
        <v>12048</v>
      </c>
      <c r="F27" s="22">
        <v>10941</v>
      </c>
      <c r="G27" s="22">
        <v>648</v>
      </c>
      <c r="H27" s="63">
        <v>94.41</v>
      </c>
      <c r="I27" s="22">
        <v>530</v>
      </c>
      <c r="J27" s="22">
        <v>818.1</v>
      </c>
      <c r="K27" s="64">
        <v>25.3</v>
      </c>
      <c r="L27" s="61">
        <v>1E-3</v>
      </c>
      <c r="M27" s="65">
        <v>2</v>
      </c>
      <c r="N27" s="61">
        <v>13</v>
      </c>
      <c r="O27" s="208">
        <v>6</v>
      </c>
      <c r="P27" s="85">
        <v>5</v>
      </c>
      <c r="Q27" s="67">
        <v>1</v>
      </c>
      <c r="R27" s="6">
        <v>29</v>
      </c>
      <c r="S27" s="67">
        <v>1</v>
      </c>
      <c r="T27" s="67">
        <v>106</v>
      </c>
      <c r="U27" s="67">
        <v>5</v>
      </c>
      <c r="V27" s="67">
        <v>3</v>
      </c>
      <c r="W27" s="67">
        <v>1</v>
      </c>
      <c r="X27" s="6">
        <v>5</v>
      </c>
      <c r="Y27" s="6">
        <v>295</v>
      </c>
      <c r="Z27" s="6">
        <v>1820</v>
      </c>
      <c r="AA27" s="6">
        <v>888</v>
      </c>
      <c r="AB27" s="6">
        <v>240</v>
      </c>
      <c r="AC27" s="90">
        <v>206</v>
      </c>
      <c r="AD27" s="85">
        <v>2377</v>
      </c>
      <c r="AE27" s="6">
        <v>1518974</v>
      </c>
      <c r="AF27" s="60">
        <v>100</v>
      </c>
      <c r="AG27" s="60">
        <v>65.2</v>
      </c>
      <c r="AH27" s="60">
        <v>100</v>
      </c>
      <c r="AI27" s="60">
        <v>29.4</v>
      </c>
      <c r="AJ27" s="84">
        <v>90</v>
      </c>
      <c r="AK27" s="95">
        <v>150</v>
      </c>
      <c r="AL27" s="66">
        <v>330</v>
      </c>
      <c r="AM27" s="61">
        <v>70</v>
      </c>
      <c r="AN27" s="61">
        <v>520</v>
      </c>
      <c r="AO27" s="61">
        <v>696</v>
      </c>
      <c r="AP27" s="61">
        <v>4725.5</v>
      </c>
      <c r="AQ27" s="61">
        <v>1687.68</v>
      </c>
      <c r="AR27" s="84">
        <v>2531.5</v>
      </c>
      <c r="AS27" s="85">
        <v>3332</v>
      </c>
      <c r="AT27" s="6">
        <v>648</v>
      </c>
      <c r="AU27" s="6">
        <v>1300</v>
      </c>
      <c r="AV27" s="6">
        <v>26</v>
      </c>
      <c r="AW27" s="6">
        <v>3</v>
      </c>
      <c r="AX27" s="67">
        <v>0</v>
      </c>
      <c r="AY27" s="6">
        <v>300</v>
      </c>
      <c r="AZ27" s="6">
        <v>2150</v>
      </c>
      <c r="BA27" s="6">
        <v>80</v>
      </c>
      <c r="BB27" s="6">
        <v>70</v>
      </c>
      <c r="BC27" s="6">
        <v>3000</v>
      </c>
      <c r="BD27" s="6">
        <v>12000</v>
      </c>
      <c r="BE27" s="90">
        <v>285</v>
      </c>
      <c r="BF27" s="85">
        <v>3000</v>
      </c>
      <c r="BG27" s="6">
        <v>7500</v>
      </c>
      <c r="BH27" s="67">
        <v>0</v>
      </c>
      <c r="BI27" s="67">
        <v>0</v>
      </c>
      <c r="BJ27" s="67">
        <v>0</v>
      </c>
      <c r="BK27" s="91">
        <v>0</v>
      </c>
      <c r="BL27" s="322">
        <v>67.41</v>
      </c>
      <c r="BM27" s="372">
        <v>10</v>
      </c>
    </row>
    <row r="28" spans="2:65" x14ac:dyDescent="0.25">
      <c r="B28" s="283">
        <v>18</v>
      </c>
      <c r="C28" s="41">
        <v>41396</v>
      </c>
      <c r="D28" s="368" t="s">
        <v>67</v>
      </c>
      <c r="E28" s="85">
        <v>52050</v>
      </c>
      <c r="F28" s="22">
        <v>42222</v>
      </c>
      <c r="G28" s="22">
        <v>5829</v>
      </c>
      <c r="H28" s="63">
        <v>87.87</v>
      </c>
      <c r="I28" s="22">
        <v>9897</v>
      </c>
      <c r="J28" s="62">
        <v>3433.9</v>
      </c>
      <c r="K28" s="64">
        <v>19.100000000000001</v>
      </c>
      <c r="L28" s="69">
        <v>310.2</v>
      </c>
      <c r="M28" s="65">
        <v>3</v>
      </c>
      <c r="N28" s="61">
        <v>16</v>
      </c>
      <c r="O28" s="208">
        <v>8</v>
      </c>
      <c r="P28" s="85">
        <v>16</v>
      </c>
      <c r="Q28" s="6">
        <v>3</v>
      </c>
      <c r="R28" s="6">
        <v>106</v>
      </c>
      <c r="S28" s="6">
        <v>6</v>
      </c>
      <c r="T28" s="6">
        <v>439</v>
      </c>
      <c r="U28" s="6">
        <v>19</v>
      </c>
      <c r="V28" s="6">
        <v>17</v>
      </c>
      <c r="W28" s="6">
        <v>1</v>
      </c>
      <c r="X28" s="6">
        <v>43</v>
      </c>
      <c r="Y28" s="6">
        <v>1064</v>
      </c>
      <c r="Z28" s="6">
        <v>7807</v>
      </c>
      <c r="AA28" s="6">
        <v>3528</v>
      </c>
      <c r="AB28" s="6">
        <v>1079</v>
      </c>
      <c r="AC28" s="90">
        <v>2093</v>
      </c>
      <c r="AD28" s="85">
        <v>11611</v>
      </c>
      <c r="AE28" s="6">
        <v>13034968</v>
      </c>
      <c r="AF28" s="60">
        <v>98.9</v>
      </c>
      <c r="AG28" s="60">
        <v>87.4</v>
      </c>
      <c r="AH28" s="60">
        <v>100</v>
      </c>
      <c r="AI28" s="60">
        <v>30.9</v>
      </c>
      <c r="AJ28" s="84">
        <v>30.9</v>
      </c>
      <c r="AK28" s="95">
        <v>2729</v>
      </c>
      <c r="AL28" s="66">
        <v>5538</v>
      </c>
      <c r="AM28" s="61">
        <v>466</v>
      </c>
      <c r="AN28" s="61">
        <v>3585</v>
      </c>
      <c r="AO28" s="61">
        <v>2061</v>
      </c>
      <c r="AP28" s="61">
        <v>10355.07</v>
      </c>
      <c r="AQ28" s="61">
        <v>5555.48</v>
      </c>
      <c r="AR28" s="84">
        <v>8333.2000000000007</v>
      </c>
      <c r="AS28" s="85">
        <v>18350</v>
      </c>
      <c r="AT28" s="6">
        <v>6949</v>
      </c>
      <c r="AU28" s="6">
        <v>2200</v>
      </c>
      <c r="AV28" s="6">
        <v>320</v>
      </c>
      <c r="AW28" s="6">
        <v>30</v>
      </c>
      <c r="AX28" s="67">
        <v>0</v>
      </c>
      <c r="AY28" s="62">
        <v>350</v>
      </c>
      <c r="AZ28" s="67">
        <v>0</v>
      </c>
      <c r="BA28" s="67">
        <v>0</v>
      </c>
      <c r="BB28" s="6">
        <v>300</v>
      </c>
      <c r="BC28" s="6">
        <v>22000</v>
      </c>
      <c r="BD28" s="62">
        <v>107800</v>
      </c>
      <c r="BE28" s="90">
        <v>32</v>
      </c>
      <c r="BF28" s="85">
        <v>99000</v>
      </c>
      <c r="BG28" s="6">
        <v>275000</v>
      </c>
      <c r="BH28" s="6">
        <v>1950</v>
      </c>
      <c r="BI28" s="6">
        <v>2190</v>
      </c>
      <c r="BJ28" s="6">
        <v>6800</v>
      </c>
      <c r="BK28" s="90">
        <v>13600</v>
      </c>
      <c r="BL28" s="683">
        <v>59.34</v>
      </c>
      <c r="BM28" s="680">
        <v>19</v>
      </c>
    </row>
    <row r="29" spans="2:65" x14ac:dyDescent="0.25">
      <c r="B29" s="283">
        <v>19</v>
      </c>
      <c r="C29" s="41">
        <v>41483</v>
      </c>
      <c r="D29" s="368" t="s">
        <v>69</v>
      </c>
      <c r="E29" s="85">
        <v>5650</v>
      </c>
      <c r="F29" s="22">
        <v>4565</v>
      </c>
      <c r="G29" s="22">
        <v>797</v>
      </c>
      <c r="H29" s="63">
        <v>85.14</v>
      </c>
      <c r="I29" s="22">
        <v>86</v>
      </c>
      <c r="J29" s="22">
        <v>439.6</v>
      </c>
      <c r="K29" s="64">
        <v>6.5</v>
      </c>
      <c r="L29" s="61">
        <v>1E-3</v>
      </c>
      <c r="M29" s="65">
        <v>3</v>
      </c>
      <c r="N29" s="61">
        <v>24</v>
      </c>
      <c r="O29" s="84">
        <v>9</v>
      </c>
      <c r="P29" s="85">
        <v>4</v>
      </c>
      <c r="Q29" s="67">
        <v>0</v>
      </c>
      <c r="R29" s="6">
        <v>19</v>
      </c>
      <c r="S29" s="67">
        <v>1</v>
      </c>
      <c r="T29" s="67">
        <v>60</v>
      </c>
      <c r="U29" s="67">
        <v>4</v>
      </c>
      <c r="V29" s="67">
        <v>2</v>
      </c>
      <c r="W29" s="67">
        <v>1</v>
      </c>
      <c r="X29" s="6">
        <v>3</v>
      </c>
      <c r="Y29" s="6">
        <v>140</v>
      </c>
      <c r="Z29" s="6">
        <v>926</v>
      </c>
      <c r="AA29" s="6">
        <v>511</v>
      </c>
      <c r="AB29" s="6">
        <v>63</v>
      </c>
      <c r="AC29" s="90">
        <v>66</v>
      </c>
      <c r="AD29" s="85">
        <v>1354</v>
      </c>
      <c r="AE29" s="6">
        <v>1037435</v>
      </c>
      <c r="AF29" s="60">
        <v>100</v>
      </c>
      <c r="AG29" s="60">
        <v>35.700000000000003</v>
      </c>
      <c r="AH29" s="60">
        <v>99.9</v>
      </c>
      <c r="AI29" s="60">
        <v>21.8</v>
      </c>
      <c r="AJ29" s="84">
        <v>90</v>
      </c>
      <c r="AK29" s="95">
        <v>44</v>
      </c>
      <c r="AL29" s="66">
        <v>71.900000000000006</v>
      </c>
      <c r="AM29" s="61">
        <v>28</v>
      </c>
      <c r="AN29" s="61">
        <v>172</v>
      </c>
      <c r="AO29" s="61">
        <v>418</v>
      </c>
      <c r="AP29" s="61">
        <v>1432.18</v>
      </c>
      <c r="AQ29" s="61">
        <v>1040.01</v>
      </c>
      <c r="AR29" s="84">
        <v>1560.0001711010352</v>
      </c>
      <c r="AS29" s="85">
        <v>3520</v>
      </c>
      <c r="AT29" s="6">
        <v>456</v>
      </c>
      <c r="AU29" s="6">
        <v>430</v>
      </c>
      <c r="AV29" s="6">
        <v>38</v>
      </c>
      <c r="AW29" s="6">
        <v>7</v>
      </c>
      <c r="AX29" s="6">
        <v>15</v>
      </c>
      <c r="AY29" s="6">
        <v>60</v>
      </c>
      <c r="AZ29" s="6">
        <v>80</v>
      </c>
      <c r="BA29" s="67">
        <v>0</v>
      </c>
      <c r="BB29" s="6">
        <v>23</v>
      </c>
      <c r="BC29" s="6">
        <v>1500</v>
      </c>
      <c r="BD29" s="6">
        <v>8000</v>
      </c>
      <c r="BE29" s="90">
        <v>25</v>
      </c>
      <c r="BF29" s="85">
        <v>1500</v>
      </c>
      <c r="BG29" s="6">
        <v>4000</v>
      </c>
      <c r="BH29" s="6">
        <v>1500</v>
      </c>
      <c r="BI29" s="6">
        <v>3000</v>
      </c>
      <c r="BJ29" s="67">
        <v>0</v>
      </c>
      <c r="BK29" s="91">
        <v>0</v>
      </c>
      <c r="BL29" s="322">
        <v>55.74</v>
      </c>
      <c r="BM29" s="372">
        <v>30</v>
      </c>
    </row>
    <row r="30" spans="2:65" x14ac:dyDescent="0.25">
      <c r="B30" s="283">
        <v>20</v>
      </c>
      <c r="C30" s="41">
        <v>41503</v>
      </c>
      <c r="D30" s="368" t="s">
        <v>83</v>
      </c>
      <c r="E30" s="85">
        <v>10566</v>
      </c>
      <c r="F30" s="22">
        <v>9205</v>
      </c>
      <c r="G30" s="22">
        <v>935</v>
      </c>
      <c r="H30" s="63">
        <v>90.78</v>
      </c>
      <c r="I30" s="22">
        <v>223</v>
      </c>
      <c r="J30" s="22">
        <v>778</v>
      </c>
      <c r="K30" s="64">
        <v>42.5</v>
      </c>
      <c r="L30" s="61">
        <v>1E-3</v>
      </c>
      <c r="M30" s="65">
        <v>2</v>
      </c>
      <c r="N30" s="61">
        <v>22</v>
      </c>
      <c r="O30" s="84">
        <v>8</v>
      </c>
      <c r="P30" s="85">
        <v>3</v>
      </c>
      <c r="Q30" s="67">
        <v>0</v>
      </c>
      <c r="R30" s="6">
        <v>23</v>
      </c>
      <c r="S30" s="6">
        <v>1</v>
      </c>
      <c r="T30" s="6">
        <v>73</v>
      </c>
      <c r="U30" s="6">
        <v>3</v>
      </c>
      <c r="V30" s="6">
        <v>4</v>
      </c>
      <c r="W30" s="6">
        <v>1</v>
      </c>
      <c r="X30" s="6">
        <v>8</v>
      </c>
      <c r="Y30" s="6">
        <v>217</v>
      </c>
      <c r="Z30" s="6">
        <v>1585</v>
      </c>
      <c r="AA30" s="6">
        <v>517</v>
      </c>
      <c r="AB30" s="6">
        <v>148</v>
      </c>
      <c r="AC30" s="90">
        <v>364</v>
      </c>
      <c r="AD30" s="85">
        <v>2080</v>
      </c>
      <c r="AE30" s="6">
        <v>1508863</v>
      </c>
      <c r="AF30" s="60">
        <v>100</v>
      </c>
      <c r="AG30" s="60">
        <v>82.5</v>
      </c>
      <c r="AH30" s="60">
        <v>95.6</v>
      </c>
      <c r="AI30" s="60">
        <v>26.9</v>
      </c>
      <c r="AJ30" s="84">
        <v>55</v>
      </c>
      <c r="AK30" s="95">
        <v>88</v>
      </c>
      <c r="AL30" s="66">
        <v>199.5</v>
      </c>
      <c r="AM30" s="61">
        <v>1</v>
      </c>
      <c r="AN30" s="61">
        <v>5.5</v>
      </c>
      <c r="AO30" s="61">
        <v>884</v>
      </c>
      <c r="AP30" s="61">
        <v>3413.25</v>
      </c>
      <c r="AQ30" s="61">
        <v>1763.02</v>
      </c>
      <c r="AR30" s="84">
        <v>2556.3789999999999</v>
      </c>
      <c r="AS30" s="85">
        <v>3123</v>
      </c>
      <c r="AT30" s="6">
        <v>704</v>
      </c>
      <c r="AU30" s="6">
        <v>1500</v>
      </c>
      <c r="AV30" s="6">
        <v>340</v>
      </c>
      <c r="AW30" s="6">
        <v>2</v>
      </c>
      <c r="AX30" s="67">
        <v>0</v>
      </c>
      <c r="AY30" s="67">
        <v>0</v>
      </c>
      <c r="AZ30" s="67">
        <v>0</v>
      </c>
      <c r="BA30" s="6">
        <v>40</v>
      </c>
      <c r="BB30" s="62">
        <v>15</v>
      </c>
      <c r="BC30" s="62">
        <v>2500</v>
      </c>
      <c r="BD30" s="62">
        <v>15000</v>
      </c>
      <c r="BE30" s="90">
        <v>8</v>
      </c>
      <c r="BF30" s="85">
        <v>2300</v>
      </c>
      <c r="BG30" s="6">
        <v>6000</v>
      </c>
      <c r="BH30" s="67">
        <v>0</v>
      </c>
      <c r="BI30" s="67">
        <v>0</v>
      </c>
      <c r="BJ30" s="67">
        <v>0</v>
      </c>
      <c r="BK30" s="91">
        <v>0</v>
      </c>
      <c r="BL30" s="683">
        <v>55.75</v>
      </c>
      <c r="BM30" s="680">
        <v>29</v>
      </c>
    </row>
    <row r="31" spans="2:65" x14ac:dyDescent="0.25">
      <c r="B31" s="455">
        <v>21</v>
      </c>
      <c r="C31" s="41">
        <v>41518</v>
      </c>
      <c r="D31" s="368" t="s">
        <v>70</v>
      </c>
      <c r="E31" s="85">
        <v>5408</v>
      </c>
      <c r="F31" s="22">
        <v>4765</v>
      </c>
      <c r="G31" s="22">
        <v>117</v>
      </c>
      <c r="H31" s="63">
        <v>97.6</v>
      </c>
      <c r="I31" s="22">
        <v>268</v>
      </c>
      <c r="J31" s="22">
        <v>332.8</v>
      </c>
      <c r="K31" s="64">
        <v>9.1999999999999993</v>
      </c>
      <c r="L31" s="61">
        <v>1E-3</v>
      </c>
      <c r="M31" s="65">
        <v>3</v>
      </c>
      <c r="N31" s="61">
        <v>11</v>
      </c>
      <c r="O31" s="84">
        <v>6</v>
      </c>
      <c r="P31" s="85">
        <v>1</v>
      </c>
      <c r="Q31" s="67">
        <v>0</v>
      </c>
      <c r="R31" s="6">
        <v>17</v>
      </c>
      <c r="S31" s="67">
        <v>0</v>
      </c>
      <c r="T31" s="67">
        <v>45</v>
      </c>
      <c r="U31" s="67">
        <v>1</v>
      </c>
      <c r="V31" s="67">
        <v>3</v>
      </c>
      <c r="W31" s="67">
        <v>0</v>
      </c>
      <c r="X31" s="6">
        <v>1</v>
      </c>
      <c r="Y31" s="6">
        <v>66</v>
      </c>
      <c r="Z31" s="6">
        <v>740</v>
      </c>
      <c r="AA31" s="6">
        <v>380</v>
      </c>
      <c r="AB31" s="6">
        <v>91</v>
      </c>
      <c r="AC31" s="90">
        <v>94</v>
      </c>
      <c r="AD31" s="85">
        <v>1524</v>
      </c>
      <c r="AE31" s="6">
        <v>1364767</v>
      </c>
      <c r="AF31" s="60">
        <v>99.8</v>
      </c>
      <c r="AG31" s="60">
        <v>99.9</v>
      </c>
      <c r="AH31" s="60">
        <v>98.6</v>
      </c>
      <c r="AI31" s="60">
        <v>34</v>
      </c>
      <c r="AJ31" s="84">
        <v>100</v>
      </c>
      <c r="AK31" s="95">
        <v>430.5</v>
      </c>
      <c r="AL31" s="66">
        <v>1793.2</v>
      </c>
      <c r="AM31" s="61">
        <v>10</v>
      </c>
      <c r="AN31" s="61">
        <v>50</v>
      </c>
      <c r="AO31" s="61">
        <v>433.5</v>
      </c>
      <c r="AP31" s="61">
        <v>1249.9000000000001</v>
      </c>
      <c r="AQ31" s="61">
        <v>795.26</v>
      </c>
      <c r="AR31" s="84">
        <v>1113.364</v>
      </c>
      <c r="AS31" s="85">
        <v>14200</v>
      </c>
      <c r="AT31" s="6">
        <v>1620</v>
      </c>
      <c r="AU31" s="6">
        <v>210</v>
      </c>
      <c r="AV31" s="6">
        <v>50</v>
      </c>
      <c r="AW31" s="6">
        <v>20</v>
      </c>
      <c r="AX31" s="67">
        <v>0</v>
      </c>
      <c r="AY31" s="67">
        <v>0</v>
      </c>
      <c r="AZ31" s="67">
        <v>0</v>
      </c>
      <c r="BA31" s="6">
        <v>30</v>
      </c>
      <c r="BB31" s="6">
        <v>25</v>
      </c>
      <c r="BC31" s="6">
        <v>15000</v>
      </c>
      <c r="BD31" s="62">
        <v>20000</v>
      </c>
      <c r="BE31" s="90">
        <v>80</v>
      </c>
      <c r="BF31" s="85">
        <v>18720</v>
      </c>
      <c r="BG31" s="6">
        <v>52000</v>
      </c>
      <c r="BH31" s="6">
        <v>2500</v>
      </c>
      <c r="BI31" s="6">
        <v>2500</v>
      </c>
      <c r="BJ31" s="67">
        <v>0</v>
      </c>
      <c r="BK31" s="91">
        <v>0</v>
      </c>
      <c r="BL31" s="322">
        <v>49.3</v>
      </c>
      <c r="BM31" s="372">
        <v>36</v>
      </c>
    </row>
    <row r="32" spans="2:65" x14ac:dyDescent="0.25">
      <c r="B32" s="283">
        <v>22</v>
      </c>
      <c r="C32" s="41">
        <v>41524</v>
      </c>
      <c r="D32" s="368" t="s">
        <v>60</v>
      </c>
      <c r="E32" s="85">
        <v>24137</v>
      </c>
      <c r="F32" s="22">
        <v>19475</v>
      </c>
      <c r="G32" s="22">
        <v>1284</v>
      </c>
      <c r="H32" s="63">
        <v>93.81</v>
      </c>
      <c r="I32" s="22">
        <v>1888</v>
      </c>
      <c r="J32" s="22">
        <v>1182.8</v>
      </c>
      <c r="K32" s="64">
        <v>13.8</v>
      </c>
      <c r="L32" s="61">
        <v>1E-3</v>
      </c>
      <c r="M32" s="65">
        <v>4</v>
      </c>
      <c r="N32" s="61">
        <v>6</v>
      </c>
      <c r="O32" s="84">
        <v>5</v>
      </c>
      <c r="P32" s="85">
        <v>6</v>
      </c>
      <c r="Q32" s="6">
        <v>2</v>
      </c>
      <c r="R32" s="6">
        <v>46</v>
      </c>
      <c r="S32" s="6">
        <v>4</v>
      </c>
      <c r="T32" s="6">
        <v>216</v>
      </c>
      <c r="U32" s="6">
        <v>8</v>
      </c>
      <c r="V32" s="6">
        <v>8</v>
      </c>
      <c r="W32" s="6">
        <v>1</v>
      </c>
      <c r="X32" s="6">
        <v>27</v>
      </c>
      <c r="Y32" s="6">
        <v>498</v>
      </c>
      <c r="Z32" s="6">
        <v>2893</v>
      </c>
      <c r="AA32" s="6">
        <v>1737</v>
      </c>
      <c r="AB32" s="6">
        <v>528</v>
      </c>
      <c r="AC32" s="90">
        <v>451</v>
      </c>
      <c r="AD32" s="85">
        <v>7382</v>
      </c>
      <c r="AE32" s="6">
        <v>25653472</v>
      </c>
      <c r="AF32" s="60">
        <v>100</v>
      </c>
      <c r="AG32" s="60">
        <v>79.099999999999994</v>
      </c>
      <c r="AH32" s="60">
        <v>100</v>
      </c>
      <c r="AI32" s="60">
        <v>65.8</v>
      </c>
      <c r="AJ32" s="84">
        <v>98</v>
      </c>
      <c r="AK32" s="95">
        <v>3604.7</v>
      </c>
      <c r="AL32" s="66">
        <v>23708.145</v>
      </c>
      <c r="AM32" s="61">
        <v>25</v>
      </c>
      <c r="AN32" s="61">
        <v>137.5</v>
      </c>
      <c r="AO32" s="61">
        <v>1268</v>
      </c>
      <c r="AP32" s="61">
        <v>4075.44</v>
      </c>
      <c r="AQ32" s="61">
        <v>1781.75</v>
      </c>
      <c r="AR32" s="84">
        <v>2672.6</v>
      </c>
      <c r="AS32" s="85">
        <v>29767</v>
      </c>
      <c r="AT32" s="6">
        <v>5533</v>
      </c>
      <c r="AU32" s="6">
        <v>950</v>
      </c>
      <c r="AV32" s="6">
        <v>80</v>
      </c>
      <c r="AW32" s="6">
        <v>120</v>
      </c>
      <c r="AX32" s="6">
        <v>20</v>
      </c>
      <c r="AY32" s="67">
        <v>0</v>
      </c>
      <c r="AZ32" s="67">
        <v>0</v>
      </c>
      <c r="BA32" s="67">
        <v>0</v>
      </c>
      <c r="BB32" s="67">
        <v>0</v>
      </c>
      <c r="BC32" s="6">
        <v>150000</v>
      </c>
      <c r="BD32" s="6">
        <v>630000</v>
      </c>
      <c r="BE32" s="90">
        <v>210</v>
      </c>
      <c r="BF32" s="85">
        <v>65900</v>
      </c>
      <c r="BG32" s="6">
        <v>159000</v>
      </c>
      <c r="BH32" s="67">
        <v>0</v>
      </c>
      <c r="BI32" s="67">
        <v>0</v>
      </c>
      <c r="BJ32" s="67">
        <v>0</v>
      </c>
      <c r="BK32" s="91">
        <v>0</v>
      </c>
      <c r="BL32" s="683">
        <v>78.88</v>
      </c>
      <c r="BM32" s="680">
        <v>2</v>
      </c>
    </row>
    <row r="33" spans="2:65" x14ac:dyDescent="0.25">
      <c r="B33" s="283">
        <v>23</v>
      </c>
      <c r="C33" s="41">
        <v>41530</v>
      </c>
      <c r="D33" s="368" t="s">
        <v>84</v>
      </c>
      <c r="E33" s="85">
        <v>10479</v>
      </c>
      <c r="F33" s="22">
        <v>10172</v>
      </c>
      <c r="G33" s="113">
        <v>-60</v>
      </c>
      <c r="H33" s="63">
        <v>100.59</v>
      </c>
      <c r="I33" s="22">
        <v>150</v>
      </c>
      <c r="J33" s="22">
        <v>900.5</v>
      </c>
      <c r="K33" s="64">
        <v>21.5</v>
      </c>
      <c r="L33" s="69">
        <v>357.1</v>
      </c>
      <c r="M33" s="65">
        <v>1</v>
      </c>
      <c r="N33" s="61">
        <v>7</v>
      </c>
      <c r="O33" s="84">
        <v>4</v>
      </c>
      <c r="P33" s="85">
        <v>5</v>
      </c>
      <c r="Q33" s="67">
        <v>0</v>
      </c>
      <c r="R33" s="6">
        <v>30</v>
      </c>
      <c r="S33" s="67">
        <v>1</v>
      </c>
      <c r="T33" s="67">
        <v>78</v>
      </c>
      <c r="U33" s="67">
        <v>5</v>
      </c>
      <c r="V33" s="67">
        <v>1</v>
      </c>
      <c r="W33" s="67">
        <v>1</v>
      </c>
      <c r="X33" s="6">
        <v>6</v>
      </c>
      <c r="Y33" s="6">
        <v>208</v>
      </c>
      <c r="Z33" s="6">
        <v>1562</v>
      </c>
      <c r="AA33" s="6">
        <v>667</v>
      </c>
      <c r="AB33" s="6">
        <v>124</v>
      </c>
      <c r="AC33" s="90">
        <v>503</v>
      </c>
      <c r="AD33" s="85">
        <v>2149</v>
      </c>
      <c r="AE33" s="6">
        <v>1443591</v>
      </c>
      <c r="AF33" s="60">
        <v>97.9</v>
      </c>
      <c r="AG33" s="60">
        <v>52.3</v>
      </c>
      <c r="AH33" s="60">
        <v>100</v>
      </c>
      <c r="AI33" s="60">
        <v>13.9</v>
      </c>
      <c r="AJ33" s="84">
        <v>100</v>
      </c>
      <c r="AK33" s="95">
        <v>215</v>
      </c>
      <c r="AL33" s="66">
        <v>416</v>
      </c>
      <c r="AM33" s="61">
        <v>45</v>
      </c>
      <c r="AN33" s="61">
        <v>270</v>
      </c>
      <c r="AO33" s="61">
        <v>1926.5</v>
      </c>
      <c r="AP33" s="61">
        <v>15006.5</v>
      </c>
      <c r="AQ33" s="61">
        <v>2788.37</v>
      </c>
      <c r="AR33" s="84">
        <v>4043.1365000000005</v>
      </c>
      <c r="AS33" s="85">
        <v>1758</v>
      </c>
      <c r="AT33" s="6">
        <v>1015</v>
      </c>
      <c r="AU33" s="6">
        <v>780</v>
      </c>
      <c r="AV33" s="6">
        <v>210</v>
      </c>
      <c r="AW33" s="6">
        <v>20</v>
      </c>
      <c r="AX33" s="67">
        <v>0</v>
      </c>
      <c r="AY33" s="67">
        <v>0</v>
      </c>
      <c r="AZ33" s="67">
        <v>0</v>
      </c>
      <c r="BA33" s="67">
        <v>0</v>
      </c>
      <c r="BB33" s="67">
        <v>0</v>
      </c>
      <c r="BC33" s="62">
        <v>10000</v>
      </c>
      <c r="BD33" s="6">
        <v>20000</v>
      </c>
      <c r="BE33" s="90">
        <v>300</v>
      </c>
      <c r="BF33" s="85">
        <v>6000</v>
      </c>
      <c r="BG33" s="6">
        <v>17000</v>
      </c>
      <c r="BH33" s="67">
        <v>0</v>
      </c>
      <c r="BI33" s="67">
        <v>0</v>
      </c>
      <c r="BJ33" s="6">
        <v>9000</v>
      </c>
      <c r="BK33" s="90">
        <v>30000</v>
      </c>
      <c r="BL33" s="322">
        <v>61.86</v>
      </c>
      <c r="BM33" s="372">
        <v>15</v>
      </c>
    </row>
    <row r="34" spans="2:65" x14ac:dyDescent="0.25">
      <c r="B34" s="283">
        <v>24</v>
      </c>
      <c r="C34" s="41">
        <v>41548</v>
      </c>
      <c r="D34" s="368" t="s">
        <v>202</v>
      </c>
      <c r="E34" s="85">
        <v>12796</v>
      </c>
      <c r="F34" s="22">
        <v>7905</v>
      </c>
      <c r="G34" s="22">
        <v>4275</v>
      </c>
      <c r="H34" s="63">
        <v>64.900000000000006</v>
      </c>
      <c r="I34" s="22">
        <v>445</v>
      </c>
      <c r="J34" s="22">
        <v>880</v>
      </c>
      <c r="K34" s="69">
        <v>12.7</v>
      </c>
      <c r="L34" s="61">
        <v>1E-3</v>
      </c>
      <c r="M34" s="65">
        <v>3</v>
      </c>
      <c r="N34" s="61">
        <v>5</v>
      </c>
      <c r="O34" s="84">
        <v>6</v>
      </c>
      <c r="P34" s="85">
        <v>4</v>
      </c>
      <c r="Q34" s="6">
        <v>2</v>
      </c>
      <c r="R34" s="6">
        <v>32</v>
      </c>
      <c r="S34" s="6">
        <v>2</v>
      </c>
      <c r="T34" s="6">
        <v>96</v>
      </c>
      <c r="U34" s="6">
        <v>6</v>
      </c>
      <c r="V34" s="6">
        <v>3</v>
      </c>
      <c r="W34" s="6">
        <v>1</v>
      </c>
      <c r="X34" s="6">
        <v>7</v>
      </c>
      <c r="Y34" s="6">
        <v>218</v>
      </c>
      <c r="Z34" s="6">
        <v>1974</v>
      </c>
      <c r="AA34" s="6">
        <v>945</v>
      </c>
      <c r="AB34" s="6">
        <v>194</v>
      </c>
      <c r="AC34" s="90">
        <v>454</v>
      </c>
      <c r="AD34" s="85">
        <v>3231</v>
      </c>
      <c r="AE34" s="6">
        <v>3335289</v>
      </c>
      <c r="AF34" s="60">
        <v>100</v>
      </c>
      <c r="AG34" s="60">
        <v>55.3</v>
      </c>
      <c r="AH34" s="60">
        <v>93.9</v>
      </c>
      <c r="AI34" s="60">
        <v>24.4</v>
      </c>
      <c r="AJ34" s="84">
        <v>100</v>
      </c>
      <c r="AK34" s="95">
        <v>2078</v>
      </c>
      <c r="AL34" s="66">
        <v>5889.55</v>
      </c>
      <c r="AM34" s="61">
        <v>220.5</v>
      </c>
      <c r="AN34" s="61">
        <v>1741.5</v>
      </c>
      <c r="AO34" s="61">
        <v>3301.5</v>
      </c>
      <c r="AP34" s="61">
        <v>14456.9</v>
      </c>
      <c r="AQ34" s="61">
        <v>4091.05</v>
      </c>
      <c r="AR34" s="84">
        <v>5932.0225</v>
      </c>
      <c r="AS34" s="85">
        <v>17104</v>
      </c>
      <c r="AT34" s="6">
        <v>2950</v>
      </c>
      <c r="AU34" s="6">
        <v>729</v>
      </c>
      <c r="AV34" s="6">
        <v>236</v>
      </c>
      <c r="AW34" s="6">
        <v>57</v>
      </c>
      <c r="AX34" s="67">
        <v>0</v>
      </c>
      <c r="AY34" s="6">
        <v>5050</v>
      </c>
      <c r="AZ34" s="67">
        <v>0</v>
      </c>
      <c r="BA34" s="6">
        <v>230</v>
      </c>
      <c r="BB34" s="6">
        <v>50</v>
      </c>
      <c r="BC34" s="6">
        <v>5900</v>
      </c>
      <c r="BD34" s="6">
        <v>40800</v>
      </c>
      <c r="BE34" s="90">
        <v>150</v>
      </c>
      <c r="BF34" s="85">
        <v>264000</v>
      </c>
      <c r="BG34" s="6">
        <v>660000</v>
      </c>
      <c r="BH34" s="6">
        <v>16000</v>
      </c>
      <c r="BI34" s="6">
        <v>21000</v>
      </c>
      <c r="BJ34" s="67">
        <v>0</v>
      </c>
      <c r="BK34" s="91">
        <v>0</v>
      </c>
      <c r="BL34" s="322">
        <v>58.66</v>
      </c>
      <c r="BM34" s="372">
        <v>22</v>
      </c>
    </row>
    <row r="35" spans="2:65" x14ac:dyDescent="0.25">
      <c r="B35" s="283">
        <v>25</v>
      </c>
      <c r="C35" s="41">
        <v>41551</v>
      </c>
      <c r="D35" s="368" t="s">
        <v>79</v>
      </c>
      <c r="E35" s="85">
        <v>114230</v>
      </c>
      <c r="F35" s="22">
        <v>84631</v>
      </c>
      <c r="G35" s="22">
        <v>15794</v>
      </c>
      <c r="H35" s="63">
        <v>84.27</v>
      </c>
      <c r="I35" s="22">
        <v>28887</v>
      </c>
      <c r="J35" s="22">
        <v>7364.2</v>
      </c>
      <c r="K35" s="64">
        <v>14.7</v>
      </c>
      <c r="L35" s="69">
        <v>96.8</v>
      </c>
      <c r="M35" s="65">
        <v>4</v>
      </c>
      <c r="N35" s="61">
        <v>8</v>
      </c>
      <c r="O35" s="84">
        <v>5</v>
      </c>
      <c r="P35" s="85">
        <v>15</v>
      </c>
      <c r="Q35" s="67">
        <v>0</v>
      </c>
      <c r="R35" s="67">
        <v>138</v>
      </c>
      <c r="S35" s="67">
        <v>24</v>
      </c>
      <c r="T35" s="67">
        <v>744</v>
      </c>
      <c r="U35" s="67">
        <v>16</v>
      </c>
      <c r="V35" s="67">
        <v>38</v>
      </c>
      <c r="W35" s="67">
        <v>2</v>
      </c>
      <c r="X35" s="6">
        <v>69</v>
      </c>
      <c r="Y35" s="6">
        <v>2138</v>
      </c>
      <c r="Z35" s="6">
        <v>15265</v>
      </c>
      <c r="AA35" s="6">
        <v>7770</v>
      </c>
      <c r="AB35" s="6">
        <v>2220</v>
      </c>
      <c r="AC35" s="90">
        <v>4566</v>
      </c>
      <c r="AD35" s="85">
        <v>25169</v>
      </c>
      <c r="AE35" s="70">
        <v>40470326</v>
      </c>
      <c r="AF35" s="60">
        <v>99.7</v>
      </c>
      <c r="AG35" s="60">
        <v>84.5</v>
      </c>
      <c r="AH35" s="60">
        <v>99.5</v>
      </c>
      <c r="AI35" s="60">
        <v>42.7</v>
      </c>
      <c r="AJ35" s="84">
        <v>95</v>
      </c>
      <c r="AK35" s="95">
        <v>3698</v>
      </c>
      <c r="AL35" s="66">
        <v>9783</v>
      </c>
      <c r="AM35" s="61">
        <v>983</v>
      </c>
      <c r="AN35" s="61">
        <v>6548</v>
      </c>
      <c r="AO35" s="61">
        <v>3914</v>
      </c>
      <c r="AP35" s="61">
        <v>19821.974999999999</v>
      </c>
      <c r="AQ35" s="61">
        <v>10732.52</v>
      </c>
      <c r="AR35" s="84">
        <v>16098.78</v>
      </c>
      <c r="AS35" s="85">
        <v>32694</v>
      </c>
      <c r="AT35" s="6">
        <v>7090</v>
      </c>
      <c r="AU35" s="6">
        <v>6300</v>
      </c>
      <c r="AV35" s="6">
        <v>235</v>
      </c>
      <c r="AW35" s="6">
        <v>70</v>
      </c>
      <c r="AX35" s="67">
        <v>0</v>
      </c>
      <c r="AY35" s="67">
        <v>0</v>
      </c>
      <c r="AZ35" s="67">
        <v>0</v>
      </c>
      <c r="BA35" s="6">
        <v>73</v>
      </c>
      <c r="BB35" s="6">
        <v>170</v>
      </c>
      <c r="BC35" s="6">
        <v>70400</v>
      </c>
      <c r="BD35" s="6">
        <v>600000</v>
      </c>
      <c r="BE35" s="90">
        <v>1600</v>
      </c>
      <c r="BF35" s="85">
        <v>85000</v>
      </c>
      <c r="BG35" s="6">
        <v>236000</v>
      </c>
      <c r="BH35" s="6">
        <v>5800</v>
      </c>
      <c r="BI35" s="6">
        <v>9900</v>
      </c>
      <c r="BJ35" s="6">
        <v>30000</v>
      </c>
      <c r="BK35" s="90">
        <v>75000</v>
      </c>
      <c r="BL35" s="683">
        <v>69.48</v>
      </c>
      <c r="BM35" s="680">
        <v>8</v>
      </c>
    </row>
    <row r="36" spans="2:65" x14ac:dyDescent="0.25">
      <c r="B36" s="455">
        <v>26</v>
      </c>
      <c r="C36" s="41">
        <v>41615</v>
      </c>
      <c r="D36" s="368" t="s">
        <v>61</v>
      </c>
      <c r="E36" s="85">
        <v>18064</v>
      </c>
      <c r="F36" s="22">
        <v>13888</v>
      </c>
      <c r="G36" s="22">
        <v>1893</v>
      </c>
      <c r="H36" s="63">
        <v>88</v>
      </c>
      <c r="I36" s="22">
        <v>1621</v>
      </c>
      <c r="J36" s="22">
        <v>1103</v>
      </c>
      <c r="K36" s="69">
        <v>16.899999999999999</v>
      </c>
      <c r="L36" s="61">
        <v>1E-3</v>
      </c>
      <c r="M36" s="65">
        <v>4</v>
      </c>
      <c r="N36" s="61">
        <v>11</v>
      </c>
      <c r="O36" s="84">
        <v>7</v>
      </c>
      <c r="P36" s="85">
        <v>4</v>
      </c>
      <c r="Q36" s="67">
        <v>0</v>
      </c>
      <c r="R36" s="6">
        <v>25</v>
      </c>
      <c r="S36" s="67">
        <v>3</v>
      </c>
      <c r="T36" s="67">
        <v>155</v>
      </c>
      <c r="U36" s="67">
        <v>4</v>
      </c>
      <c r="V36" s="67">
        <v>7</v>
      </c>
      <c r="W36" s="67">
        <v>1</v>
      </c>
      <c r="X36" s="6">
        <v>26</v>
      </c>
      <c r="Y36" s="6">
        <v>346</v>
      </c>
      <c r="Z36" s="6">
        <v>2580</v>
      </c>
      <c r="AA36" s="6">
        <v>1671</v>
      </c>
      <c r="AB36" s="6">
        <v>469</v>
      </c>
      <c r="AC36" s="90">
        <v>285</v>
      </c>
      <c r="AD36" s="85">
        <v>5093</v>
      </c>
      <c r="AE36" s="6">
        <v>11663241</v>
      </c>
      <c r="AF36" s="60">
        <v>98.7</v>
      </c>
      <c r="AG36" s="60">
        <v>99.6</v>
      </c>
      <c r="AH36" s="60">
        <v>100</v>
      </c>
      <c r="AI36" s="60">
        <v>86</v>
      </c>
      <c r="AJ36" s="84">
        <v>94</v>
      </c>
      <c r="AK36" s="95">
        <v>1034.72</v>
      </c>
      <c r="AL36" s="66">
        <v>3799.04</v>
      </c>
      <c r="AM36" s="61">
        <v>50</v>
      </c>
      <c r="AN36" s="61">
        <v>375</v>
      </c>
      <c r="AO36" s="61">
        <v>1639</v>
      </c>
      <c r="AP36" s="61">
        <v>6775.4</v>
      </c>
      <c r="AQ36" s="61">
        <v>661.6</v>
      </c>
      <c r="AR36" s="84">
        <v>959.32</v>
      </c>
      <c r="AS36" s="85">
        <v>13885</v>
      </c>
      <c r="AT36" s="6">
        <v>4300</v>
      </c>
      <c r="AU36" s="6">
        <v>115</v>
      </c>
      <c r="AV36" s="6">
        <v>265</v>
      </c>
      <c r="AW36" s="6">
        <v>360</v>
      </c>
      <c r="AX36" s="6">
        <v>15</v>
      </c>
      <c r="AY36" s="67">
        <v>0</v>
      </c>
      <c r="AZ36" s="67">
        <v>0</v>
      </c>
      <c r="BA36" s="6">
        <v>200</v>
      </c>
      <c r="BB36" s="6">
        <v>30</v>
      </c>
      <c r="BC36" s="6">
        <v>120000</v>
      </c>
      <c r="BD36" s="6">
        <v>300000</v>
      </c>
      <c r="BE36" s="90">
        <v>45</v>
      </c>
      <c r="BF36" s="85">
        <v>180000</v>
      </c>
      <c r="BG36" s="6">
        <v>480000</v>
      </c>
      <c r="BH36" s="6">
        <v>12000</v>
      </c>
      <c r="BI36" s="6">
        <v>22000</v>
      </c>
      <c r="BJ36" s="67">
        <v>0</v>
      </c>
      <c r="BK36" s="91">
        <v>0</v>
      </c>
      <c r="BL36" s="322">
        <v>72.02</v>
      </c>
      <c r="BM36" s="372">
        <v>4</v>
      </c>
    </row>
    <row r="37" spans="2:65" x14ac:dyDescent="0.25">
      <c r="B37" s="283">
        <v>27</v>
      </c>
      <c r="C37" s="41">
        <v>41660</v>
      </c>
      <c r="D37" s="368" t="s">
        <v>85</v>
      </c>
      <c r="E37" s="85">
        <v>10656</v>
      </c>
      <c r="F37" s="22">
        <v>8774</v>
      </c>
      <c r="G37" s="22">
        <v>1605</v>
      </c>
      <c r="H37" s="63">
        <v>84.54</v>
      </c>
      <c r="I37" s="22">
        <v>238</v>
      </c>
      <c r="J37" s="22">
        <v>732</v>
      </c>
      <c r="K37" s="64">
        <v>4.3</v>
      </c>
      <c r="L37" s="61">
        <v>1E-3</v>
      </c>
      <c r="M37" s="65">
        <v>2</v>
      </c>
      <c r="N37" s="61">
        <v>21</v>
      </c>
      <c r="O37" s="84">
        <v>4</v>
      </c>
      <c r="P37" s="85">
        <v>2</v>
      </c>
      <c r="Q37" s="67">
        <v>0</v>
      </c>
      <c r="R37" s="6">
        <v>38</v>
      </c>
      <c r="S37" s="67">
        <v>1</v>
      </c>
      <c r="T37" s="67">
        <v>74</v>
      </c>
      <c r="U37" s="67">
        <v>2</v>
      </c>
      <c r="V37" s="67">
        <v>3</v>
      </c>
      <c r="W37" s="67">
        <v>0</v>
      </c>
      <c r="X37" s="6">
        <v>4</v>
      </c>
      <c r="Y37" s="6">
        <v>258</v>
      </c>
      <c r="Z37" s="6">
        <v>1594</v>
      </c>
      <c r="AA37" s="6">
        <v>465</v>
      </c>
      <c r="AB37" s="6">
        <v>74</v>
      </c>
      <c r="AC37" s="90">
        <v>659</v>
      </c>
      <c r="AD37" s="85">
        <v>2184</v>
      </c>
      <c r="AE37" s="6">
        <v>1686802</v>
      </c>
      <c r="AF37" s="60">
        <v>99</v>
      </c>
      <c r="AG37" s="60">
        <v>87.4</v>
      </c>
      <c r="AH37" s="60">
        <v>98.9</v>
      </c>
      <c r="AI37" s="60">
        <v>37.799999999999997</v>
      </c>
      <c r="AJ37" s="84">
        <v>100</v>
      </c>
      <c r="AK37" s="95">
        <v>352</v>
      </c>
      <c r="AL37" s="66">
        <v>480.8</v>
      </c>
      <c r="AM37" s="61">
        <v>42</v>
      </c>
      <c r="AN37" s="61">
        <v>210</v>
      </c>
      <c r="AO37" s="61">
        <v>593</v>
      </c>
      <c r="AP37" s="61">
        <v>2215.35</v>
      </c>
      <c r="AQ37" s="61">
        <v>2019.49</v>
      </c>
      <c r="AR37" s="84">
        <v>2928.2604999999999</v>
      </c>
      <c r="AS37" s="85">
        <v>5965</v>
      </c>
      <c r="AT37" s="6">
        <v>791</v>
      </c>
      <c r="AU37" s="6">
        <v>1400</v>
      </c>
      <c r="AV37" s="6">
        <v>380</v>
      </c>
      <c r="AW37" s="6">
        <v>30</v>
      </c>
      <c r="AX37" s="67">
        <v>0</v>
      </c>
      <c r="AY37" s="163">
        <v>60</v>
      </c>
      <c r="AZ37" s="6">
        <v>300</v>
      </c>
      <c r="BA37" s="67">
        <v>0</v>
      </c>
      <c r="BB37" s="62">
        <v>10</v>
      </c>
      <c r="BC37" s="62">
        <v>250</v>
      </c>
      <c r="BD37" s="6">
        <v>6800</v>
      </c>
      <c r="BE37" s="90">
        <v>20</v>
      </c>
      <c r="BF37" s="85">
        <v>1500</v>
      </c>
      <c r="BG37" s="6">
        <v>3400</v>
      </c>
      <c r="BH37" s="6">
        <v>875</v>
      </c>
      <c r="BI37" s="6">
        <v>1800</v>
      </c>
      <c r="BJ37" s="6">
        <v>225</v>
      </c>
      <c r="BK37" s="90">
        <v>900</v>
      </c>
      <c r="BL37" s="683">
        <v>54.06</v>
      </c>
      <c r="BM37" s="680">
        <v>33</v>
      </c>
    </row>
    <row r="38" spans="2:65" x14ac:dyDescent="0.25">
      <c r="B38" s="283">
        <v>28</v>
      </c>
      <c r="C38" s="41">
        <v>41668</v>
      </c>
      <c r="D38" s="368" t="s">
        <v>86</v>
      </c>
      <c r="E38" s="85">
        <v>31310</v>
      </c>
      <c r="F38" s="22">
        <v>26913</v>
      </c>
      <c r="G38" s="22">
        <v>2809</v>
      </c>
      <c r="H38" s="63">
        <v>90.55</v>
      </c>
      <c r="I38" s="22">
        <v>1492</v>
      </c>
      <c r="J38" s="22">
        <v>1949.5</v>
      </c>
      <c r="K38" s="64">
        <v>20.2</v>
      </c>
      <c r="L38" s="69">
        <v>151.30000000000001</v>
      </c>
      <c r="M38" s="65">
        <v>2</v>
      </c>
      <c r="N38" s="61">
        <v>16</v>
      </c>
      <c r="O38" s="84">
        <v>5</v>
      </c>
      <c r="P38" s="85">
        <v>8</v>
      </c>
      <c r="Q38" s="6">
        <v>1</v>
      </c>
      <c r="R38" s="6">
        <v>79</v>
      </c>
      <c r="S38" s="6">
        <v>5</v>
      </c>
      <c r="T38" s="6">
        <v>254</v>
      </c>
      <c r="U38" s="6">
        <v>9</v>
      </c>
      <c r="V38" s="6">
        <v>10</v>
      </c>
      <c r="W38" s="6">
        <v>1</v>
      </c>
      <c r="X38" s="6">
        <v>20</v>
      </c>
      <c r="Y38" s="6">
        <v>650</v>
      </c>
      <c r="Z38" s="6">
        <v>4296</v>
      </c>
      <c r="AA38" s="6">
        <v>2128</v>
      </c>
      <c r="AB38" s="6">
        <v>485</v>
      </c>
      <c r="AC38" s="90">
        <v>1541</v>
      </c>
      <c r="AD38" s="85">
        <v>6429</v>
      </c>
      <c r="AE38" s="6">
        <v>3636907</v>
      </c>
      <c r="AF38" s="60">
        <v>99</v>
      </c>
      <c r="AG38" s="60">
        <v>94.4</v>
      </c>
      <c r="AH38" s="60">
        <v>99.6</v>
      </c>
      <c r="AI38" s="60">
        <v>20.2</v>
      </c>
      <c r="AJ38" s="84">
        <v>96</v>
      </c>
      <c r="AK38" s="95">
        <v>1471</v>
      </c>
      <c r="AL38" s="66">
        <v>3218.5</v>
      </c>
      <c r="AM38" s="61">
        <v>316</v>
      </c>
      <c r="AN38" s="61">
        <v>1769</v>
      </c>
      <c r="AO38" s="61">
        <v>2871.5</v>
      </c>
      <c r="AP38" s="61">
        <v>21203.66</v>
      </c>
      <c r="AQ38" s="61">
        <v>3898.1</v>
      </c>
      <c r="AR38" s="84">
        <v>5652.2450000000008</v>
      </c>
      <c r="AS38" s="85">
        <v>8120</v>
      </c>
      <c r="AT38" s="6">
        <v>2667</v>
      </c>
      <c r="AU38" s="6">
        <v>2350</v>
      </c>
      <c r="AV38" s="6">
        <v>150</v>
      </c>
      <c r="AW38" s="6">
        <v>20</v>
      </c>
      <c r="AX38" s="67">
        <v>0</v>
      </c>
      <c r="AY38" s="6">
        <v>5864</v>
      </c>
      <c r="AZ38" s="6">
        <v>25000</v>
      </c>
      <c r="BA38" s="6">
        <v>300</v>
      </c>
      <c r="BB38" s="6">
        <v>70</v>
      </c>
      <c r="BC38" s="6">
        <v>8400</v>
      </c>
      <c r="BD38" s="62">
        <v>75000</v>
      </c>
      <c r="BE38" s="90">
        <v>175</v>
      </c>
      <c r="BF38" s="85">
        <v>32275</v>
      </c>
      <c r="BG38" s="6">
        <v>92224</v>
      </c>
      <c r="BH38" s="6">
        <v>910</v>
      </c>
      <c r="BI38" s="6">
        <v>2600</v>
      </c>
      <c r="BJ38" s="6">
        <v>11380</v>
      </c>
      <c r="BK38" s="90">
        <v>32540</v>
      </c>
      <c r="BL38" s="322">
        <v>58.73</v>
      </c>
      <c r="BM38" s="372">
        <v>21</v>
      </c>
    </row>
    <row r="39" spans="2:65" x14ac:dyDescent="0.25">
      <c r="B39" s="283">
        <v>29</v>
      </c>
      <c r="C39" s="41">
        <v>41676</v>
      </c>
      <c r="D39" s="368" t="s">
        <v>62</v>
      </c>
      <c r="E39" s="85">
        <v>10462</v>
      </c>
      <c r="F39" s="22">
        <v>9552</v>
      </c>
      <c r="G39" s="22">
        <v>417</v>
      </c>
      <c r="H39" s="63">
        <v>95.82</v>
      </c>
      <c r="I39" s="22">
        <v>370</v>
      </c>
      <c r="J39" s="22">
        <v>661.1</v>
      </c>
      <c r="K39" s="61">
        <v>1E-3</v>
      </c>
      <c r="L39" s="61">
        <v>1E-3</v>
      </c>
      <c r="M39" s="65">
        <v>4</v>
      </c>
      <c r="N39" s="61">
        <v>12</v>
      </c>
      <c r="O39" s="84">
        <v>9</v>
      </c>
      <c r="P39" s="85">
        <v>4</v>
      </c>
      <c r="Q39" s="67">
        <v>0</v>
      </c>
      <c r="R39" s="6">
        <v>36</v>
      </c>
      <c r="S39" s="67">
        <v>0</v>
      </c>
      <c r="T39" s="67">
        <v>92</v>
      </c>
      <c r="U39" s="67">
        <v>4</v>
      </c>
      <c r="V39" s="67">
        <v>3</v>
      </c>
      <c r="W39" s="67">
        <v>1</v>
      </c>
      <c r="X39" s="6">
        <v>6</v>
      </c>
      <c r="Y39" s="6">
        <v>118</v>
      </c>
      <c r="Z39" s="6">
        <v>1390</v>
      </c>
      <c r="AA39" s="6">
        <v>663</v>
      </c>
      <c r="AB39" s="6">
        <v>188</v>
      </c>
      <c r="AC39" s="90">
        <v>80</v>
      </c>
      <c r="AD39" s="85">
        <v>2526</v>
      </c>
      <c r="AE39" s="6">
        <v>2149625</v>
      </c>
      <c r="AF39" s="60">
        <v>97.4</v>
      </c>
      <c r="AG39" s="60">
        <v>45.7</v>
      </c>
      <c r="AH39" s="60">
        <v>96.1</v>
      </c>
      <c r="AI39" s="60">
        <v>21.9</v>
      </c>
      <c r="AJ39" s="84">
        <v>96.8</v>
      </c>
      <c r="AK39" s="95">
        <v>3348</v>
      </c>
      <c r="AL39" s="66">
        <v>6081.1</v>
      </c>
      <c r="AM39" s="61">
        <v>120</v>
      </c>
      <c r="AN39" s="61">
        <v>720</v>
      </c>
      <c r="AO39" s="61">
        <v>1211</v>
      </c>
      <c r="AP39" s="61">
        <v>5057.1899999999996</v>
      </c>
      <c r="AQ39" s="61">
        <v>2298.39</v>
      </c>
      <c r="AR39" s="84">
        <v>3332.6654999999996</v>
      </c>
      <c r="AS39" s="85">
        <v>7011</v>
      </c>
      <c r="AT39" s="6">
        <v>1155</v>
      </c>
      <c r="AU39" s="6">
        <v>600</v>
      </c>
      <c r="AV39" s="6">
        <v>500</v>
      </c>
      <c r="AW39" s="6">
        <v>200</v>
      </c>
      <c r="AX39" s="67">
        <v>0</v>
      </c>
      <c r="AY39" s="67">
        <v>0</v>
      </c>
      <c r="AZ39" s="67">
        <v>0</v>
      </c>
      <c r="BA39" s="67">
        <v>0</v>
      </c>
      <c r="BB39" s="67">
        <v>0</v>
      </c>
      <c r="BC39" s="6">
        <v>2000</v>
      </c>
      <c r="BD39" s="6">
        <v>15000</v>
      </c>
      <c r="BE39" s="90">
        <v>100</v>
      </c>
      <c r="BF39" s="85">
        <v>700</v>
      </c>
      <c r="BG39" s="6">
        <v>1850</v>
      </c>
      <c r="BH39" s="6">
        <v>400</v>
      </c>
      <c r="BI39" s="6">
        <v>800</v>
      </c>
      <c r="BJ39" s="6">
        <v>850</v>
      </c>
      <c r="BK39" s="90">
        <v>2000</v>
      </c>
      <c r="BL39" s="683">
        <v>59.89</v>
      </c>
      <c r="BM39" s="680">
        <v>17</v>
      </c>
    </row>
    <row r="40" spans="2:65" x14ac:dyDescent="0.25">
      <c r="B40" s="283">
        <v>30</v>
      </c>
      <c r="C40" s="41">
        <v>41770</v>
      </c>
      <c r="D40" s="368" t="s">
        <v>77</v>
      </c>
      <c r="E40" s="85">
        <v>15046</v>
      </c>
      <c r="F40" s="22">
        <v>13118</v>
      </c>
      <c r="G40" s="22">
        <v>1116</v>
      </c>
      <c r="H40" s="63">
        <v>92.16</v>
      </c>
      <c r="I40" s="22">
        <v>812</v>
      </c>
      <c r="J40" s="22">
        <v>900.9</v>
      </c>
      <c r="K40" s="64">
        <v>15.6</v>
      </c>
      <c r="L40" s="61">
        <v>1E-3</v>
      </c>
      <c r="M40" s="65">
        <v>3</v>
      </c>
      <c r="N40" s="61">
        <v>13</v>
      </c>
      <c r="O40" s="84">
        <v>6</v>
      </c>
      <c r="P40" s="85">
        <v>4</v>
      </c>
      <c r="Q40" s="67">
        <v>3</v>
      </c>
      <c r="R40" s="6">
        <v>43</v>
      </c>
      <c r="S40" s="6">
        <v>2</v>
      </c>
      <c r="T40" s="6">
        <v>107</v>
      </c>
      <c r="U40" s="6">
        <v>8</v>
      </c>
      <c r="V40" s="6">
        <v>3</v>
      </c>
      <c r="W40" s="6">
        <v>1</v>
      </c>
      <c r="X40" s="6">
        <v>11</v>
      </c>
      <c r="Y40" s="6">
        <v>279</v>
      </c>
      <c r="Z40" s="6">
        <v>2520</v>
      </c>
      <c r="AA40" s="6">
        <v>857</v>
      </c>
      <c r="AB40" s="6">
        <v>198</v>
      </c>
      <c r="AC40" s="90">
        <v>919</v>
      </c>
      <c r="AD40" s="85">
        <v>3187</v>
      </c>
      <c r="AE40" s="6">
        <v>3339805</v>
      </c>
      <c r="AF40" s="60">
        <v>99.7</v>
      </c>
      <c r="AG40" s="60">
        <v>88.3</v>
      </c>
      <c r="AH40" s="60">
        <v>90.1</v>
      </c>
      <c r="AI40" s="60">
        <v>19.2</v>
      </c>
      <c r="AJ40" s="84">
        <v>93.4</v>
      </c>
      <c r="AK40" s="95">
        <v>528</v>
      </c>
      <c r="AL40" s="66">
        <v>3127.4</v>
      </c>
      <c r="AM40" s="61">
        <v>25</v>
      </c>
      <c r="AN40" s="61">
        <v>150</v>
      </c>
      <c r="AO40" s="61">
        <v>821.5</v>
      </c>
      <c r="AP40" s="61">
        <v>8688.2749999999996</v>
      </c>
      <c r="AQ40" s="61">
        <v>2268.06</v>
      </c>
      <c r="AR40" s="84">
        <v>3288.6869999999999</v>
      </c>
      <c r="AS40" s="85">
        <v>10834</v>
      </c>
      <c r="AT40" s="6">
        <v>1102</v>
      </c>
      <c r="AU40" s="6">
        <v>1960</v>
      </c>
      <c r="AV40" s="6">
        <v>350</v>
      </c>
      <c r="AW40" s="6">
        <v>15</v>
      </c>
      <c r="AX40" s="163">
        <v>4</v>
      </c>
      <c r="AY40" s="67">
        <v>0</v>
      </c>
      <c r="AZ40" s="6">
        <v>600</v>
      </c>
      <c r="BA40" s="6">
        <v>130</v>
      </c>
      <c r="BB40" s="6">
        <v>60</v>
      </c>
      <c r="BC40" s="6">
        <v>10000</v>
      </c>
      <c r="BD40" s="6">
        <v>16000</v>
      </c>
      <c r="BE40" s="90">
        <v>12</v>
      </c>
      <c r="BF40" s="85">
        <v>10032</v>
      </c>
      <c r="BG40" s="6">
        <v>26400</v>
      </c>
      <c r="BH40" s="6">
        <v>8800</v>
      </c>
      <c r="BI40" s="6">
        <v>17600</v>
      </c>
      <c r="BJ40" s="6">
        <v>1900</v>
      </c>
      <c r="BK40" s="90">
        <v>4000</v>
      </c>
      <c r="BL40" s="322">
        <v>55.45</v>
      </c>
      <c r="BM40" s="372">
        <v>31</v>
      </c>
    </row>
    <row r="41" spans="2:65" s="1" customFormat="1" x14ac:dyDescent="0.25">
      <c r="B41" s="455">
        <v>31</v>
      </c>
      <c r="C41" s="41">
        <v>41791</v>
      </c>
      <c r="D41" s="368" t="s">
        <v>78</v>
      </c>
      <c r="E41" s="85">
        <v>17122</v>
      </c>
      <c r="F41" s="22">
        <v>15687</v>
      </c>
      <c r="G41" s="22">
        <v>597</v>
      </c>
      <c r="H41" s="63">
        <v>96.33</v>
      </c>
      <c r="I41" s="22">
        <v>754</v>
      </c>
      <c r="J41" s="22">
        <v>1075.9000000000001</v>
      </c>
      <c r="K41" s="64">
        <v>21.9</v>
      </c>
      <c r="L41" s="61">
        <v>1E-3</v>
      </c>
      <c r="M41" s="65">
        <v>6</v>
      </c>
      <c r="N41" s="61">
        <v>19</v>
      </c>
      <c r="O41" s="84">
        <v>11</v>
      </c>
      <c r="P41" s="85">
        <v>6</v>
      </c>
      <c r="Q41" s="67">
        <v>0</v>
      </c>
      <c r="R41" s="6">
        <v>47</v>
      </c>
      <c r="S41" s="6">
        <v>2</v>
      </c>
      <c r="T41" s="6">
        <v>153</v>
      </c>
      <c r="U41" s="6">
        <v>6</v>
      </c>
      <c r="V41" s="6">
        <v>7</v>
      </c>
      <c r="W41" s="6">
        <v>1</v>
      </c>
      <c r="X41" s="6">
        <v>16</v>
      </c>
      <c r="Y41" s="6">
        <v>479</v>
      </c>
      <c r="Z41" s="6">
        <v>2450</v>
      </c>
      <c r="AA41" s="6">
        <v>1125</v>
      </c>
      <c r="AB41" s="6">
        <v>268</v>
      </c>
      <c r="AC41" s="90">
        <v>389</v>
      </c>
      <c r="AD41" s="85">
        <v>3979</v>
      </c>
      <c r="AE41" s="6">
        <v>2848862</v>
      </c>
      <c r="AF41" s="60">
        <v>100</v>
      </c>
      <c r="AG41" s="60">
        <v>88.4</v>
      </c>
      <c r="AH41" s="60">
        <v>100</v>
      </c>
      <c r="AI41" s="60">
        <v>59.1</v>
      </c>
      <c r="AJ41" s="84">
        <v>100</v>
      </c>
      <c r="AK41" s="95">
        <v>745</v>
      </c>
      <c r="AL41" s="66">
        <v>2337.1999999999998</v>
      </c>
      <c r="AM41" s="61">
        <v>120</v>
      </c>
      <c r="AN41" s="61">
        <v>540</v>
      </c>
      <c r="AO41" s="61">
        <v>1526</v>
      </c>
      <c r="AP41" s="61">
        <v>6484.15</v>
      </c>
      <c r="AQ41" s="61">
        <v>2185.71</v>
      </c>
      <c r="AR41" s="84">
        <v>3169.2795000000001</v>
      </c>
      <c r="AS41" s="85">
        <v>17223</v>
      </c>
      <c r="AT41" s="6">
        <v>4345</v>
      </c>
      <c r="AU41" s="6">
        <v>2000</v>
      </c>
      <c r="AV41" s="6">
        <v>405</v>
      </c>
      <c r="AW41" s="6">
        <v>30</v>
      </c>
      <c r="AX41" s="6">
        <v>20</v>
      </c>
      <c r="AY41" s="67">
        <v>0</v>
      </c>
      <c r="AZ41" s="67">
        <v>0</v>
      </c>
      <c r="BA41" s="6">
        <v>100</v>
      </c>
      <c r="BB41" s="6">
        <v>60</v>
      </c>
      <c r="BC41" s="6">
        <v>4300</v>
      </c>
      <c r="BD41" s="6">
        <v>22000</v>
      </c>
      <c r="BE41" s="90">
        <v>50</v>
      </c>
      <c r="BF41" s="85">
        <v>19000</v>
      </c>
      <c r="BG41" s="6">
        <v>52000</v>
      </c>
      <c r="BH41" s="6">
        <v>3500</v>
      </c>
      <c r="BI41" s="6">
        <v>6700</v>
      </c>
      <c r="BJ41" s="67">
        <v>0</v>
      </c>
      <c r="BK41" s="91">
        <v>0</v>
      </c>
      <c r="BL41" s="683">
        <v>56.09</v>
      </c>
      <c r="BM41" s="680">
        <v>28</v>
      </c>
    </row>
    <row r="42" spans="2:65" x14ac:dyDescent="0.25">
      <c r="B42" s="283">
        <v>32</v>
      </c>
      <c r="C42" s="41">
        <v>41799</v>
      </c>
      <c r="D42" s="368" t="s">
        <v>63</v>
      </c>
      <c r="E42" s="85">
        <v>13194</v>
      </c>
      <c r="F42" s="22">
        <v>12044</v>
      </c>
      <c r="G42" s="22">
        <v>88</v>
      </c>
      <c r="H42" s="63">
        <v>99.27</v>
      </c>
      <c r="I42" s="22">
        <v>287</v>
      </c>
      <c r="J42" s="22">
        <v>988.2</v>
      </c>
      <c r="K42" s="64">
        <v>9</v>
      </c>
      <c r="L42" s="61">
        <v>1E-3</v>
      </c>
      <c r="M42" s="65">
        <v>3</v>
      </c>
      <c r="N42" s="61">
        <v>8</v>
      </c>
      <c r="O42" s="208">
        <v>6</v>
      </c>
      <c r="P42" s="85">
        <v>4</v>
      </c>
      <c r="Q42" s="67">
        <v>0</v>
      </c>
      <c r="R42" s="6">
        <v>43</v>
      </c>
      <c r="S42" s="67">
        <v>0</v>
      </c>
      <c r="T42" s="67">
        <v>134</v>
      </c>
      <c r="U42" s="67">
        <v>4</v>
      </c>
      <c r="V42" s="67">
        <v>6</v>
      </c>
      <c r="W42" s="67">
        <v>1</v>
      </c>
      <c r="X42" s="6">
        <v>13</v>
      </c>
      <c r="Y42" s="6">
        <v>296</v>
      </c>
      <c r="Z42" s="6">
        <v>1754</v>
      </c>
      <c r="AA42" s="6">
        <v>808</v>
      </c>
      <c r="AB42" s="6">
        <v>173</v>
      </c>
      <c r="AC42" s="90">
        <v>238</v>
      </c>
      <c r="AD42" s="85">
        <v>3408</v>
      </c>
      <c r="AE42" s="6">
        <v>1863343</v>
      </c>
      <c r="AF42" s="60">
        <v>99.9</v>
      </c>
      <c r="AG42" s="60">
        <v>62.3</v>
      </c>
      <c r="AH42" s="60">
        <v>98.9</v>
      </c>
      <c r="AI42" s="60">
        <v>42.3</v>
      </c>
      <c r="AJ42" s="84">
        <v>100</v>
      </c>
      <c r="AK42" s="95">
        <v>1836.38</v>
      </c>
      <c r="AL42" s="66">
        <v>8557.0139999999992</v>
      </c>
      <c r="AM42" s="61">
        <v>165</v>
      </c>
      <c r="AN42" s="61">
        <v>1065</v>
      </c>
      <c r="AO42" s="61">
        <v>3838.5</v>
      </c>
      <c r="AP42" s="61">
        <v>19382.560000000001</v>
      </c>
      <c r="AQ42" s="61">
        <v>2611.4899999999998</v>
      </c>
      <c r="AR42" s="84">
        <v>3656.0859999999993</v>
      </c>
      <c r="AS42" s="85">
        <v>16600</v>
      </c>
      <c r="AT42" s="6">
        <v>3060</v>
      </c>
      <c r="AU42" s="6">
        <v>2800</v>
      </c>
      <c r="AV42" s="6">
        <v>950</v>
      </c>
      <c r="AW42" s="6">
        <v>780</v>
      </c>
      <c r="AX42" s="67">
        <v>0</v>
      </c>
      <c r="AY42" s="67">
        <v>0</v>
      </c>
      <c r="AZ42" s="67">
        <v>0</v>
      </c>
      <c r="BA42" s="6">
        <v>300</v>
      </c>
      <c r="BB42" s="6">
        <v>380</v>
      </c>
      <c r="BC42" s="6">
        <v>5500</v>
      </c>
      <c r="BD42" s="6">
        <v>30000</v>
      </c>
      <c r="BE42" s="90">
        <v>50</v>
      </c>
      <c r="BF42" s="85">
        <v>17800</v>
      </c>
      <c r="BG42" s="6">
        <v>47000</v>
      </c>
      <c r="BH42" s="6">
        <v>1250</v>
      </c>
      <c r="BI42" s="6">
        <v>3300</v>
      </c>
      <c r="BJ42" s="67">
        <v>0</v>
      </c>
      <c r="BK42" s="91">
        <v>0</v>
      </c>
      <c r="BL42" s="322">
        <v>59.02</v>
      </c>
      <c r="BM42" s="372">
        <v>20</v>
      </c>
    </row>
    <row r="43" spans="2:65" x14ac:dyDescent="0.25">
      <c r="B43" s="283">
        <v>33</v>
      </c>
      <c r="C43" s="41">
        <v>41801</v>
      </c>
      <c r="D43" s="368" t="s">
        <v>64</v>
      </c>
      <c r="E43" s="85">
        <v>8135</v>
      </c>
      <c r="F43" s="22">
        <v>6472</v>
      </c>
      <c r="G43" s="22">
        <v>671</v>
      </c>
      <c r="H43" s="63">
        <v>90.61</v>
      </c>
      <c r="I43" s="22">
        <v>421</v>
      </c>
      <c r="J43" s="22">
        <v>495.1</v>
      </c>
      <c r="K43" s="61">
        <v>1E-3</v>
      </c>
      <c r="L43" s="69">
        <v>581.4</v>
      </c>
      <c r="M43" s="65">
        <v>3</v>
      </c>
      <c r="N43" s="61">
        <v>14</v>
      </c>
      <c r="O43" s="84">
        <v>7</v>
      </c>
      <c r="P43" s="85">
        <v>4</v>
      </c>
      <c r="Q43" s="6">
        <v>1</v>
      </c>
      <c r="R43" s="6">
        <v>16</v>
      </c>
      <c r="S43" s="67">
        <v>0</v>
      </c>
      <c r="T43" s="67">
        <v>69</v>
      </c>
      <c r="U43" s="67">
        <v>5</v>
      </c>
      <c r="V43" s="67">
        <v>2</v>
      </c>
      <c r="W43" s="67">
        <v>1</v>
      </c>
      <c r="X43" s="6">
        <v>5</v>
      </c>
      <c r="Y43" s="6">
        <v>147</v>
      </c>
      <c r="Z43" s="6">
        <v>987</v>
      </c>
      <c r="AA43" s="6">
        <v>495</v>
      </c>
      <c r="AB43" s="6">
        <v>126</v>
      </c>
      <c r="AC43" s="90">
        <v>104</v>
      </c>
      <c r="AD43" s="85">
        <v>2122</v>
      </c>
      <c r="AE43" s="6">
        <v>2228184</v>
      </c>
      <c r="AF43" s="60">
        <v>99.4</v>
      </c>
      <c r="AG43" s="60">
        <v>79.2</v>
      </c>
      <c r="AH43" s="60">
        <v>99.4</v>
      </c>
      <c r="AI43" s="60">
        <v>50.5</v>
      </c>
      <c r="AJ43" s="84">
        <v>100</v>
      </c>
      <c r="AK43" s="95">
        <v>529</v>
      </c>
      <c r="AL43" s="66">
        <v>1533.2</v>
      </c>
      <c r="AM43" s="61">
        <v>41</v>
      </c>
      <c r="AN43" s="61">
        <v>289.5</v>
      </c>
      <c r="AO43" s="61">
        <v>610</v>
      </c>
      <c r="AP43" s="61">
        <v>2089.87</v>
      </c>
      <c r="AQ43" s="61">
        <v>2021.05</v>
      </c>
      <c r="AR43" s="84">
        <v>2930.5225</v>
      </c>
      <c r="AS43" s="85">
        <v>5181</v>
      </c>
      <c r="AT43" s="6">
        <v>519</v>
      </c>
      <c r="AU43" s="6">
        <v>250</v>
      </c>
      <c r="AV43" s="6">
        <v>50</v>
      </c>
      <c r="AW43" s="6">
        <v>25</v>
      </c>
      <c r="AX43" s="67">
        <v>0</v>
      </c>
      <c r="AY43" s="67">
        <v>0</v>
      </c>
      <c r="AZ43" s="67">
        <v>0</v>
      </c>
      <c r="BA43" s="6">
        <v>25</v>
      </c>
      <c r="BB43" s="6">
        <v>30</v>
      </c>
      <c r="BC43" s="6">
        <v>3500</v>
      </c>
      <c r="BD43" s="6">
        <v>42000</v>
      </c>
      <c r="BE43" s="90">
        <v>45</v>
      </c>
      <c r="BF43" s="85">
        <v>1252</v>
      </c>
      <c r="BG43" s="6">
        <v>2150</v>
      </c>
      <c r="BH43" s="62">
        <v>728</v>
      </c>
      <c r="BI43" s="62">
        <v>1300</v>
      </c>
      <c r="BJ43" s="62">
        <v>2100</v>
      </c>
      <c r="BK43" s="104">
        <v>3750</v>
      </c>
      <c r="BL43" s="683">
        <v>51.23</v>
      </c>
      <c r="BM43" s="680">
        <v>35</v>
      </c>
    </row>
    <row r="44" spans="2:65" x14ac:dyDescent="0.25">
      <c r="B44" s="283">
        <v>34</v>
      </c>
      <c r="C44" s="41">
        <v>41797</v>
      </c>
      <c r="D44" s="368" t="s">
        <v>71</v>
      </c>
      <c r="E44" s="85">
        <v>9383</v>
      </c>
      <c r="F44" s="22">
        <v>7511</v>
      </c>
      <c r="G44" s="22">
        <v>1220</v>
      </c>
      <c r="H44" s="63">
        <v>86.03</v>
      </c>
      <c r="I44" s="22">
        <v>842</v>
      </c>
      <c r="J44" s="22">
        <v>615.1</v>
      </c>
      <c r="K44" s="64">
        <v>5.2</v>
      </c>
      <c r="L44" s="61">
        <v>1E-3</v>
      </c>
      <c r="M44" s="65">
        <v>5</v>
      </c>
      <c r="N44" s="61">
        <v>16</v>
      </c>
      <c r="O44" s="84">
        <v>8</v>
      </c>
      <c r="P44" s="85">
        <v>4</v>
      </c>
      <c r="Q44" s="67">
        <v>0</v>
      </c>
      <c r="R44" s="6">
        <v>16</v>
      </c>
      <c r="S44" s="67">
        <v>1</v>
      </c>
      <c r="T44" s="67">
        <v>92</v>
      </c>
      <c r="U44" s="67">
        <v>4</v>
      </c>
      <c r="V44" s="67">
        <v>4</v>
      </c>
      <c r="W44" s="67">
        <v>1</v>
      </c>
      <c r="X44" s="6">
        <v>13</v>
      </c>
      <c r="Y44" s="6">
        <v>178</v>
      </c>
      <c r="Z44" s="6">
        <v>1175</v>
      </c>
      <c r="AA44" s="6">
        <v>739</v>
      </c>
      <c r="AB44" s="6">
        <v>254</v>
      </c>
      <c r="AC44" s="90">
        <v>139</v>
      </c>
      <c r="AD44" s="85">
        <v>2576</v>
      </c>
      <c r="AE44" s="6">
        <v>4927653</v>
      </c>
      <c r="AF44" s="60">
        <v>99.1</v>
      </c>
      <c r="AG44" s="60">
        <v>63.7</v>
      </c>
      <c r="AH44" s="60">
        <v>94.9</v>
      </c>
      <c r="AI44" s="60">
        <v>29</v>
      </c>
      <c r="AJ44" s="84">
        <v>97</v>
      </c>
      <c r="AK44" s="95">
        <v>1041.5</v>
      </c>
      <c r="AL44" s="66">
        <v>4981.3</v>
      </c>
      <c r="AM44" s="61">
        <v>15</v>
      </c>
      <c r="AN44" s="61">
        <v>100</v>
      </c>
      <c r="AO44" s="61">
        <v>714</v>
      </c>
      <c r="AP44" s="61">
        <v>598.65</v>
      </c>
      <c r="AQ44" s="61">
        <v>403.22</v>
      </c>
      <c r="AR44" s="84">
        <v>604.79999999999995</v>
      </c>
      <c r="AS44" s="85">
        <v>19217</v>
      </c>
      <c r="AT44" s="6">
        <v>3051</v>
      </c>
      <c r="AU44" s="6">
        <v>465</v>
      </c>
      <c r="AV44" s="6">
        <v>73</v>
      </c>
      <c r="AW44" s="6">
        <v>47</v>
      </c>
      <c r="AX44" s="163">
        <v>4</v>
      </c>
      <c r="AY44" s="67">
        <v>0</v>
      </c>
      <c r="AZ44" s="67">
        <v>0</v>
      </c>
      <c r="BA44" s="6">
        <v>57</v>
      </c>
      <c r="BB44" s="6">
        <v>30</v>
      </c>
      <c r="BC44" s="6">
        <v>2300</v>
      </c>
      <c r="BD44" s="6">
        <v>75000</v>
      </c>
      <c r="BE44" s="1024">
        <v>20</v>
      </c>
      <c r="BF44" s="85">
        <v>12500</v>
      </c>
      <c r="BG44" s="6">
        <v>25000</v>
      </c>
      <c r="BH44" s="6">
        <v>24000</v>
      </c>
      <c r="BI44" s="6">
        <v>48000</v>
      </c>
      <c r="BJ44" s="67">
        <v>0</v>
      </c>
      <c r="BK44" s="91">
        <v>0</v>
      </c>
      <c r="BL44" s="322">
        <v>71.09</v>
      </c>
      <c r="BM44" s="372">
        <v>6</v>
      </c>
    </row>
    <row r="45" spans="2:65" x14ac:dyDescent="0.25">
      <c r="B45" s="283">
        <v>35</v>
      </c>
      <c r="C45" s="41">
        <v>41807</v>
      </c>
      <c r="D45" s="368" t="s">
        <v>87</v>
      </c>
      <c r="E45" s="85">
        <v>20231</v>
      </c>
      <c r="F45" s="22">
        <v>18107</v>
      </c>
      <c r="G45" s="22">
        <v>314</v>
      </c>
      <c r="H45" s="63">
        <v>98.3</v>
      </c>
      <c r="I45" s="22">
        <v>882</v>
      </c>
      <c r="J45" s="22">
        <v>1705.4</v>
      </c>
      <c r="K45" s="64">
        <v>10.9</v>
      </c>
      <c r="L45" s="61">
        <v>1E-3</v>
      </c>
      <c r="M45" s="65">
        <v>5</v>
      </c>
      <c r="N45" s="61">
        <v>10</v>
      </c>
      <c r="O45" s="84">
        <v>8</v>
      </c>
      <c r="P45" s="85">
        <v>6</v>
      </c>
      <c r="Q45" s="67">
        <v>0</v>
      </c>
      <c r="R45" s="6">
        <v>33</v>
      </c>
      <c r="S45" s="6">
        <v>3</v>
      </c>
      <c r="T45" s="6">
        <v>167</v>
      </c>
      <c r="U45" s="6">
        <v>7</v>
      </c>
      <c r="V45" s="6">
        <v>8</v>
      </c>
      <c r="W45" s="67">
        <v>0</v>
      </c>
      <c r="X45" s="6">
        <v>26</v>
      </c>
      <c r="Y45" s="6">
        <v>269</v>
      </c>
      <c r="Z45" s="6">
        <v>2800</v>
      </c>
      <c r="AA45" s="6">
        <v>1506</v>
      </c>
      <c r="AB45" s="6">
        <v>431</v>
      </c>
      <c r="AC45" s="90">
        <v>423</v>
      </c>
      <c r="AD45" s="85">
        <v>5036</v>
      </c>
      <c r="AE45" s="6">
        <v>4839726</v>
      </c>
      <c r="AF45" s="60">
        <v>99</v>
      </c>
      <c r="AG45" s="60">
        <v>89.3</v>
      </c>
      <c r="AH45" s="60">
        <v>97.5</v>
      </c>
      <c r="AI45" s="60">
        <v>47.7</v>
      </c>
      <c r="AJ45" s="84">
        <v>100</v>
      </c>
      <c r="AK45" s="95">
        <v>1162</v>
      </c>
      <c r="AL45" s="66">
        <v>3258.6</v>
      </c>
      <c r="AM45" s="61">
        <v>220</v>
      </c>
      <c r="AN45" s="61">
        <v>1800</v>
      </c>
      <c r="AO45" s="61">
        <v>1780</v>
      </c>
      <c r="AP45" s="61">
        <v>6464.18</v>
      </c>
      <c r="AQ45" s="61">
        <v>3533.95</v>
      </c>
      <c r="AR45" s="84">
        <v>5300.9249999999993</v>
      </c>
      <c r="AS45" s="85">
        <v>7070</v>
      </c>
      <c r="AT45" s="6">
        <v>1900</v>
      </c>
      <c r="AU45" s="6">
        <v>1925</v>
      </c>
      <c r="AV45" s="6">
        <v>123</v>
      </c>
      <c r="AW45" s="6">
        <v>32</v>
      </c>
      <c r="AX45" s="67">
        <v>0</v>
      </c>
      <c r="AY45" s="6">
        <v>10</v>
      </c>
      <c r="AZ45" s="6">
        <v>10</v>
      </c>
      <c r="BA45" s="6">
        <v>50</v>
      </c>
      <c r="BB45" s="6">
        <v>50</v>
      </c>
      <c r="BC45" s="6">
        <v>13200</v>
      </c>
      <c r="BD45" s="6">
        <v>86000</v>
      </c>
      <c r="BE45" s="90">
        <v>650</v>
      </c>
      <c r="BF45" s="103">
        <v>0</v>
      </c>
      <c r="BG45" s="67">
        <v>0</v>
      </c>
      <c r="BH45" s="62">
        <v>2600</v>
      </c>
      <c r="BI45" s="62">
        <v>2600</v>
      </c>
      <c r="BJ45" s="67">
        <v>0</v>
      </c>
      <c r="BK45" s="91">
        <v>0</v>
      </c>
      <c r="BL45" s="683">
        <v>62.77</v>
      </c>
      <c r="BM45" s="680">
        <v>13</v>
      </c>
    </row>
    <row r="46" spans="2:65" x14ac:dyDescent="0.25">
      <c r="B46" s="455">
        <v>36</v>
      </c>
      <c r="C46" s="41">
        <v>41872</v>
      </c>
      <c r="D46" s="368" t="s">
        <v>65</v>
      </c>
      <c r="E46" s="85">
        <v>7590</v>
      </c>
      <c r="F46" s="22">
        <v>6611</v>
      </c>
      <c r="G46" s="22">
        <v>247</v>
      </c>
      <c r="H46" s="63">
        <v>96.4</v>
      </c>
      <c r="I46" s="22">
        <v>341</v>
      </c>
      <c r="J46" s="22">
        <v>363.9</v>
      </c>
      <c r="K46" s="61">
        <v>1E-3</v>
      </c>
      <c r="L46" s="61">
        <v>1E-3</v>
      </c>
      <c r="M46" s="65">
        <v>5</v>
      </c>
      <c r="N46" s="61">
        <v>9</v>
      </c>
      <c r="O46" s="84">
        <v>7</v>
      </c>
      <c r="P46" s="85">
        <v>3</v>
      </c>
      <c r="Q46" s="6">
        <v>1</v>
      </c>
      <c r="R46" s="6">
        <v>9</v>
      </c>
      <c r="S46" s="67">
        <v>0</v>
      </c>
      <c r="T46" s="67">
        <v>74</v>
      </c>
      <c r="U46" s="67">
        <v>4</v>
      </c>
      <c r="V46" s="67">
        <v>2</v>
      </c>
      <c r="W46" s="67">
        <v>1</v>
      </c>
      <c r="X46" s="6">
        <v>10</v>
      </c>
      <c r="Y46" s="6">
        <v>103</v>
      </c>
      <c r="Z46" s="6">
        <v>761</v>
      </c>
      <c r="AA46" s="6">
        <v>569</v>
      </c>
      <c r="AB46" s="6">
        <v>153</v>
      </c>
      <c r="AC46" s="90">
        <v>211</v>
      </c>
      <c r="AD46" s="85">
        <v>2035</v>
      </c>
      <c r="AE46" s="6">
        <v>2528562</v>
      </c>
      <c r="AF46" s="60">
        <v>99</v>
      </c>
      <c r="AG46" s="60">
        <v>79.3</v>
      </c>
      <c r="AH46" s="60">
        <v>99</v>
      </c>
      <c r="AI46" s="60">
        <v>28.2</v>
      </c>
      <c r="AJ46" s="84">
        <v>100</v>
      </c>
      <c r="AK46" s="95">
        <v>2903.4</v>
      </c>
      <c r="AL46" s="66">
        <v>18504.164999999997</v>
      </c>
      <c r="AM46" s="61">
        <v>7</v>
      </c>
      <c r="AN46" s="61">
        <v>49</v>
      </c>
      <c r="AO46" s="61">
        <v>301</v>
      </c>
      <c r="AP46" s="61">
        <v>2434</v>
      </c>
      <c r="AQ46" s="61">
        <v>1E-3</v>
      </c>
      <c r="AR46" s="84">
        <v>1E-3</v>
      </c>
      <c r="AS46" s="85">
        <v>12840</v>
      </c>
      <c r="AT46" s="6">
        <v>961</v>
      </c>
      <c r="AU46" s="6">
        <v>1240</v>
      </c>
      <c r="AV46" s="6">
        <v>193</v>
      </c>
      <c r="AW46" s="6">
        <v>315</v>
      </c>
      <c r="AX46" s="67">
        <v>0</v>
      </c>
      <c r="AY46" s="67">
        <v>0</v>
      </c>
      <c r="AZ46" s="67">
        <v>0</v>
      </c>
      <c r="BA46" s="6">
        <v>4300</v>
      </c>
      <c r="BB46" s="6">
        <v>3960</v>
      </c>
      <c r="BC46" s="6">
        <v>1650</v>
      </c>
      <c r="BD46" s="62">
        <v>13000</v>
      </c>
      <c r="BE46" s="91">
        <v>0</v>
      </c>
      <c r="BF46" s="85">
        <v>6642</v>
      </c>
      <c r="BG46" s="6">
        <v>16200</v>
      </c>
      <c r="BH46" s="62">
        <v>1240</v>
      </c>
      <c r="BI46" s="62">
        <v>2500</v>
      </c>
      <c r="BJ46" s="67">
        <v>0</v>
      </c>
      <c r="BK46" s="91">
        <v>0</v>
      </c>
      <c r="BL46" s="322">
        <v>60.18</v>
      </c>
      <c r="BM46" s="372">
        <v>16</v>
      </c>
    </row>
    <row r="47" spans="2:65" x14ac:dyDescent="0.25">
      <c r="B47" s="283">
        <v>37</v>
      </c>
      <c r="C47" s="304">
        <v>41885</v>
      </c>
      <c r="D47" s="381" t="s">
        <v>66</v>
      </c>
      <c r="E47" s="280">
        <v>7541</v>
      </c>
      <c r="F47" s="273">
        <v>5873</v>
      </c>
      <c r="G47" s="273">
        <v>385</v>
      </c>
      <c r="H47" s="278">
        <v>93.85</v>
      </c>
      <c r="I47" s="273">
        <v>1740</v>
      </c>
      <c r="J47" s="273">
        <v>458.6</v>
      </c>
      <c r="K47" s="353">
        <v>13.4</v>
      </c>
      <c r="L47" s="101">
        <v>1E-3</v>
      </c>
      <c r="M47" s="279">
        <v>2</v>
      </c>
      <c r="N47" s="101">
        <v>6</v>
      </c>
      <c r="O47" s="448">
        <v>5</v>
      </c>
      <c r="P47" s="280">
        <v>2</v>
      </c>
      <c r="Q47" s="268">
        <v>0</v>
      </c>
      <c r="R47" s="265">
        <v>8</v>
      </c>
      <c r="S47" s="265">
        <v>2</v>
      </c>
      <c r="T47" s="265">
        <v>62</v>
      </c>
      <c r="U47" s="265">
        <v>2</v>
      </c>
      <c r="V47" s="265">
        <v>4</v>
      </c>
      <c r="W47" s="268">
        <v>0</v>
      </c>
      <c r="X47" s="265">
        <v>10</v>
      </c>
      <c r="Y47" s="265">
        <v>130</v>
      </c>
      <c r="Z47" s="265">
        <v>858</v>
      </c>
      <c r="AA47" s="265">
        <v>673</v>
      </c>
      <c r="AB47" s="265">
        <v>243</v>
      </c>
      <c r="AC47" s="288">
        <v>69</v>
      </c>
      <c r="AD47" s="280">
        <v>2635</v>
      </c>
      <c r="AE47" s="265">
        <v>20888746</v>
      </c>
      <c r="AF47" s="267">
        <v>100</v>
      </c>
      <c r="AG47" s="267">
        <v>62.6</v>
      </c>
      <c r="AH47" s="267">
        <v>99.2</v>
      </c>
      <c r="AI47" s="267">
        <v>50</v>
      </c>
      <c r="AJ47" s="281">
        <v>99.77</v>
      </c>
      <c r="AK47" s="303">
        <v>1380</v>
      </c>
      <c r="AL47" s="100">
        <v>9530</v>
      </c>
      <c r="AM47" s="101">
        <v>2</v>
      </c>
      <c r="AN47" s="101">
        <v>3</v>
      </c>
      <c r="AO47" s="101">
        <v>124</v>
      </c>
      <c r="AP47" s="101">
        <v>504.8</v>
      </c>
      <c r="AQ47" s="101">
        <v>1E-3</v>
      </c>
      <c r="AR47" s="281">
        <v>1E-3</v>
      </c>
      <c r="AS47" s="280">
        <v>16135</v>
      </c>
      <c r="AT47" s="265">
        <v>1085</v>
      </c>
      <c r="AU47" s="265">
        <v>480</v>
      </c>
      <c r="AV47" s="265">
        <v>65</v>
      </c>
      <c r="AW47" s="265">
        <v>30</v>
      </c>
      <c r="AX47" s="265">
        <v>22</v>
      </c>
      <c r="AY47" s="268">
        <v>0</v>
      </c>
      <c r="AZ47" s="268">
        <v>0</v>
      </c>
      <c r="BA47" s="265">
        <v>105</v>
      </c>
      <c r="BB47" s="277">
        <v>32</v>
      </c>
      <c r="BC47" s="277">
        <v>12180</v>
      </c>
      <c r="BD47" s="277">
        <v>12500</v>
      </c>
      <c r="BE47" s="289">
        <v>0</v>
      </c>
      <c r="BF47" s="414">
        <v>2657340</v>
      </c>
      <c r="BG47" s="415">
        <v>7500000</v>
      </c>
      <c r="BH47" s="268">
        <v>0</v>
      </c>
      <c r="BI47" s="268">
        <v>0</v>
      </c>
      <c r="BJ47" s="268">
        <v>0</v>
      </c>
      <c r="BK47" s="289">
        <v>0</v>
      </c>
      <c r="BL47" s="683">
        <v>74.91</v>
      </c>
      <c r="BM47" s="680">
        <v>3</v>
      </c>
    </row>
    <row r="48" spans="2:65" ht="15.75" thickBot="1" x14ac:dyDescent="0.3">
      <c r="B48" s="1120"/>
      <c r="C48" s="1121"/>
      <c r="D48" s="385"/>
      <c r="E48" s="316"/>
      <c r="F48" s="291"/>
      <c r="G48" s="291"/>
      <c r="H48" s="292"/>
      <c r="I48" s="291"/>
      <c r="J48" s="291"/>
      <c r="K48" s="293"/>
      <c r="L48" s="324"/>
      <c r="M48" s="325"/>
      <c r="N48" s="294"/>
      <c r="O48" s="311"/>
      <c r="P48" s="316"/>
      <c r="Q48" s="299"/>
      <c r="R48" s="299"/>
      <c r="S48" s="299"/>
      <c r="T48" s="299"/>
      <c r="U48" s="299"/>
      <c r="V48" s="299"/>
      <c r="W48" s="299"/>
      <c r="X48" s="299"/>
      <c r="Y48" s="299"/>
      <c r="Z48" s="299"/>
      <c r="AA48" s="299"/>
      <c r="AB48" s="299"/>
      <c r="AC48" s="317"/>
      <c r="AD48" s="316"/>
      <c r="AE48" s="299"/>
      <c r="AF48" s="297"/>
      <c r="AG48" s="297"/>
      <c r="AH48" s="297"/>
      <c r="AI48" s="297"/>
      <c r="AJ48" s="311"/>
      <c r="AK48" s="315"/>
      <c r="AL48" s="298"/>
      <c r="AM48" s="294"/>
      <c r="AN48" s="294"/>
      <c r="AO48" s="294"/>
      <c r="AP48" s="294"/>
      <c r="AQ48" s="294"/>
      <c r="AR48" s="311"/>
      <c r="AS48" s="316"/>
      <c r="AT48" s="299"/>
      <c r="AU48" s="299"/>
      <c r="AV48" s="299"/>
      <c r="AW48" s="299"/>
      <c r="AX48" s="301"/>
      <c r="AY48" s="299"/>
      <c r="AZ48" s="299"/>
      <c r="BA48" s="299"/>
      <c r="BB48" s="299"/>
      <c r="BC48" s="299"/>
      <c r="BD48" s="300"/>
      <c r="BE48" s="317"/>
      <c r="BF48" s="316"/>
      <c r="BG48" s="299"/>
      <c r="BH48" s="299"/>
      <c r="BI48" s="299"/>
      <c r="BJ48" s="299"/>
      <c r="BK48" s="317"/>
      <c r="BL48" s="323"/>
      <c r="BM48" s="391"/>
    </row>
    <row r="49" spans="2:63" ht="15.75" thickBot="1" x14ac:dyDescent="0.3">
      <c r="B49" s="1515"/>
      <c r="C49" s="1515"/>
      <c r="D49" s="3"/>
      <c r="F49" s="28"/>
      <c r="G49" s="28"/>
      <c r="H49" s="28"/>
      <c r="I49" s="28"/>
      <c r="J49" s="28"/>
      <c r="K49" s="11"/>
      <c r="L49" s="10"/>
      <c r="M49" s="11"/>
      <c r="N49" s="11"/>
      <c r="O49" s="11"/>
      <c r="P49" s="9"/>
      <c r="Q49" s="9"/>
      <c r="S49" s="9"/>
      <c r="T49" s="9"/>
      <c r="U49" s="9"/>
      <c r="V49" s="9"/>
      <c r="W49" s="9"/>
      <c r="X49" s="9"/>
      <c r="Y49" s="9"/>
      <c r="Z49" s="9"/>
      <c r="AA49" s="9"/>
      <c r="AB49" s="9"/>
      <c r="AC49" s="9"/>
      <c r="AD49" s="9"/>
      <c r="AE49" s="9"/>
      <c r="AF49" s="8"/>
      <c r="AG49" s="8"/>
      <c r="AH49" s="8"/>
      <c r="AI49" s="8"/>
      <c r="AJ49" s="8"/>
      <c r="AK49" s="12"/>
      <c r="AL49" s="12"/>
      <c r="AM49" s="11"/>
      <c r="AN49" s="11"/>
      <c r="AO49" s="11"/>
      <c r="AP49" s="11"/>
      <c r="AQ49" s="11"/>
      <c r="AR49" s="11"/>
      <c r="AS49" s="9"/>
      <c r="AT49" s="9"/>
      <c r="AU49" s="9"/>
      <c r="AV49" s="9"/>
      <c r="AW49" s="9"/>
      <c r="AX49" s="9"/>
      <c r="AY49" s="9"/>
      <c r="AZ49" s="9"/>
      <c r="BA49" s="9"/>
      <c r="BB49" s="9"/>
      <c r="BC49" s="9"/>
      <c r="BD49" s="9"/>
      <c r="BE49" s="9"/>
      <c r="BF49" s="9"/>
      <c r="BG49" s="9"/>
      <c r="BH49" s="9"/>
      <c r="BI49" s="9"/>
      <c r="BJ49" s="9"/>
      <c r="BK49" s="9"/>
    </row>
    <row r="50" spans="2:63" x14ac:dyDescent="0.25">
      <c r="B50" s="1008" t="s">
        <v>301</v>
      </c>
      <c r="C50" s="1009"/>
      <c r="D50" s="1009"/>
      <c r="E50" s="1009"/>
      <c r="F50" s="1009"/>
      <c r="G50" s="1009"/>
      <c r="H50" s="1009"/>
      <c r="I50" s="1009"/>
      <c r="J50" s="1009"/>
      <c r="K50" s="1010"/>
      <c r="L50" s="10"/>
      <c r="M50" s="11"/>
      <c r="N50" s="11"/>
      <c r="O50" s="11"/>
      <c r="P50" s="9"/>
      <c r="Q50" s="9"/>
      <c r="S50" s="9"/>
      <c r="T50" s="9"/>
      <c r="U50" s="9"/>
      <c r="V50" s="9"/>
      <c r="W50" s="9"/>
      <c r="X50" s="9"/>
      <c r="Y50" s="9"/>
      <c r="Z50" s="9"/>
      <c r="AA50" s="9"/>
      <c r="AB50" s="9"/>
      <c r="AC50" s="9"/>
      <c r="AD50" s="9"/>
      <c r="AE50" s="9"/>
      <c r="AF50" s="8"/>
      <c r="AG50" s="8"/>
      <c r="AH50" s="8"/>
      <c r="AI50" s="8"/>
      <c r="AJ50" s="8"/>
      <c r="AK50" s="12"/>
      <c r="AL50" s="12"/>
      <c r="AM50" s="11"/>
      <c r="AN50" s="11"/>
      <c r="AO50" s="11"/>
      <c r="AP50" s="11"/>
      <c r="AQ50" s="11"/>
      <c r="AR50" s="11"/>
      <c r="AS50" s="9"/>
      <c r="AT50" s="9"/>
      <c r="AU50" s="9"/>
      <c r="AV50" s="9"/>
      <c r="AW50" s="9"/>
      <c r="AX50" s="9"/>
      <c r="AY50" s="9"/>
      <c r="AZ50" s="9"/>
      <c r="BA50" s="9"/>
      <c r="BB50" s="9"/>
      <c r="BC50" s="9"/>
      <c r="BD50" s="9"/>
      <c r="BE50" s="9"/>
      <c r="BF50" s="9"/>
      <c r="BG50" s="9"/>
      <c r="BH50" s="9"/>
      <c r="BI50" s="9"/>
      <c r="BJ50" s="9"/>
      <c r="BK50" s="9"/>
    </row>
    <row r="51" spans="2:63" x14ac:dyDescent="0.25">
      <c r="B51" s="1017" t="s">
        <v>302</v>
      </c>
      <c r="C51" s="1011"/>
      <c r="D51" s="1011"/>
      <c r="E51" s="1011"/>
      <c r="F51" s="1011"/>
      <c r="G51" s="1011"/>
      <c r="H51" s="1011"/>
      <c r="I51" s="1011"/>
      <c r="J51" s="1011"/>
      <c r="K51" s="1012"/>
      <c r="L51" s="10"/>
      <c r="M51" s="11"/>
      <c r="N51" s="11"/>
      <c r="O51" s="11"/>
      <c r="P51" s="9"/>
      <c r="Q51" s="9"/>
      <c r="S51" s="9"/>
      <c r="T51" s="9"/>
      <c r="U51" s="9"/>
      <c r="V51" s="9"/>
      <c r="W51" s="9"/>
      <c r="X51" s="9"/>
      <c r="Y51" s="9"/>
      <c r="Z51" s="9"/>
      <c r="AA51" s="9"/>
      <c r="AB51" s="9"/>
      <c r="AC51" s="9"/>
      <c r="AD51" s="9"/>
      <c r="AE51" s="9"/>
      <c r="AF51" s="8"/>
      <c r="AG51" s="8"/>
      <c r="AH51" s="8"/>
      <c r="AI51" s="8"/>
      <c r="AJ51" s="8"/>
      <c r="AK51" s="12"/>
      <c r="AL51" s="12"/>
      <c r="AM51" s="11"/>
      <c r="AN51" s="11"/>
      <c r="AO51" s="11"/>
      <c r="AP51" s="11"/>
      <c r="AQ51" s="11"/>
      <c r="AR51" s="11"/>
      <c r="AS51" s="9"/>
      <c r="AT51" s="9"/>
      <c r="AU51" s="9"/>
      <c r="AV51" s="9"/>
      <c r="AW51" s="9"/>
      <c r="AX51" s="9"/>
      <c r="AY51" s="9"/>
      <c r="AZ51" s="9"/>
      <c r="BA51" s="9"/>
      <c r="BB51" s="9"/>
      <c r="BC51" s="9"/>
      <c r="BD51" s="9"/>
      <c r="BE51" s="9"/>
      <c r="BF51" s="9"/>
      <c r="BG51" s="9"/>
      <c r="BH51" s="9"/>
      <c r="BI51" s="9"/>
      <c r="BJ51" s="9"/>
      <c r="BK51" s="9"/>
    </row>
    <row r="52" spans="2:63" ht="3" customHeight="1" thickBot="1" x14ac:dyDescent="0.3">
      <c r="B52" s="1013"/>
      <c r="C52" s="27"/>
      <c r="D52" s="27"/>
      <c r="E52" s="27"/>
      <c r="F52" s="27"/>
      <c r="G52" s="27"/>
      <c r="H52" s="1014"/>
      <c r="I52" s="1015"/>
      <c r="J52" s="1015"/>
      <c r="K52" s="1016"/>
      <c r="L52" s="10"/>
      <c r="M52" s="11"/>
      <c r="N52" s="11"/>
      <c r="O52" s="11"/>
      <c r="P52" s="9"/>
      <c r="Q52" s="9"/>
      <c r="S52" s="9"/>
      <c r="T52" s="9"/>
      <c r="U52" s="9"/>
      <c r="V52" s="9"/>
      <c r="W52" s="9"/>
      <c r="X52" s="9"/>
      <c r="Y52" s="9"/>
      <c r="Z52" s="9"/>
      <c r="AA52" s="9"/>
      <c r="AB52" s="9"/>
      <c r="AC52" s="9"/>
      <c r="AD52" s="9"/>
      <c r="AE52" s="9"/>
      <c r="AF52" s="8"/>
      <c r="AG52" s="8"/>
      <c r="AH52" s="8"/>
      <c r="AI52" s="8"/>
      <c r="AJ52" s="8"/>
      <c r="AK52" s="12"/>
      <c r="AL52" s="12"/>
      <c r="AM52" s="11"/>
      <c r="AN52" s="11"/>
      <c r="AO52" s="11"/>
      <c r="AP52" s="11"/>
      <c r="AQ52" s="11"/>
      <c r="AR52" s="11"/>
      <c r="AS52" s="9"/>
      <c r="AT52" s="9"/>
      <c r="AU52" s="9"/>
      <c r="AV52" s="9"/>
      <c r="AW52" s="9"/>
      <c r="AX52" s="9"/>
      <c r="AY52" s="9"/>
      <c r="AZ52" s="9"/>
      <c r="BA52" s="9"/>
      <c r="BB52" s="9"/>
      <c r="BC52" s="9"/>
      <c r="BD52" s="9"/>
      <c r="BE52" s="9"/>
      <c r="BF52" s="9"/>
      <c r="BG52" s="9"/>
      <c r="BH52" s="9"/>
      <c r="BI52" s="9"/>
      <c r="BJ52" s="9"/>
      <c r="BK52" s="9"/>
    </row>
    <row r="53" spans="2:63" ht="15.75" thickBot="1" x14ac:dyDescent="0.3">
      <c r="K53" s="24"/>
      <c r="P53" s="17"/>
      <c r="Q53" s="17"/>
      <c r="R53" s="17"/>
      <c r="S53" s="17"/>
      <c r="T53" s="17"/>
      <c r="U53" s="17"/>
      <c r="V53" s="17"/>
      <c r="W53" s="17"/>
      <c r="X53" s="29"/>
      <c r="AE53" s="18"/>
      <c r="AL53" s="17"/>
    </row>
    <row r="54" spans="2:63" x14ac:dyDescent="0.25">
      <c r="B54" s="1378" t="s">
        <v>127</v>
      </c>
      <c r="C54" s="1379"/>
      <c r="D54" s="334"/>
      <c r="E54" s="334"/>
      <c r="F54" s="334"/>
      <c r="G54" s="334"/>
      <c r="H54" s="334"/>
      <c r="I54" s="334"/>
      <c r="J54" s="334"/>
      <c r="K54" s="335"/>
      <c r="P54" s="17"/>
      <c r="Q54" s="17"/>
      <c r="R54" s="17"/>
      <c r="S54" s="17"/>
      <c r="T54" s="17"/>
      <c r="U54" s="17"/>
      <c r="V54" s="17"/>
      <c r="W54" s="17"/>
      <c r="X54" s="29"/>
      <c r="AL54" s="17"/>
    </row>
    <row r="55" spans="2:63" x14ac:dyDescent="0.25">
      <c r="B55" s="1380" t="s">
        <v>146</v>
      </c>
      <c r="C55" s="1381"/>
      <c r="D55" s="1381"/>
      <c r="E55" s="1381"/>
      <c r="F55" s="1381"/>
      <c r="G55" s="1381"/>
      <c r="H55" s="330"/>
      <c r="I55" s="330"/>
      <c r="J55" s="330"/>
      <c r="K55" s="336"/>
      <c r="P55" s="17"/>
      <c r="Q55" s="17"/>
      <c r="R55" s="17"/>
      <c r="S55" s="17"/>
      <c r="T55" s="17"/>
      <c r="U55" s="17"/>
      <c r="V55" s="17"/>
      <c r="W55" s="17"/>
      <c r="X55" s="29"/>
      <c r="AL55" s="17"/>
    </row>
    <row r="56" spans="2:63" x14ac:dyDescent="0.25">
      <c r="B56" s="339" t="s">
        <v>128</v>
      </c>
      <c r="C56" s="340"/>
      <c r="D56" s="340"/>
      <c r="E56" s="340"/>
      <c r="F56" s="340"/>
      <c r="G56" s="340"/>
      <c r="H56" s="340"/>
      <c r="I56" s="340"/>
      <c r="J56" s="340"/>
      <c r="K56" s="341"/>
      <c r="P56" s="17"/>
      <c r="Q56" s="17"/>
      <c r="R56" s="17"/>
      <c r="S56" s="17"/>
      <c r="T56" s="17"/>
      <c r="U56" s="17"/>
      <c r="V56" s="17"/>
      <c r="W56" s="17"/>
      <c r="X56" s="29"/>
      <c r="AL56" s="17"/>
    </row>
    <row r="57" spans="2:63" x14ac:dyDescent="0.25">
      <c r="B57" s="1380" t="s">
        <v>129</v>
      </c>
      <c r="C57" s="1381"/>
      <c r="D57" s="1381"/>
      <c r="E57" s="1381"/>
      <c r="F57" s="1381"/>
      <c r="G57" s="1381"/>
      <c r="H57" s="1381"/>
      <c r="I57" s="1381"/>
      <c r="J57" s="330"/>
      <c r="K57" s="336"/>
      <c r="P57" s="17"/>
      <c r="Q57" s="17"/>
      <c r="R57" s="17"/>
      <c r="S57" s="17"/>
      <c r="T57" s="17"/>
      <c r="U57" s="17"/>
      <c r="V57" s="17"/>
      <c r="W57" s="17"/>
      <c r="X57" s="29"/>
      <c r="AL57" s="17"/>
    </row>
    <row r="58" spans="2:63" x14ac:dyDescent="0.25">
      <c r="B58" s="1380" t="s">
        <v>130</v>
      </c>
      <c r="C58" s="1381"/>
      <c r="D58" s="1381"/>
      <c r="E58" s="1381"/>
      <c r="F58" s="1381"/>
      <c r="G58" s="1381"/>
      <c r="H58" s="1381"/>
      <c r="I58" s="1381"/>
      <c r="J58" s="1381"/>
      <c r="K58" s="1382"/>
      <c r="P58" s="17"/>
      <c r="Q58" s="17"/>
      <c r="R58" s="17"/>
      <c r="S58" s="17"/>
      <c r="T58" s="17"/>
      <c r="U58" s="17"/>
      <c r="V58" s="17"/>
      <c r="W58" s="17"/>
      <c r="X58" s="29"/>
      <c r="AL58" s="17"/>
    </row>
    <row r="59" spans="2:63" x14ac:dyDescent="0.25">
      <c r="B59" s="342" t="s">
        <v>137</v>
      </c>
      <c r="C59" s="340"/>
      <c r="D59" s="340"/>
      <c r="E59" s="340"/>
      <c r="F59" s="340"/>
      <c r="G59" s="340"/>
      <c r="H59" s="340"/>
      <c r="I59" s="340"/>
      <c r="J59" s="340"/>
      <c r="K59" s="341"/>
      <c r="P59" s="17"/>
      <c r="Q59" s="17"/>
      <c r="R59" s="17"/>
      <c r="S59" s="17"/>
      <c r="T59" s="17"/>
      <c r="U59" s="17"/>
      <c r="V59" s="17"/>
      <c r="W59" s="17"/>
      <c r="X59" s="29"/>
      <c r="AL59" s="17"/>
    </row>
    <row r="60" spans="2:63" x14ac:dyDescent="0.25">
      <c r="B60" s="342" t="s">
        <v>138</v>
      </c>
      <c r="C60" s="340"/>
      <c r="D60" s="340"/>
      <c r="E60" s="340"/>
      <c r="F60" s="340"/>
      <c r="G60" s="340"/>
      <c r="H60" s="340"/>
      <c r="I60" s="340"/>
      <c r="J60" s="340"/>
      <c r="K60" s="341"/>
      <c r="P60" s="17"/>
      <c r="Q60" s="17"/>
      <c r="R60" s="17"/>
      <c r="S60" s="17"/>
      <c r="T60" s="17"/>
      <c r="U60" s="17"/>
      <c r="V60" s="17"/>
      <c r="W60" s="17"/>
      <c r="X60" s="29"/>
      <c r="AL60" s="17"/>
    </row>
    <row r="61" spans="2:63" x14ac:dyDescent="0.25">
      <c r="B61" s="342" t="s">
        <v>139</v>
      </c>
      <c r="C61" s="340"/>
      <c r="D61" s="340"/>
      <c r="E61" s="340"/>
      <c r="F61" s="340"/>
      <c r="G61" s="340"/>
      <c r="H61" s="340"/>
      <c r="I61" s="340"/>
      <c r="J61" s="340"/>
      <c r="K61" s="341"/>
      <c r="P61" s="17"/>
      <c r="Q61" s="17"/>
      <c r="R61" s="17"/>
      <c r="S61" s="17"/>
      <c r="T61" s="17"/>
      <c r="U61" s="17"/>
      <c r="V61" s="17"/>
      <c r="W61" s="17"/>
      <c r="X61" s="29"/>
      <c r="AL61" s="17"/>
    </row>
    <row r="62" spans="2:63" x14ac:dyDescent="0.25">
      <c r="B62" s="1514" t="s">
        <v>200</v>
      </c>
      <c r="C62" s="1381"/>
      <c r="D62" s="1381"/>
      <c r="E62" s="1381"/>
      <c r="F62" s="1381"/>
      <c r="G62" s="1381"/>
      <c r="H62" s="1381"/>
      <c r="I62" s="330"/>
      <c r="J62" s="330"/>
      <c r="K62" s="336"/>
      <c r="P62" s="17"/>
      <c r="Q62" s="17"/>
      <c r="R62" s="17"/>
      <c r="S62" s="17"/>
      <c r="T62" s="17"/>
      <c r="U62" s="17"/>
      <c r="V62" s="17"/>
      <c r="W62" s="17"/>
      <c r="X62" s="29"/>
      <c r="AL62" s="17"/>
    </row>
    <row r="63" spans="2:63" x14ac:dyDescent="0.25">
      <c r="B63" s="1380" t="s">
        <v>304</v>
      </c>
      <c r="C63" s="1381"/>
      <c r="D63" s="1381"/>
      <c r="E63" s="1381"/>
      <c r="F63" s="1381"/>
      <c r="G63" s="1381"/>
      <c r="H63" s="1381"/>
      <c r="I63" s="1381"/>
      <c r="J63" s="1381"/>
      <c r="K63" s="1382"/>
    </row>
    <row r="64" spans="2:63" ht="15.75" thickBot="1" x14ac:dyDescent="0.3">
      <c r="B64" s="1553" t="s">
        <v>303</v>
      </c>
      <c r="C64" s="1554"/>
      <c r="D64" s="1554"/>
      <c r="E64" s="1554"/>
      <c r="F64" s="1554"/>
      <c r="G64" s="1554"/>
      <c r="H64" s="1554"/>
      <c r="I64" s="1554"/>
      <c r="J64" s="1554"/>
      <c r="K64" s="1555"/>
    </row>
    <row r="66" spans="9:9" x14ac:dyDescent="0.25">
      <c r="I66" s="1020"/>
    </row>
  </sheetData>
  <mergeCells count="152">
    <mergeCell ref="B63:K63"/>
    <mergeCell ref="B64:K64"/>
    <mergeCell ref="BL3:BM7"/>
    <mergeCell ref="E4:I4"/>
    <mergeCell ref="J4:J7"/>
    <mergeCell ref="K4:L4"/>
    <mergeCell ref="M4:O4"/>
    <mergeCell ref="P4:R4"/>
    <mergeCell ref="X5:X7"/>
    <mergeCell ref="L5:L7"/>
    <mergeCell ref="M5:M7"/>
    <mergeCell ref="N5:N7"/>
    <mergeCell ref="O5:O7"/>
    <mergeCell ref="P5:P7"/>
    <mergeCell ref="V5:V7"/>
    <mergeCell ref="S4:S7"/>
    <mergeCell ref="AS4:AS7"/>
    <mergeCell ref="AT4:AT7"/>
    <mergeCell ref="AU4:AU7"/>
    <mergeCell ref="AV4:AV7"/>
    <mergeCell ref="AW4:AW7"/>
    <mergeCell ref="AX4:AX7"/>
    <mergeCell ref="AY4:AY7"/>
    <mergeCell ref="Q5:Q7"/>
    <mergeCell ref="B1:BK1"/>
    <mergeCell ref="E3:O3"/>
    <mergeCell ref="P3:AC3"/>
    <mergeCell ref="AD3:AJ3"/>
    <mergeCell ref="AK3:AR3"/>
    <mergeCell ref="AS3:BE3"/>
    <mergeCell ref="BF3:BK3"/>
    <mergeCell ref="B3:C10"/>
    <mergeCell ref="D3:D9"/>
    <mergeCell ref="E8:E9"/>
    <mergeCell ref="F8:F9"/>
    <mergeCell ref="G8:G9"/>
    <mergeCell ref="H8:H9"/>
    <mergeCell ref="I8:I9"/>
    <mergeCell ref="J8:J9"/>
    <mergeCell ref="K8:K9"/>
    <mergeCell ref="AZ4:AZ7"/>
    <mergeCell ref="E5:E7"/>
    <mergeCell ref="F5:F7"/>
    <mergeCell ref="G5:G7"/>
    <mergeCell ref="H5:H7"/>
    <mergeCell ref="I5:I7"/>
    <mergeCell ref="BA4:BA7"/>
    <mergeCell ref="BB4:BB7"/>
    <mergeCell ref="AN5:AN7"/>
    <mergeCell ref="AE4:AE7"/>
    <mergeCell ref="AF4:AG4"/>
    <mergeCell ref="AH4:AI4"/>
    <mergeCell ref="AK4:AL4"/>
    <mergeCell ref="AM4:AN4"/>
    <mergeCell ref="AM5:AM7"/>
    <mergeCell ref="AJ5:AJ7"/>
    <mergeCell ref="BJ4:BK4"/>
    <mergeCell ref="BC4:BC7"/>
    <mergeCell ref="BD4:BD7"/>
    <mergeCell ref="BH5:BH7"/>
    <mergeCell ref="BI5:BI7"/>
    <mergeCell ref="BE4:BE7"/>
    <mergeCell ref="BF4:BG4"/>
    <mergeCell ref="BH4:BI4"/>
    <mergeCell ref="BJ5:BJ7"/>
    <mergeCell ref="BK5:BK7"/>
    <mergeCell ref="BF5:BF7"/>
    <mergeCell ref="BG5:BG7"/>
    <mergeCell ref="K5:K7"/>
    <mergeCell ref="AO4:AR4"/>
    <mergeCell ref="W5:W7"/>
    <mergeCell ref="AP5:AP7"/>
    <mergeCell ref="Y5:Y7"/>
    <mergeCell ref="Z5:Z7"/>
    <mergeCell ref="AA5:AA7"/>
    <mergeCell ref="AB5:AB7"/>
    <mergeCell ref="AC5:AC7"/>
    <mergeCell ref="AF5:AF7"/>
    <mergeCell ref="AG5:AG7"/>
    <mergeCell ref="AH5:AH7"/>
    <mergeCell ref="AO5:AO7"/>
    <mergeCell ref="AQ5:AQ7"/>
    <mergeCell ref="AR5:AR7"/>
    <mergeCell ref="AI5:AI7"/>
    <mergeCell ref="T4:X4"/>
    <mergeCell ref="Y4:AC4"/>
    <mergeCell ref="AD4:AD7"/>
    <mergeCell ref="AK5:AK7"/>
    <mergeCell ref="AL5:AL7"/>
    <mergeCell ref="R5:R7"/>
    <mergeCell ref="T5:T7"/>
    <mergeCell ref="U5:U7"/>
    <mergeCell ref="L8:L9"/>
    <mergeCell ref="M8:M9"/>
    <mergeCell ref="N8:N9"/>
    <mergeCell ref="O8:O9"/>
    <mergeCell ref="P8:P9"/>
    <mergeCell ref="B62:H62"/>
    <mergeCell ref="B49:C49"/>
    <mergeCell ref="B54:C54"/>
    <mergeCell ref="B55:G55"/>
    <mergeCell ref="B57:I57"/>
    <mergeCell ref="B58:K58"/>
    <mergeCell ref="V8:V9"/>
    <mergeCell ref="W8:W9"/>
    <mergeCell ref="X8:X9"/>
    <mergeCell ref="Y8:Y9"/>
    <mergeCell ref="Z8:Z9"/>
    <mergeCell ref="Q8:Q9"/>
    <mergeCell ref="R8:R9"/>
    <mergeCell ref="S8:S9"/>
    <mergeCell ref="T8:T9"/>
    <mergeCell ref="U8:U9"/>
    <mergeCell ref="AF8:AF9"/>
    <mergeCell ref="AG8:AG9"/>
    <mergeCell ref="AH8:AH9"/>
    <mergeCell ref="AI8:AI9"/>
    <mergeCell ref="AJ8:AJ9"/>
    <mergeCell ref="AA8:AA9"/>
    <mergeCell ref="AB8:AB9"/>
    <mergeCell ref="AC8:AC9"/>
    <mergeCell ref="AD8:AD9"/>
    <mergeCell ref="AE8:AE9"/>
    <mergeCell ref="AP8:AP9"/>
    <mergeCell ref="AQ8:AQ9"/>
    <mergeCell ref="AR8:AR9"/>
    <mergeCell ref="AS8:AS9"/>
    <mergeCell ref="AT8:AT9"/>
    <mergeCell ref="AK8:AK9"/>
    <mergeCell ref="AL8:AL9"/>
    <mergeCell ref="AM8:AM9"/>
    <mergeCell ref="AN8:AN9"/>
    <mergeCell ref="AO8:AO9"/>
    <mergeCell ref="AZ8:AZ9"/>
    <mergeCell ref="BA8:BA9"/>
    <mergeCell ref="BB8:BB9"/>
    <mergeCell ref="BC8:BC9"/>
    <mergeCell ref="BD8:BD9"/>
    <mergeCell ref="AU8:AU9"/>
    <mergeCell ref="AV8:AV9"/>
    <mergeCell ref="AW8:AW9"/>
    <mergeCell ref="AX8:AX9"/>
    <mergeCell ref="AY8:AY9"/>
    <mergeCell ref="BJ8:BJ9"/>
    <mergeCell ref="BK8:BK9"/>
    <mergeCell ref="BL8:BL9"/>
    <mergeCell ref="BM8:BM9"/>
    <mergeCell ref="BE8:BE9"/>
    <mergeCell ref="BF8:BF9"/>
    <mergeCell ref="BG8:BG9"/>
    <mergeCell ref="BH8:BH9"/>
    <mergeCell ref="BI8:BI9"/>
  </mergeCells>
  <pageMargins left="0.7" right="0.7" top="0.75" bottom="0.75" header="0.3" footer="0.3"/>
  <pageSetup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B1:BM97"/>
  <sheetViews>
    <sheetView showGridLines="0" zoomScale="118" zoomScaleNormal="118" workbookViewId="0">
      <selection activeCell="E3" sqref="E3:N3"/>
    </sheetView>
  </sheetViews>
  <sheetFormatPr baseColWidth="10" defaultRowHeight="15" x14ac:dyDescent="0.25"/>
  <cols>
    <col min="1" max="1" width="4.7109375" customWidth="1"/>
    <col min="2" max="2" width="4" style="285" customWidth="1"/>
    <col min="3" max="3" width="11" customWidth="1"/>
    <col min="4" max="4" width="11.140625" customWidth="1"/>
    <col min="5" max="62" width="10.7109375" customWidth="1"/>
    <col min="256" max="256" width="2.5703125" customWidth="1"/>
    <col min="257" max="257" width="5.140625" customWidth="1"/>
    <col min="258" max="258" width="12.42578125" customWidth="1"/>
    <col min="259" max="259" width="8.5703125" customWidth="1"/>
    <col min="260" max="260" width="9.28515625" customWidth="1"/>
    <col min="261" max="261" width="9.140625" customWidth="1"/>
    <col min="262" max="262" width="9" customWidth="1"/>
    <col min="263" max="263" width="8.85546875" customWidth="1"/>
    <col min="264" max="264" width="9" customWidth="1"/>
    <col min="265" max="266" width="8.85546875" customWidth="1"/>
    <col min="267" max="267" width="9.140625" customWidth="1"/>
    <col min="268" max="268" width="9.28515625" customWidth="1"/>
    <col min="269" max="269" width="9.42578125" customWidth="1"/>
    <col min="270" max="270" width="9.28515625" customWidth="1"/>
    <col min="271" max="271" width="9.5703125" customWidth="1"/>
    <col min="272" max="272" width="10" customWidth="1"/>
    <col min="273" max="273" width="10.140625" customWidth="1"/>
    <col min="274" max="274" width="10.28515625" customWidth="1"/>
    <col min="275" max="275" width="9.42578125" customWidth="1"/>
    <col min="276" max="276" width="9.5703125" customWidth="1"/>
    <col min="277" max="277" width="9" customWidth="1"/>
    <col min="278" max="278" width="9.42578125" customWidth="1"/>
    <col min="279" max="280" width="9.7109375" customWidth="1"/>
    <col min="281" max="282" width="10" customWidth="1"/>
    <col min="283" max="283" width="9.85546875" customWidth="1"/>
    <col min="284" max="284" width="14.140625" customWidth="1"/>
    <col min="285" max="285" width="10.42578125" customWidth="1"/>
    <col min="286" max="286" width="10.5703125" customWidth="1"/>
    <col min="287" max="287" width="10.42578125" customWidth="1"/>
    <col min="288" max="288" width="10.28515625" customWidth="1"/>
    <col min="289" max="289" width="10.5703125" customWidth="1"/>
    <col min="290" max="290" width="9.140625" customWidth="1"/>
    <col min="291" max="291" width="10.42578125" customWidth="1"/>
    <col min="292" max="297" width="9.140625" customWidth="1"/>
    <col min="298" max="298" width="8" customWidth="1"/>
    <col min="299" max="307" width="7.28515625" customWidth="1"/>
    <col min="308" max="308" width="8.42578125" customWidth="1"/>
    <col min="309" max="309" width="9.28515625" customWidth="1"/>
    <col min="310" max="310" width="7.28515625" customWidth="1"/>
    <col min="311" max="311" width="9.85546875" customWidth="1"/>
    <col min="312" max="312" width="10.5703125" customWidth="1"/>
    <col min="313" max="313" width="8.5703125" customWidth="1"/>
    <col min="314" max="315" width="8.42578125" customWidth="1"/>
    <col min="316" max="316" width="9.140625" customWidth="1"/>
    <col min="317" max="317" width="8.140625" customWidth="1"/>
    <col min="318" max="318" width="8.85546875" customWidth="1"/>
    <col min="512" max="512" width="2.5703125" customWidth="1"/>
    <col min="513" max="513" width="5.140625" customWidth="1"/>
    <col min="514" max="514" width="12.42578125" customWidth="1"/>
    <col min="515" max="515" width="8.5703125" customWidth="1"/>
    <col min="516" max="516" width="9.28515625" customWidth="1"/>
    <col min="517" max="517" width="9.140625" customWidth="1"/>
    <col min="518" max="518" width="9" customWidth="1"/>
    <col min="519" max="519" width="8.85546875" customWidth="1"/>
    <col min="520" max="520" width="9" customWidth="1"/>
    <col min="521" max="522" width="8.85546875" customWidth="1"/>
    <col min="523" max="523" width="9.140625" customWidth="1"/>
    <col min="524" max="524" width="9.28515625" customWidth="1"/>
    <col min="525" max="525" width="9.42578125" customWidth="1"/>
    <col min="526" max="526" width="9.28515625" customWidth="1"/>
    <col min="527" max="527" width="9.5703125" customWidth="1"/>
    <col min="528" max="528" width="10" customWidth="1"/>
    <col min="529" max="529" width="10.140625" customWidth="1"/>
    <col min="530" max="530" width="10.28515625" customWidth="1"/>
    <col min="531" max="531" width="9.42578125" customWidth="1"/>
    <col min="532" max="532" width="9.5703125" customWidth="1"/>
    <col min="533" max="533" width="9" customWidth="1"/>
    <col min="534" max="534" width="9.42578125" customWidth="1"/>
    <col min="535" max="536" width="9.7109375" customWidth="1"/>
    <col min="537" max="538" width="10" customWidth="1"/>
    <col min="539" max="539" width="9.85546875" customWidth="1"/>
    <col min="540" max="540" width="14.140625" customWidth="1"/>
    <col min="541" max="541" width="10.42578125" customWidth="1"/>
    <col min="542" max="542" width="10.5703125" customWidth="1"/>
    <col min="543" max="543" width="10.42578125" customWidth="1"/>
    <col min="544" max="544" width="10.28515625" customWidth="1"/>
    <col min="545" max="545" width="10.5703125" customWidth="1"/>
    <col min="546" max="546" width="9.140625" customWidth="1"/>
    <col min="547" max="547" width="10.42578125" customWidth="1"/>
    <col min="548" max="553" width="9.140625" customWidth="1"/>
    <col min="554" max="554" width="8" customWidth="1"/>
    <col min="555" max="563" width="7.28515625" customWidth="1"/>
    <col min="564" max="564" width="8.42578125" customWidth="1"/>
    <col min="565" max="565" width="9.28515625" customWidth="1"/>
    <col min="566" max="566" width="7.28515625" customWidth="1"/>
    <col min="567" max="567" width="9.85546875" customWidth="1"/>
    <col min="568" max="568" width="10.5703125" customWidth="1"/>
    <col min="569" max="569" width="8.5703125" customWidth="1"/>
    <col min="570" max="571" width="8.42578125" customWidth="1"/>
    <col min="572" max="572" width="9.140625" customWidth="1"/>
    <col min="573" max="573" width="8.140625" customWidth="1"/>
    <col min="574" max="574" width="8.85546875" customWidth="1"/>
    <col min="768" max="768" width="2.5703125" customWidth="1"/>
    <col min="769" max="769" width="5.140625" customWidth="1"/>
    <col min="770" max="770" width="12.42578125" customWidth="1"/>
    <col min="771" max="771" width="8.5703125" customWidth="1"/>
    <col min="772" max="772" width="9.28515625" customWidth="1"/>
    <col min="773" max="773" width="9.140625" customWidth="1"/>
    <col min="774" max="774" width="9" customWidth="1"/>
    <col min="775" max="775" width="8.85546875" customWidth="1"/>
    <col min="776" max="776" width="9" customWidth="1"/>
    <col min="777" max="778" width="8.85546875" customWidth="1"/>
    <col min="779" max="779" width="9.140625" customWidth="1"/>
    <col min="780" max="780" width="9.28515625" customWidth="1"/>
    <col min="781" max="781" width="9.42578125" customWidth="1"/>
    <col min="782" max="782" width="9.28515625" customWidth="1"/>
    <col min="783" max="783" width="9.5703125" customWidth="1"/>
    <col min="784" max="784" width="10" customWidth="1"/>
    <col min="785" max="785" width="10.140625" customWidth="1"/>
    <col min="786" max="786" width="10.28515625" customWidth="1"/>
    <col min="787" max="787" width="9.42578125" customWidth="1"/>
    <col min="788" max="788" width="9.5703125" customWidth="1"/>
    <col min="789" max="789" width="9" customWidth="1"/>
    <col min="790" max="790" width="9.42578125" customWidth="1"/>
    <col min="791" max="792" width="9.7109375" customWidth="1"/>
    <col min="793" max="794" width="10" customWidth="1"/>
    <col min="795" max="795" width="9.85546875" customWidth="1"/>
    <col min="796" max="796" width="14.140625" customWidth="1"/>
    <col min="797" max="797" width="10.42578125" customWidth="1"/>
    <col min="798" max="798" width="10.5703125" customWidth="1"/>
    <col min="799" max="799" width="10.42578125" customWidth="1"/>
    <col min="800" max="800" width="10.28515625" customWidth="1"/>
    <col min="801" max="801" width="10.5703125" customWidth="1"/>
    <col min="802" max="802" width="9.140625" customWidth="1"/>
    <col min="803" max="803" width="10.42578125" customWidth="1"/>
    <col min="804" max="809" width="9.140625" customWidth="1"/>
    <col min="810" max="810" width="8" customWidth="1"/>
    <col min="811" max="819" width="7.28515625" customWidth="1"/>
    <col min="820" max="820" width="8.42578125" customWidth="1"/>
    <col min="821" max="821" width="9.28515625" customWidth="1"/>
    <col min="822" max="822" width="7.28515625" customWidth="1"/>
    <col min="823" max="823" width="9.85546875" customWidth="1"/>
    <col min="824" max="824" width="10.5703125" customWidth="1"/>
    <col min="825" max="825" width="8.5703125" customWidth="1"/>
    <col min="826" max="827" width="8.42578125" customWidth="1"/>
    <col min="828" max="828" width="9.140625" customWidth="1"/>
    <col min="829" max="829" width="8.140625" customWidth="1"/>
    <col min="830" max="830" width="8.85546875" customWidth="1"/>
    <col min="1024" max="1024" width="2.5703125" customWidth="1"/>
    <col min="1025" max="1025" width="5.140625" customWidth="1"/>
    <col min="1026" max="1026" width="12.42578125" customWidth="1"/>
    <col min="1027" max="1027" width="8.5703125" customWidth="1"/>
    <col min="1028" max="1028" width="9.28515625" customWidth="1"/>
    <col min="1029" max="1029" width="9.140625" customWidth="1"/>
    <col min="1030" max="1030" width="9" customWidth="1"/>
    <col min="1031" max="1031" width="8.85546875" customWidth="1"/>
    <col min="1032" max="1032" width="9" customWidth="1"/>
    <col min="1033" max="1034" width="8.85546875" customWidth="1"/>
    <col min="1035" max="1035" width="9.140625" customWidth="1"/>
    <col min="1036" max="1036" width="9.28515625" customWidth="1"/>
    <col min="1037" max="1037" width="9.42578125" customWidth="1"/>
    <col min="1038" max="1038" width="9.28515625" customWidth="1"/>
    <col min="1039" max="1039" width="9.5703125" customWidth="1"/>
    <col min="1040" max="1040" width="10" customWidth="1"/>
    <col min="1041" max="1041" width="10.140625" customWidth="1"/>
    <col min="1042" max="1042" width="10.28515625" customWidth="1"/>
    <col min="1043" max="1043" width="9.42578125" customWidth="1"/>
    <col min="1044" max="1044" width="9.5703125" customWidth="1"/>
    <col min="1045" max="1045" width="9" customWidth="1"/>
    <col min="1046" max="1046" width="9.42578125" customWidth="1"/>
    <col min="1047" max="1048" width="9.7109375" customWidth="1"/>
    <col min="1049" max="1050" width="10" customWidth="1"/>
    <col min="1051" max="1051" width="9.85546875" customWidth="1"/>
    <col min="1052" max="1052" width="14.140625" customWidth="1"/>
    <col min="1053" max="1053" width="10.42578125" customWidth="1"/>
    <col min="1054" max="1054" width="10.5703125" customWidth="1"/>
    <col min="1055" max="1055" width="10.42578125" customWidth="1"/>
    <col min="1056" max="1056" width="10.28515625" customWidth="1"/>
    <col min="1057" max="1057" width="10.5703125" customWidth="1"/>
    <col min="1058" max="1058" width="9.140625" customWidth="1"/>
    <col min="1059" max="1059" width="10.42578125" customWidth="1"/>
    <col min="1060" max="1065" width="9.140625" customWidth="1"/>
    <col min="1066" max="1066" width="8" customWidth="1"/>
    <col min="1067" max="1075" width="7.28515625" customWidth="1"/>
    <col min="1076" max="1076" width="8.42578125" customWidth="1"/>
    <col min="1077" max="1077" width="9.28515625" customWidth="1"/>
    <col min="1078" max="1078" width="7.28515625" customWidth="1"/>
    <col min="1079" max="1079" width="9.85546875" customWidth="1"/>
    <col min="1080" max="1080" width="10.5703125" customWidth="1"/>
    <col min="1081" max="1081" width="8.5703125" customWidth="1"/>
    <col min="1082" max="1083" width="8.42578125" customWidth="1"/>
    <col min="1084" max="1084" width="9.140625" customWidth="1"/>
    <col min="1085" max="1085" width="8.140625" customWidth="1"/>
    <col min="1086" max="1086" width="8.85546875" customWidth="1"/>
    <col min="1280" max="1280" width="2.5703125" customWidth="1"/>
    <col min="1281" max="1281" width="5.140625" customWidth="1"/>
    <col min="1282" max="1282" width="12.42578125" customWidth="1"/>
    <col min="1283" max="1283" width="8.5703125" customWidth="1"/>
    <col min="1284" max="1284" width="9.28515625" customWidth="1"/>
    <col min="1285" max="1285" width="9.140625" customWidth="1"/>
    <col min="1286" max="1286" width="9" customWidth="1"/>
    <col min="1287" max="1287" width="8.85546875" customWidth="1"/>
    <col min="1288" max="1288" width="9" customWidth="1"/>
    <col min="1289" max="1290" width="8.85546875" customWidth="1"/>
    <col min="1291" max="1291" width="9.140625" customWidth="1"/>
    <col min="1292" max="1292" width="9.28515625" customWidth="1"/>
    <col min="1293" max="1293" width="9.42578125" customWidth="1"/>
    <col min="1294" max="1294" width="9.28515625" customWidth="1"/>
    <col min="1295" max="1295" width="9.5703125" customWidth="1"/>
    <col min="1296" max="1296" width="10" customWidth="1"/>
    <col min="1297" max="1297" width="10.140625" customWidth="1"/>
    <col min="1298" max="1298" width="10.28515625" customWidth="1"/>
    <col min="1299" max="1299" width="9.42578125" customWidth="1"/>
    <col min="1300" max="1300" width="9.5703125" customWidth="1"/>
    <col min="1301" max="1301" width="9" customWidth="1"/>
    <col min="1302" max="1302" width="9.42578125" customWidth="1"/>
    <col min="1303" max="1304" width="9.7109375" customWidth="1"/>
    <col min="1305" max="1306" width="10" customWidth="1"/>
    <col min="1307" max="1307" width="9.85546875" customWidth="1"/>
    <col min="1308" max="1308" width="14.140625" customWidth="1"/>
    <col min="1309" max="1309" width="10.42578125" customWidth="1"/>
    <col min="1310" max="1310" width="10.5703125" customWidth="1"/>
    <col min="1311" max="1311" width="10.42578125" customWidth="1"/>
    <col min="1312" max="1312" width="10.28515625" customWidth="1"/>
    <col min="1313" max="1313" width="10.5703125" customWidth="1"/>
    <col min="1314" max="1314" width="9.140625" customWidth="1"/>
    <col min="1315" max="1315" width="10.42578125" customWidth="1"/>
    <col min="1316" max="1321" width="9.140625" customWidth="1"/>
    <col min="1322" max="1322" width="8" customWidth="1"/>
    <col min="1323" max="1331" width="7.28515625" customWidth="1"/>
    <col min="1332" max="1332" width="8.42578125" customWidth="1"/>
    <col min="1333" max="1333" width="9.28515625" customWidth="1"/>
    <col min="1334" max="1334" width="7.28515625" customWidth="1"/>
    <col min="1335" max="1335" width="9.85546875" customWidth="1"/>
    <col min="1336" max="1336" width="10.5703125" customWidth="1"/>
    <col min="1337" max="1337" width="8.5703125" customWidth="1"/>
    <col min="1338" max="1339" width="8.42578125" customWidth="1"/>
    <col min="1340" max="1340" width="9.140625" customWidth="1"/>
    <col min="1341" max="1341" width="8.140625" customWidth="1"/>
    <col min="1342" max="1342" width="8.85546875" customWidth="1"/>
    <col min="1536" max="1536" width="2.5703125" customWidth="1"/>
    <col min="1537" max="1537" width="5.140625" customWidth="1"/>
    <col min="1538" max="1538" width="12.42578125" customWidth="1"/>
    <col min="1539" max="1539" width="8.5703125" customWidth="1"/>
    <col min="1540" max="1540" width="9.28515625" customWidth="1"/>
    <col min="1541" max="1541" width="9.140625" customWidth="1"/>
    <col min="1542" max="1542" width="9" customWidth="1"/>
    <col min="1543" max="1543" width="8.85546875" customWidth="1"/>
    <col min="1544" max="1544" width="9" customWidth="1"/>
    <col min="1545" max="1546" width="8.85546875" customWidth="1"/>
    <col min="1547" max="1547" width="9.140625" customWidth="1"/>
    <col min="1548" max="1548" width="9.28515625" customWidth="1"/>
    <col min="1549" max="1549" width="9.42578125" customWidth="1"/>
    <col min="1550" max="1550" width="9.28515625" customWidth="1"/>
    <col min="1551" max="1551" width="9.5703125" customWidth="1"/>
    <col min="1552" max="1552" width="10" customWidth="1"/>
    <col min="1553" max="1553" width="10.140625" customWidth="1"/>
    <col min="1554" max="1554" width="10.28515625" customWidth="1"/>
    <col min="1555" max="1555" width="9.42578125" customWidth="1"/>
    <col min="1556" max="1556" width="9.5703125" customWidth="1"/>
    <col min="1557" max="1557" width="9" customWidth="1"/>
    <col min="1558" max="1558" width="9.42578125" customWidth="1"/>
    <col min="1559" max="1560" width="9.7109375" customWidth="1"/>
    <col min="1561" max="1562" width="10" customWidth="1"/>
    <col min="1563" max="1563" width="9.85546875" customWidth="1"/>
    <col min="1564" max="1564" width="14.140625" customWidth="1"/>
    <col min="1565" max="1565" width="10.42578125" customWidth="1"/>
    <col min="1566" max="1566" width="10.5703125" customWidth="1"/>
    <col min="1567" max="1567" width="10.42578125" customWidth="1"/>
    <col min="1568" max="1568" width="10.28515625" customWidth="1"/>
    <col min="1569" max="1569" width="10.5703125" customWidth="1"/>
    <col min="1570" max="1570" width="9.140625" customWidth="1"/>
    <col min="1571" max="1571" width="10.42578125" customWidth="1"/>
    <col min="1572" max="1577" width="9.140625" customWidth="1"/>
    <col min="1578" max="1578" width="8" customWidth="1"/>
    <col min="1579" max="1587" width="7.28515625" customWidth="1"/>
    <col min="1588" max="1588" width="8.42578125" customWidth="1"/>
    <col min="1589" max="1589" width="9.28515625" customWidth="1"/>
    <col min="1590" max="1590" width="7.28515625" customWidth="1"/>
    <col min="1591" max="1591" width="9.85546875" customWidth="1"/>
    <col min="1592" max="1592" width="10.5703125" customWidth="1"/>
    <col min="1593" max="1593" width="8.5703125" customWidth="1"/>
    <col min="1594" max="1595" width="8.42578125" customWidth="1"/>
    <col min="1596" max="1596" width="9.140625" customWidth="1"/>
    <col min="1597" max="1597" width="8.140625" customWidth="1"/>
    <col min="1598" max="1598" width="8.85546875" customWidth="1"/>
    <col min="1792" max="1792" width="2.5703125" customWidth="1"/>
    <col min="1793" max="1793" width="5.140625" customWidth="1"/>
    <col min="1794" max="1794" width="12.42578125" customWidth="1"/>
    <col min="1795" max="1795" width="8.5703125" customWidth="1"/>
    <col min="1796" max="1796" width="9.28515625" customWidth="1"/>
    <col min="1797" max="1797" width="9.140625" customWidth="1"/>
    <col min="1798" max="1798" width="9" customWidth="1"/>
    <col min="1799" max="1799" width="8.85546875" customWidth="1"/>
    <col min="1800" max="1800" width="9" customWidth="1"/>
    <col min="1801" max="1802" width="8.85546875" customWidth="1"/>
    <col min="1803" max="1803" width="9.140625" customWidth="1"/>
    <col min="1804" max="1804" width="9.28515625" customWidth="1"/>
    <col min="1805" max="1805" width="9.42578125" customWidth="1"/>
    <col min="1806" max="1806" width="9.28515625" customWidth="1"/>
    <col min="1807" max="1807" width="9.5703125" customWidth="1"/>
    <col min="1808" max="1808" width="10" customWidth="1"/>
    <col min="1809" max="1809" width="10.140625" customWidth="1"/>
    <col min="1810" max="1810" width="10.28515625" customWidth="1"/>
    <col min="1811" max="1811" width="9.42578125" customWidth="1"/>
    <col min="1812" max="1812" width="9.5703125" customWidth="1"/>
    <col min="1813" max="1813" width="9" customWidth="1"/>
    <col min="1814" max="1814" width="9.42578125" customWidth="1"/>
    <col min="1815" max="1816" width="9.7109375" customWidth="1"/>
    <col min="1817" max="1818" width="10" customWidth="1"/>
    <col min="1819" max="1819" width="9.85546875" customWidth="1"/>
    <col min="1820" max="1820" width="14.140625" customWidth="1"/>
    <col min="1821" max="1821" width="10.42578125" customWidth="1"/>
    <col min="1822" max="1822" width="10.5703125" customWidth="1"/>
    <col min="1823" max="1823" width="10.42578125" customWidth="1"/>
    <col min="1824" max="1824" width="10.28515625" customWidth="1"/>
    <col min="1825" max="1825" width="10.5703125" customWidth="1"/>
    <col min="1826" max="1826" width="9.140625" customWidth="1"/>
    <col min="1827" max="1827" width="10.42578125" customWidth="1"/>
    <col min="1828" max="1833" width="9.140625" customWidth="1"/>
    <col min="1834" max="1834" width="8" customWidth="1"/>
    <col min="1835" max="1843" width="7.28515625" customWidth="1"/>
    <col min="1844" max="1844" width="8.42578125" customWidth="1"/>
    <col min="1845" max="1845" width="9.28515625" customWidth="1"/>
    <col min="1846" max="1846" width="7.28515625" customWidth="1"/>
    <col min="1847" max="1847" width="9.85546875" customWidth="1"/>
    <col min="1848" max="1848" width="10.5703125" customWidth="1"/>
    <col min="1849" max="1849" width="8.5703125" customWidth="1"/>
    <col min="1850" max="1851" width="8.42578125" customWidth="1"/>
    <col min="1852" max="1852" width="9.140625" customWidth="1"/>
    <col min="1853" max="1853" width="8.140625" customWidth="1"/>
    <col min="1854" max="1854" width="8.85546875" customWidth="1"/>
    <col min="2048" max="2048" width="2.5703125" customWidth="1"/>
    <col min="2049" max="2049" width="5.140625" customWidth="1"/>
    <col min="2050" max="2050" width="12.42578125" customWidth="1"/>
    <col min="2051" max="2051" width="8.5703125" customWidth="1"/>
    <col min="2052" max="2052" width="9.28515625" customWidth="1"/>
    <col min="2053" max="2053" width="9.140625" customWidth="1"/>
    <col min="2054" max="2054" width="9" customWidth="1"/>
    <col min="2055" max="2055" width="8.85546875" customWidth="1"/>
    <col min="2056" max="2056" width="9" customWidth="1"/>
    <col min="2057" max="2058" width="8.85546875" customWidth="1"/>
    <col min="2059" max="2059" width="9.140625" customWidth="1"/>
    <col min="2060" max="2060" width="9.28515625" customWidth="1"/>
    <col min="2061" max="2061" width="9.42578125" customWidth="1"/>
    <col min="2062" max="2062" width="9.28515625" customWidth="1"/>
    <col min="2063" max="2063" width="9.5703125" customWidth="1"/>
    <col min="2064" max="2064" width="10" customWidth="1"/>
    <col min="2065" max="2065" width="10.140625" customWidth="1"/>
    <col min="2066" max="2066" width="10.28515625" customWidth="1"/>
    <col min="2067" max="2067" width="9.42578125" customWidth="1"/>
    <col min="2068" max="2068" width="9.5703125" customWidth="1"/>
    <col min="2069" max="2069" width="9" customWidth="1"/>
    <col min="2070" max="2070" width="9.42578125" customWidth="1"/>
    <col min="2071" max="2072" width="9.7109375" customWidth="1"/>
    <col min="2073" max="2074" width="10" customWidth="1"/>
    <col min="2075" max="2075" width="9.85546875" customWidth="1"/>
    <col min="2076" max="2076" width="14.140625" customWidth="1"/>
    <col min="2077" max="2077" width="10.42578125" customWidth="1"/>
    <col min="2078" max="2078" width="10.5703125" customWidth="1"/>
    <col min="2079" max="2079" width="10.42578125" customWidth="1"/>
    <col min="2080" max="2080" width="10.28515625" customWidth="1"/>
    <col min="2081" max="2081" width="10.5703125" customWidth="1"/>
    <col min="2082" max="2082" width="9.140625" customWidth="1"/>
    <col min="2083" max="2083" width="10.42578125" customWidth="1"/>
    <col min="2084" max="2089" width="9.140625" customWidth="1"/>
    <col min="2090" max="2090" width="8" customWidth="1"/>
    <col min="2091" max="2099" width="7.28515625" customWidth="1"/>
    <col min="2100" max="2100" width="8.42578125" customWidth="1"/>
    <col min="2101" max="2101" width="9.28515625" customWidth="1"/>
    <col min="2102" max="2102" width="7.28515625" customWidth="1"/>
    <col min="2103" max="2103" width="9.85546875" customWidth="1"/>
    <col min="2104" max="2104" width="10.5703125" customWidth="1"/>
    <col min="2105" max="2105" width="8.5703125" customWidth="1"/>
    <col min="2106" max="2107" width="8.42578125" customWidth="1"/>
    <col min="2108" max="2108" width="9.140625" customWidth="1"/>
    <col min="2109" max="2109" width="8.140625" customWidth="1"/>
    <col min="2110" max="2110" width="8.85546875" customWidth="1"/>
    <col min="2304" max="2304" width="2.5703125" customWidth="1"/>
    <col min="2305" max="2305" width="5.140625" customWidth="1"/>
    <col min="2306" max="2306" width="12.42578125" customWidth="1"/>
    <col min="2307" max="2307" width="8.5703125" customWidth="1"/>
    <col min="2308" max="2308" width="9.28515625" customWidth="1"/>
    <col min="2309" max="2309" width="9.140625" customWidth="1"/>
    <col min="2310" max="2310" width="9" customWidth="1"/>
    <col min="2311" max="2311" width="8.85546875" customWidth="1"/>
    <col min="2312" max="2312" width="9" customWidth="1"/>
    <col min="2313" max="2314" width="8.85546875" customWidth="1"/>
    <col min="2315" max="2315" width="9.140625" customWidth="1"/>
    <col min="2316" max="2316" width="9.28515625" customWidth="1"/>
    <col min="2317" max="2317" width="9.42578125" customWidth="1"/>
    <col min="2318" max="2318" width="9.28515625" customWidth="1"/>
    <col min="2319" max="2319" width="9.5703125" customWidth="1"/>
    <col min="2320" max="2320" width="10" customWidth="1"/>
    <col min="2321" max="2321" width="10.140625" customWidth="1"/>
    <col min="2322" max="2322" width="10.28515625" customWidth="1"/>
    <col min="2323" max="2323" width="9.42578125" customWidth="1"/>
    <col min="2324" max="2324" width="9.5703125" customWidth="1"/>
    <col min="2325" max="2325" width="9" customWidth="1"/>
    <col min="2326" max="2326" width="9.42578125" customWidth="1"/>
    <col min="2327" max="2328" width="9.7109375" customWidth="1"/>
    <col min="2329" max="2330" width="10" customWidth="1"/>
    <col min="2331" max="2331" width="9.85546875" customWidth="1"/>
    <col min="2332" max="2332" width="14.140625" customWidth="1"/>
    <col min="2333" max="2333" width="10.42578125" customWidth="1"/>
    <col min="2334" max="2334" width="10.5703125" customWidth="1"/>
    <col min="2335" max="2335" width="10.42578125" customWidth="1"/>
    <col min="2336" max="2336" width="10.28515625" customWidth="1"/>
    <col min="2337" max="2337" width="10.5703125" customWidth="1"/>
    <col min="2338" max="2338" width="9.140625" customWidth="1"/>
    <col min="2339" max="2339" width="10.42578125" customWidth="1"/>
    <col min="2340" max="2345" width="9.140625" customWidth="1"/>
    <col min="2346" max="2346" width="8" customWidth="1"/>
    <col min="2347" max="2355" width="7.28515625" customWidth="1"/>
    <col min="2356" max="2356" width="8.42578125" customWidth="1"/>
    <col min="2357" max="2357" width="9.28515625" customWidth="1"/>
    <col min="2358" max="2358" width="7.28515625" customWidth="1"/>
    <col min="2359" max="2359" width="9.85546875" customWidth="1"/>
    <col min="2360" max="2360" width="10.5703125" customWidth="1"/>
    <col min="2361" max="2361" width="8.5703125" customWidth="1"/>
    <col min="2362" max="2363" width="8.42578125" customWidth="1"/>
    <col min="2364" max="2364" width="9.140625" customWidth="1"/>
    <col min="2365" max="2365" width="8.140625" customWidth="1"/>
    <col min="2366" max="2366" width="8.85546875" customWidth="1"/>
    <col min="2560" max="2560" width="2.5703125" customWidth="1"/>
    <col min="2561" max="2561" width="5.140625" customWidth="1"/>
    <col min="2562" max="2562" width="12.42578125" customWidth="1"/>
    <col min="2563" max="2563" width="8.5703125" customWidth="1"/>
    <col min="2564" max="2564" width="9.28515625" customWidth="1"/>
    <col min="2565" max="2565" width="9.140625" customWidth="1"/>
    <col min="2566" max="2566" width="9" customWidth="1"/>
    <col min="2567" max="2567" width="8.85546875" customWidth="1"/>
    <col min="2568" max="2568" width="9" customWidth="1"/>
    <col min="2569" max="2570" width="8.85546875" customWidth="1"/>
    <col min="2571" max="2571" width="9.140625" customWidth="1"/>
    <col min="2572" max="2572" width="9.28515625" customWidth="1"/>
    <col min="2573" max="2573" width="9.42578125" customWidth="1"/>
    <col min="2574" max="2574" width="9.28515625" customWidth="1"/>
    <col min="2575" max="2575" width="9.5703125" customWidth="1"/>
    <col min="2576" max="2576" width="10" customWidth="1"/>
    <col min="2577" max="2577" width="10.140625" customWidth="1"/>
    <col min="2578" max="2578" width="10.28515625" customWidth="1"/>
    <col min="2579" max="2579" width="9.42578125" customWidth="1"/>
    <col min="2580" max="2580" width="9.5703125" customWidth="1"/>
    <col min="2581" max="2581" width="9" customWidth="1"/>
    <col min="2582" max="2582" width="9.42578125" customWidth="1"/>
    <col min="2583" max="2584" width="9.7109375" customWidth="1"/>
    <col min="2585" max="2586" width="10" customWidth="1"/>
    <col min="2587" max="2587" width="9.85546875" customWidth="1"/>
    <col min="2588" max="2588" width="14.140625" customWidth="1"/>
    <col min="2589" max="2589" width="10.42578125" customWidth="1"/>
    <col min="2590" max="2590" width="10.5703125" customWidth="1"/>
    <col min="2591" max="2591" width="10.42578125" customWidth="1"/>
    <col min="2592" max="2592" width="10.28515625" customWidth="1"/>
    <col min="2593" max="2593" width="10.5703125" customWidth="1"/>
    <col min="2594" max="2594" width="9.140625" customWidth="1"/>
    <col min="2595" max="2595" width="10.42578125" customWidth="1"/>
    <col min="2596" max="2601" width="9.140625" customWidth="1"/>
    <col min="2602" max="2602" width="8" customWidth="1"/>
    <col min="2603" max="2611" width="7.28515625" customWidth="1"/>
    <col min="2612" max="2612" width="8.42578125" customWidth="1"/>
    <col min="2613" max="2613" width="9.28515625" customWidth="1"/>
    <col min="2614" max="2614" width="7.28515625" customWidth="1"/>
    <col min="2615" max="2615" width="9.85546875" customWidth="1"/>
    <col min="2616" max="2616" width="10.5703125" customWidth="1"/>
    <col min="2617" max="2617" width="8.5703125" customWidth="1"/>
    <col min="2618" max="2619" width="8.42578125" customWidth="1"/>
    <col min="2620" max="2620" width="9.140625" customWidth="1"/>
    <col min="2621" max="2621" width="8.140625" customWidth="1"/>
    <col min="2622" max="2622" width="8.85546875" customWidth="1"/>
    <col min="2816" max="2816" width="2.5703125" customWidth="1"/>
    <col min="2817" max="2817" width="5.140625" customWidth="1"/>
    <col min="2818" max="2818" width="12.42578125" customWidth="1"/>
    <col min="2819" max="2819" width="8.5703125" customWidth="1"/>
    <col min="2820" max="2820" width="9.28515625" customWidth="1"/>
    <col min="2821" max="2821" width="9.140625" customWidth="1"/>
    <col min="2822" max="2822" width="9" customWidth="1"/>
    <col min="2823" max="2823" width="8.85546875" customWidth="1"/>
    <col min="2824" max="2824" width="9" customWidth="1"/>
    <col min="2825" max="2826" width="8.85546875" customWidth="1"/>
    <col min="2827" max="2827" width="9.140625" customWidth="1"/>
    <col min="2828" max="2828" width="9.28515625" customWidth="1"/>
    <col min="2829" max="2829" width="9.42578125" customWidth="1"/>
    <col min="2830" max="2830" width="9.28515625" customWidth="1"/>
    <col min="2831" max="2831" width="9.5703125" customWidth="1"/>
    <col min="2832" max="2832" width="10" customWidth="1"/>
    <col min="2833" max="2833" width="10.140625" customWidth="1"/>
    <col min="2834" max="2834" width="10.28515625" customWidth="1"/>
    <col min="2835" max="2835" width="9.42578125" customWidth="1"/>
    <col min="2836" max="2836" width="9.5703125" customWidth="1"/>
    <col min="2837" max="2837" width="9" customWidth="1"/>
    <col min="2838" max="2838" width="9.42578125" customWidth="1"/>
    <col min="2839" max="2840" width="9.7109375" customWidth="1"/>
    <col min="2841" max="2842" width="10" customWidth="1"/>
    <col min="2843" max="2843" width="9.85546875" customWidth="1"/>
    <col min="2844" max="2844" width="14.140625" customWidth="1"/>
    <col min="2845" max="2845" width="10.42578125" customWidth="1"/>
    <col min="2846" max="2846" width="10.5703125" customWidth="1"/>
    <col min="2847" max="2847" width="10.42578125" customWidth="1"/>
    <col min="2848" max="2848" width="10.28515625" customWidth="1"/>
    <col min="2849" max="2849" width="10.5703125" customWidth="1"/>
    <col min="2850" max="2850" width="9.140625" customWidth="1"/>
    <col min="2851" max="2851" width="10.42578125" customWidth="1"/>
    <col min="2852" max="2857" width="9.140625" customWidth="1"/>
    <col min="2858" max="2858" width="8" customWidth="1"/>
    <col min="2859" max="2867" width="7.28515625" customWidth="1"/>
    <col min="2868" max="2868" width="8.42578125" customWidth="1"/>
    <col min="2869" max="2869" width="9.28515625" customWidth="1"/>
    <col min="2870" max="2870" width="7.28515625" customWidth="1"/>
    <col min="2871" max="2871" width="9.85546875" customWidth="1"/>
    <col min="2872" max="2872" width="10.5703125" customWidth="1"/>
    <col min="2873" max="2873" width="8.5703125" customWidth="1"/>
    <col min="2874" max="2875" width="8.42578125" customWidth="1"/>
    <col min="2876" max="2876" width="9.140625" customWidth="1"/>
    <col min="2877" max="2877" width="8.140625" customWidth="1"/>
    <col min="2878" max="2878" width="8.85546875" customWidth="1"/>
    <col min="3072" max="3072" width="2.5703125" customWidth="1"/>
    <col min="3073" max="3073" width="5.140625" customWidth="1"/>
    <col min="3074" max="3074" width="12.42578125" customWidth="1"/>
    <col min="3075" max="3075" width="8.5703125" customWidth="1"/>
    <col min="3076" max="3076" width="9.28515625" customWidth="1"/>
    <col min="3077" max="3077" width="9.140625" customWidth="1"/>
    <col min="3078" max="3078" width="9" customWidth="1"/>
    <col min="3079" max="3079" width="8.85546875" customWidth="1"/>
    <col min="3080" max="3080" width="9" customWidth="1"/>
    <col min="3081" max="3082" width="8.85546875" customWidth="1"/>
    <col min="3083" max="3083" width="9.140625" customWidth="1"/>
    <col min="3084" max="3084" width="9.28515625" customWidth="1"/>
    <col min="3085" max="3085" width="9.42578125" customWidth="1"/>
    <col min="3086" max="3086" width="9.28515625" customWidth="1"/>
    <col min="3087" max="3087" width="9.5703125" customWidth="1"/>
    <col min="3088" max="3088" width="10" customWidth="1"/>
    <col min="3089" max="3089" width="10.140625" customWidth="1"/>
    <col min="3090" max="3090" width="10.28515625" customWidth="1"/>
    <col min="3091" max="3091" width="9.42578125" customWidth="1"/>
    <col min="3092" max="3092" width="9.5703125" customWidth="1"/>
    <col min="3093" max="3093" width="9" customWidth="1"/>
    <col min="3094" max="3094" width="9.42578125" customWidth="1"/>
    <col min="3095" max="3096" width="9.7109375" customWidth="1"/>
    <col min="3097" max="3098" width="10" customWidth="1"/>
    <col min="3099" max="3099" width="9.85546875" customWidth="1"/>
    <col min="3100" max="3100" width="14.140625" customWidth="1"/>
    <col min="3101" max="3101" width="10.42578125" customWidth="1"/>
    <col min="3102" max="3102" width="10.5703125" customWidth="1"/>
    <col min="3103" max="3103" width="10.42578125" customWidth="1"/>
    <col min="3104" max="3104" width="10.28515625" customWidth="1"/>
    <col min="3105" max="3105" width="10.5703125" customWidth="1"/>
    <col min="3106" max="3106" width="9.140625" customWidth="1"/>
    <col min="3107" max="3107" width="10.42578125" customWidth="1"/>
    <col min="3108" max="3113" width="9.140625" customWidth="1"/>
    <col min="3114" max="3114" width="8" customWidth="1"/>
    <col min="3115" max="3123" width="7.28515625" customWidth="1"/>
    <col min="3124" max="3124" width="8.42578125" customWidth="1"/>
    <col min="3125" max="3125" width="9.28515625" customWidth="1"/>
    <col min="3126" max="3126" width="7.28515625" customWidth="1"/>
    <col min="3127" max="3127" width="9.85546875" customWidth="1"/>
    <col min="3128" max="3128" width="10.5703125" customWidth="1"/>
    <col min="3129" max="3129" width="8.5703125" customWidth="1"/>
    <col min="3130" max="3131" width="8.42578125" customWidth="1"/>
    <col min="3132" max="3132" width="9.140625" customWidth="1"/>
    <col min="3133" max="3133" width="8.140625" customWidth="1"/>
    <col min="3134" max="3134" width="8.85546875" customWidth="1"/>
    <col min="3328" max="3328" width="2.5703125" customWidth="1"/>
    <col min="3329" max="3329" width="5.140625" customWidth="1"/>
    <col min="3330" max="3330" width="12.42578125" customWidth="1"/>
    <col min="3331" max="3331" width="8.5703125" customWidth="1"/>
    <col min="3332" max="3332" width="9.28515625" customWidth="1"/>
    <col min="3333" max="3333" width="9.140625" customWidth="1"/>
    <col min="3334" max="3334" width="9" customWidth="1"/>
    <col min="3335" max="3335" width="8.85546875" customWidth="1"/>
    <col min="3336" max="3336" width="9" customWidth="1"/>
    <col min="3337" max="3338" width="8.85546875" customWidth="1"/>
    <col min="3339" max="3339" width="9.140625" customWidth="1"/>
    <col min="3340" max="3340" width="9.28515625" customWidth="1"/>
    <col min="3341" max="3341" width="9.42578125" customWidth="1"/>
    <col min="3342" max="3342" width="9.28515625" customWidth="1"/>
    <col min="3343" max="3343" width="9.5703125" customWidth="1"/>
    <col min="3344" max="3344" width="10" customWidth="1"/>
    <col min="3345" max="3345" width="10.140625" customWidth="1"/>
    <col min="3346" max="3346" width="10.28515625" customWidth="1"/>
    <col min="3347" max="3347" width="9.42578125" customWidth="1"/>
    <col min="3348" max="3348" width="9.5703125" customWidth="1"/>
    <col min="3349" max="3349" width="9" customWidth="1"/>
    <col min="3350" max="3350" width="9.42578125" customWidth="1"/>
    <col min="3351" max="3352" width="9.7109375" customWidth="1"/>
    <col min="3353" max="3354" width="10" customWidth="1"/>
    <col min="3355" max="3355" width="9.85546875" customWidth="1"/>
    <col min="3356" max="3356" width="14.140625" customWidth="1"/>
    <col min="3357" max="3357" width="10.42578125" customWidth="1"/>
    <col min="3358" max="3358" width="10.5703125" customWidth="1"/>
    <col min="3359" max="3359" width="10.42578125" customWidth="1"/>
    <col min="3360" max="3360" width="10.28515625" customWidth="1"/>
    <col min="3361" max="3361" width="10.5703125" customWidth="1"/>
    <col min="3362" max="3362" width="9.140625" customWidth="1"/>
    <col min="3363" max="3363" width="10.42578125" customWidth="1"/>
    <col min="3364" max="3369" width="9.140625" customWidth="1"/>
    <col min="3370" max="3370" width="8" customWidth="1"/>
    <col min="3371" max="3379" width="7.28515625" customWidth="1"/>
    <col min="3380" max="3380" width="8.42578125" customWidth="1"/>
    <col min="3381" max="3381" width="9.28515625" customWidth="1"/>
    <col min="3382" max="3382" width="7.28515625" customWidth="1"/>
    <col min="3383" max="3383" width="9.85546875" customWidth="1"/>
    <col min="3384" max="3384" width="10.5703125" customWidth="1"/>
    <col min="3385" max="3385" width="8.5703125" customWidth="1"/>
    <col min="3386" max="3387" width="8.42578125" customWidth="1"/>
    <col min="3388" max="3388" width="9.140625" customWidth="1"/>
    <col min="3389" max="3389" width="8.140625" customWidth="1"/>
    <col min="3390" max="3390" width="8.85546875" customWidth="1"/>
    <col min="3584" max="3584" width="2.5703125" customWidth="1"/>
    <col min="3585" max="3585" width="5.140625" customWidth="1"/>
    <col min="3586" max="3586" width="12.42578125" customWidth="1"/>
    <col min="3587" max="3587" width="8.5703125" customWidth="1"/>
    <col min="3588" max="3588" width="9.28515625" customWidth="1"/>
    <col min="3589" max="3589" width="9.140625" customWidth="1"/>
    <col min="3590" max="3590" width="9" customWidth="1"/>
    <col min="3591" max="3591" width="8.85546875" customWidth="1"/>
    <col min="3592" max="3592" width="9" customWidth="1"/>
    <col min="3593" max="3594" width="8.85546875" customWidth="1"/>
    <col min="3595" max="3595" width="9.140625" customWidth="1"/>
    <col min="3596" max="3596" width="9.28515625" customWidth="1"/>
    <col min="3597" max="3597" width="9.42578125" customWidth="1"/>
    <col min="3598" max="3598" width="9.28515625" customWidth="1"/>
    <col min="3599" max="3599" width="9.5703125" customWidth="1"/>
    <col min="3600" max="3600" width="10" customWidth="1"/>
    <col min="3601" max="3601" width="10.140625" customWidth="1"/>
    <col min="3602" max="3602" width="10.28515625" customWidth="1"/>
    <col min="3603" max="3603" width="9.42578125" customWidth="1"/>
    <col min="3604" max="3604" width="9.5703125" customWidth="1"/>
    <col min="3605" max="3605" width="9" customWidth="1"/>
    <col min="3606" max="3606" width="9.42578125" customWidth="1"/>
    <col min="3607" max="3608" width="9.7109375" customWidth="1"/>
    <col min="3609" max="3610" width="10" customWidth="1"/>
    <col min="3611" max="3611" width="9.85546875" customWidth="1"/>
    <col min="3612" max="3612" width="14.140625" customWidth="1"/>
    <col min="3613" max="3613" width="10.42578125" customWidth="1"/>
    <col min="3614" max="3614" width="10.5703125" customWidth="1"/>
    <col min="3615" max="3615" width="10.42578125" customWidth="1"/>
    <col min="3616" max="3616" width="10.28515625" customWidth="1"/>
    <col min="3617" max="3617" width="10.5703125" customWidth="1"/>
    <col min="3618" max="3618" width="9.140625" customWidth="1"/>
    <col min="3619" max="3619" width="10.42578125" customWidth="1"/>
    <col min="3620" max="3625" width="9.140625" customWidth="1"/>
    <col min="3626" max="3626" width="8" customWidth="1"/>
    <col min="3627" max="3635" width="7.28515625" customWidth="1"/>
    <col min="3636" max="3636" width="8.42578125" customWidth="1"/>
    <col min="3637" max="3637" width="9.28515625" customWidth="1"/>
    <col min="3638" max="3638" width="7.28515625" customWidth="1"/>
    <col min="3639" max="3639" width="9.85546875" customWidth="1"/>
    <col min="3640" max="3640" width="10.5703125" customWidth="1"/>
    <col min="3641" max="3641" width="8.5703125" customWidth="1"/>
    <col min="3642" max="3643" width="8.42578125" customWidth="1"/>
    <col min="3644" max="3644" width="9.140625" customWidth="1"/>
    <col min="3645" max="3645" width="8.140625" customWidth="1"/>
    <col min="3646" max="3646" width="8.85546875" customWidth="1"/>
    <col min="3840" max="3840" width="2.5703125" customWidth="1"/>
    <col min="3841" max="3841" width="5.140625" customWidth="1"/>
    <col min="3842" max="3842" width="12.42578125" customWidth="1"/>
    <col min="3843" max="3843" width="8.5703125" customWidth="1"/>
    <col min="3844" max="3844" width="9.28515625" customWidth="1"/>
    <col min="3845" max="3845" width="9.140625" customWidth="1"/>
    <col min="3846" max="3846" width="9" customWidth="1"/>
    <col min="3847" max="3847" width="8.85546875" customWidth="1"/>
    <col min="3848" max="3848" width="9" customWidth="1"/>
    <col min="3849" max="3850" width="8.85546875" customWidth="1"/>
    <col min="3851" max="3851" width="9.140625" customWidth="1"/>
    <col min="3852" max="3852" width="9.28515625" customWidth="1"/>
    <col min="3853" max="3853" width="9.42578125" customWidth="1"/>
    <col min="3854" max="3854" width="9.28515625" customWidth="1"/>
    <col min="3855" max="3855" width="9.5703125" customWidth="1"/>
    <col min="3856" max="3856" width="10" customWidth="1"/>
    <col min="3857" max="3857" width="10.140625" customWidth="1"/>
    <col min="3858" max="3858" width="10.28515625" customWidth="1"/>
    <col min="3859" max="3859" width="9.42578125" customWidth="1"/>
    <col min="3860" max="3860" width="9.5703125" customWidth="1"/>
    <col min="3861" max="3861" width="9" customWidth="1"/>
    <col min="3862" max="3862" width="9.42578125" customWidth="1"/>
    <col min="3863" max="3864" width="9.7109375" customWidth="1"/>
    <col min="3865" max="3866" width="10" customWidth="1"/>
    <col min="3867" max="3867" width="9.85546875" customWidth="1"/>
    <col min="3868" max="3868" width="14.140625" customWidth="1"/>
    <col min="3869" max="3869" width="10.42578125" customWidth="1"/>
    <col min="3870" max="3870" width="10.5703125" customWidth="1"/>
    <col min="3871" max="3871" width="10.42578125" customWidth="1"/>
    <col min="3872" max="3872" width="10.28515625" customWidth="1"/>
    <col min="3873" max="3873" width="10.5703125" customWidth="1"/>
    <col min="3874" max="3874" width="9.140625" customWidth="1"/>
    <col min="3875" max="3875" width="10.42578125" customWidth="1"/>
    <col min="3876" max="3881" width="9.140625" customWidth="1"/>
    <col min="3882" max="3882" width="8" customWidth="1"/>
    <col min="3883" max="3891" width="7.28515625" customWidth="1"/>
    <col min="3892" max="3892" width="8.42578125" customWidth="1"/>
    <col min="3893" max="3893" width="9.28515625" customWidth="1"/>
    <col min="3894" max="3894" width="7.28515625" customWidth="1"/>
    <col min="3895" max="3895" width="9.85546875" customWidth="1"/>
    <col min="3896" max="3896" width="10.5703125" customWidth="1"/>
    <col min="3897" max="3897" width="8.5703125" customWidth="1"/>
    <col min="3898" max="3899" width="8.42578125" customWidth="1"/>
    <col min="3900" max="3900" width="9.140625" customWidth="1"/>
    <col min="3901" max="3901" width="8.140625" customWidth="1"/>
    <col min="3902" max="3902" width="8.85546875" customWidth="1"/>
    <col min="4096" max="4096" width="2.5703125" customWidth="1"/>
    <col min="4097" max="4097" width="5.140625" customWidth="1"/>
    <col min="4098" max="4098" width="12.42578125" customWidth="1"/>
    <col min="4099" max="4099" width="8.5703125" customWidth="1"/>
    <col min="4100" max="4100" width="9.28515625" customWidth="1"/>
    <col min="4101" max="4101" width="9.140625" customWidth="1"/>
    <col min="4102" max="4102" width="9" customWidth="1"/>
    <col min="4103" max="4103" width="8.85546875" customWidth="1"/>
    <col min="4104" max="4104" width="9" customWidth="1"/>
    <col min="4105" max="4106" width="8.85546875" customWidth="1"/>
    <col min="4107" max="4107" width="9.140625" customWidth="1"/>
    <col min="4108" max="4108" width="9.28515625" customWidth="1"/>
    <col min="4109" max="4109" width="9.42578125" customWidth="1"/>
    <col min="4110" max="4110" width="9.28515625" customWidth="1"/>
    <col min="4111" max="4111" width="9.5703125" customWidth="1"/>
    <col min="4112" max="4112" width="10" customWidth="1"/>
    <col min="4113" max="4113" width="10.140625" customWidth="1"/>
    <col min="4114" max="4114" width="10.28515625" customWidth="1"/>
    <col min="4115" max="4115" width="9.42578125" customWidth="1"/>
    <col min="4116" max="4116" width="9.5703125" customWidth="1"/>
    <col min="4117" max="4117" width="9" customWidth="1"/>
    <col min="4118" max="4118" width="9.42578125" customWidth="1"/>
    <col min="4119" max="4120" width="9.7109375" customWidth="1"/>
    <col min="4121" max="4122" width="10" customWidth="1"/>
    <col min="4123" max="4123" width="9.85546875" customWidth="1"/>
    <col min="4124" max="4124" width="14.140625" customWidth="1"/>
    <col min="4125" max="4125" width="10.42578125" customWidth="1"/>
    <col min="4126" max="4126" width="10.5703125" customWidth="1"/>
    <col min="4127" max="4127" width="10.42578125" customWidth="1"/>
    <col min="4128" max="4128" width="10.28515625" customWidth="1"/>
    <col min="4129" max="4129" width="10.5703125" customWidth="1"/>
    <col min="4130" max="4130" width="9.140625" customWidth="1"/>
    <col min="4131" max="4131" width="10.42578125" customWidth="1"/>
    <col min="4132" max="4137" width="9.140625" customWidth="1"/>
    <col min="4138" max="4138" width="8" customWidth="1"/>
    <col min="4139" max="4147" width="7.28515625" customWidth="1"/>
    <col min="4148" max="4148" width="8.42578125" customWidth="1"/>
    <col min="4149" max="4149" width="9.28515625" customWidth="1"/>
    <col min="4150" max="4150" width="7.28515625" customWidth="1"/>
    <col min="4151" max="4151" width="9.85546875" customWidth="1"/>
    <col min="4152" max="4152" width="10.5703125" customWidth="1"/>
    <col min="4153" max="4153" width="8.5703125" customWidth="1"/>
    <col min="4154" max="4155" width="8.42578125" customWidth="1"/>
    <col min="4156" max="4156" width="9.140625" customWidth="1"/>
    <col min="4157" max="4157" width="8.140625" customWidth="1"/>
    <col min="4158" max="4158" width="8.85546875" customWidth="1"/>
    <col min="4352" max="4352" width="2.5703125" customWidth="1"/>
    <col min="4353" max="4353" width="5.140625" customWidth="1"/>
    <col min="4354" max="4354" width="12.42578125" customWidth="1"/>
    <col min="4355" max="4355" width="8.5703125" customWidth="1"/>
    <col min="4356" max="4356" width="9.28515625" customWidth="1"/>
    <col min="4357" max="4357" width="9.140625" customWidth="1"/>
    <col min="4358" max="4358" width="9" customWidth="1"/>
    <col min="4359" max="4359" width="8.85546875" customWidth="1"/>
    <col min="4360" max="4360" width="9" customWidth="1"/>
    <col min="4361" max="4362" width="8.85546875" customWidth="1"/>
    <col min="4363" max="4363" width="9.140625" customWidth="1"/>
    <col min="4364" max="4364" width="9.28515625" customWidth="1"/>
    <col min="4365" max="4365" width="9.42578125" customWidth="1"/>
    <col min="4366" max="4366" width="9.28515625" customWidth="1"/>
    <col min="4367" max="4367" width="9.5703125" customWidth="1"/>
    <col min="4368" max="4368" width="10" customWidth="1"/>
    <col min="4369" max="4369" width="10.140625" customWidth="1"/>
    <col min="4370" max="4370" width="10.28515625" customWidth="1"/>
    <col min="4371" max="4371" width="9.42578125" customWidth="1"/>
    <col min="4372" max="4372" width="9.5703125" customWidth="1"/>
    <col min="4373" max="4373" width="9" customWidth="1"/>
    <col min="4374" max="4374" width="9.42578125" customWidth="1"/>
    <col min="4375" max="4376" width="9.7109375" customWidth="1"/>
    <col min="4377" max="4378" width="10" customWidth="1"/>
    <col min="4379" max="4379" width="9.85546875" customWidth="1"/>
    <col min="4380" max="4380" width="14.140625" customWidth="1"/>
    <col min="4381" max="4381" width="10.42578125" customWidth="1"/>
    <col min="4382" max="4382" width="10.5703125" customWidth="1"/>
    <col min="4383" max="4383" width="10.42578125" customWidth="1"/>
    <col min="4384" max="4384" width="10.28515625" customWidth="1"/>
    <col min="4385" max="4385" width="10.5703125" customWidth="1"/>
    <col min="4386" max="4386" width="9.140625" customWidth="1"/>
    <col min="4387" max="4387" width="10.42578125" customWidth="1"/>
    <col min="4388" max="4393" width="9.140625" customWidth="1"/>
    <col min="4394" max="4394" width="8" customWidth="1"/>
    <col min="4395" max="4403" width="7.28515625" customWidth="1"/>
    <col min="4404" max="4404" width="8.42578125" customWidth="1"/>
    <col min="4405" max="4405" width="9.28515625" customWidth="1"/>
    <col min="4406" max="4406" width="7.28515625" customWidth="1"/>
    <col min="4407" max="4407" width="9.85546875" customWidth="1"/>
    <col min="4408" max="4408" width="10.5703125" customWidth="1"/>
    <col min="4409" max="4409" width="8.5703125" customWidth="1"/>
    <col min="4410" max="4411" width="8.42578125" customWidth="1"/>
    <col min="4412" max="4412" width="9.140625" customWidth="1"/>
    <col min="4413" max="4413" width="8.140625" customWidth="1"/>
    <col min="4414" max="4414" width="8.85546875" customWidth="1"/>
    <col min="4608" max="4608" width="2.5703125" customWidth="1"/>
    <col min="4609" max="4609" width="5.140625" customWidth="1"/>
    <col min="4610" max="4610" width="12.42578125" customWidth="1"/>
    <col min="4611" max="4611" width="8.5703125" customWidth="1"/>
    <col min="4612" max="4612" width="9.28515625" customWidth="1"/>
    <col min="4613" max="4613" width="9.140625" customWidth="1"/>
    <col min="4614" max="4614" width="9" customWidth="1"/>
    <col min="4615" max="4615" width="8.85546875" customWidth="1"/>
    <col min="4616" max="4616" width="9" customWidth="1"/>
    <col min="4617" max="4618" width="8.85546875" customWidth="1"/>
    <col min="4619" max="4619" width="9.140625" customWidth="1"/>
    <col min="4620" max="4620" width="9.28515625" customWidth="1"/>
    <col min="4621" max="4621" width="9.42578125" customWidth="1"/>
    <col min="4622" max="4622" width="9.28515625" customWidth="1"/>
    <col min="4623" max="4623" width="9.5703125" customWidth="1"/>
    <col min="4624" max="4624" width="10" customWidth="1"/>
    <col min="4625" max="4625" width="10.140625" customWidth="1"/>
    <col min="4626" max="4626" width="10.28515625" customWidth="1"/>
    <col min="4627" max="4627" width="9.42578125" customWidth="1"/>
    <col min="4628" max="4628" width="9.5703125" customWidth="1"/>
    <col min="4629" max="4629" width="9" customWidth="1"/>
    <col min="4630" max="4630" width="9.42578125" customWidth="1"/>
    <col min="4631" max="4632" width="9.7109375" customWidth="1"/>
    <col min="4633" max="4634" width="10" customWidth="1"/>
    <col min="4635" max="4635" width="9.85546875" customWidth="1"/>
    <col min="4636" max="4636" width="14.140625" customWidth="1"/>
    <col min="4637" max="4637" width="10.42578125" customWidth="1"/>
    <col min="4638" max="4638" width="10.5703125" customWidth="1"/>
    <col min="4639" max="4639" width="10.42578125" customWidth="1"/>
    <col min="4640" max="4640" width="10.28515625" customWidth="1"/>
    <col min="4641" max="4641" width="10.5703125" customWidth="1"/>
    <col min="4642" max="4642" width="9.140625" customWidth="1"/>
    <col min="4643" max="4643" width="10.42578125" customWidth="1"/>
    <col min="4644" max="4649" width="9.140625" customWidth="1"/>
    <col min="4650" max="4650" width="8" customWidth="1"/>
    <col min="4651" max="4659" width="7.28515625" customWidth="1"/>
    <col min="4660" max="4660" width="8.42578125" customWidth="1"/>
    <col min="4661" max="4661" width="9.28515625" customWidth="1"/>
    <col min="4662" max="4662" width="7.28515625" customWidth="1"/>
    <col min="4663" max="4663" width="9.85546875" customWidth="1"/>
    <col min="4664" max="4664" width="10.5703125" customWidth="1"/>
    <col min="4665" max="4665" width="8.5703125" customWidth="1"/>
    <col min="4666" max="4667" width="8.42578125" customWidth="1"/>
    <col min="4668" max="4668" width="9.140625" customWidth="1"/>
    <col min="4669" max="4669" width="8.140625" customWidth="1"/>
    <col min="4670" max="4670" width="8.85546875" customWidth="1"/>
    <col min="4864" max="4864" width="2.5703125" customWidth="1"/>
    <col min="4865" max="4865" width="5.140625" customWidth="1"/>
    <col min="4866" max="4866" width="12.42578125" customWidth="1"/>
    <col min="4867" max="4867" width="8.5703125" customWidth="1"/>
    <col min="4868" max="4868" width="9.28515625" customWidth="1"/>
    <col min="4869" max="4869" width="9.140625" customWidth="1"/>
    <col min="4870" max="4870" width="9" customWidth="1"/>
    <col min="4871" max="4871" width="8.85546875" customWidth="1"/>
    <col min="4872" max="4872" width="9" customWidth="1"/>
    <col min="4873" max="4874" width="8.85546875" customWidth="1"/>
    <col min="4875" max="4875" width="9.140625" customWidth="1"/>
    <col min="4876" max="4876" width="9.28515625" customWidth="1"/>
    <col min="4877" max="4877" width="9.42578125" customWidth="1"/>
    <col min="4878" max="4878" width="9.28515625" customWidth="1"/>
    <col min="4879" max="4879" width="9.5703125" customWidth="1"/>
    <col min="4880" max="4880" width="10" customWidth="1"/>
    <col min="4881" max="4881" width="10.140625" customWidth="1"/>
    <col min="4882" max="4882" width="10.28515625" customWidth="1"/>
    <col min="4883" max="4883" width="9.42578125" customWidth="1"/>
    <col min="4884" max="4884" width="9.5703125" customWidth="1"/>
    <col min="4885" max="4885" width="9" customWidth="1"/>
    <col min="4886" max="4886" width="9.42578125" customWidth="1"/>
    <col min="4887" max="4888" width="9.7109375" customWidth="1"/>
    <col min="4889" max="4890" width="10" customWidth="1"/>
    <col min="4891" max="4891" width="9.85546875" customWidth="1"/>
    <col min="4892" max="4892" width="14.140625" customWidth="1"/>
    <col min="4893" max="4893" width="10.42578125" customWidth="1"/>
    <col min="4894" max="4894" width="10.5703125" customWidth="1"/>
    <col min="4895" max="4895" width="10.42578125" customWidth="1"/>
    <col min="4896" max="4896" width="10.28515625" customWidth="1"/>
    <col min="4897" max="4897" width="10.5703125" customWidth="1"/>
    <col min="4898" max="4898" width="9.140625" customWidth="1"/>
    <col min="4899" max="4899" width="10.42578125" customWidth="1"/>
    <col min="4900" max="4905" width="9.140625" customWidth="1"/>
    <col min="4906" max="4906" width="8" customWidth="1"/>
    <col min="4907" max="4915" width="7.28515625" customWidth="1"/>
    <col min="4916" max="4916" width="8.42578125" customWidth="1"/>
    <col min="4917" max="4917" width="9.28515625" customWidth="1"/>
    <col min="4918" max="4918" width="7.28515625" customWidth="1"/>
    <col min="4919" max="4919" width="9.85546875" customWidth="1"/>
    <col min="4920" max="4920" width="10.5703125" customWidth="1"/>
    <col min="4921" max="4921" width="8.5703125" customWidth="1"/>
    <col min="4922" max="4923" width="8.42578125" customWidth="1"/>
    <col min="4924" max="4924" width="9.140625" customWidth="1"/>
    <col min="4925" max="4925" width="8.140625" customWidth="1"/>
    <col min="4926" max="4926" width="8.85546875" customWidth="1"/>
    <col min="5120" max="5120" width="2.5703125" customWidth="1"/>
    <col min="5121" max="5121" width="5.140625" customWidth="1"/>
    <col min="5122" max="5122" width="12.42578125" customWidth="1"/>
    <col min="5123" max="5123" width="8.5703125" customWidth="1"/>
    <col min="5124" max="5124" width="9.28515625" customWidth="1"/>
    <col min="5125" max="5125" width="9.140625" customWidth="1"/>
    <col min="5126" max="5126" width="9" customWidth="1"/>
    <col min="5127" max="5127" width="8.85546875" customWidth="1"/>
    <col min="5128" max="5128" width="9" customWidth="1"/>
    <col min="5129" max="5130" width="8.85546875" customWidth="1"/>
    <col min="5131" max="5131" width="9.140625" customWidth="1"/>
    <col min="5132" max="5132" width="9.28515625" customWidth="1"/>
    <col min="5133" max="5133" width="9.42578125" customWidth="1"/>
    <col min="5134" max="5134" width="9.28515625" customWidth="1"/>
    <col min="5135" max="5135" width="9.5703125" customWidth="1"/>
    <col min="5136" max="5136" width="10" customWidth="1"/>
    <col min="5137" max="5137" width="10.140625" customWidth="1"/>
    <col min="5138" max="5138" width="10.28515625" customWidth="1"/>
    <col min="5139" max="5139" width="9.42578125" customWidth="1"/>
    <col min="5140" max="5140" width="9.5703125" customWidth="1"/>
    <col min="5141" max="5141" width="9" customWidth="1"/>
    <col min="5142" max="5142" width="9.42578125" customWidth="1"/>
    <col min="5143" max="5144" width="9.7109375" customWidth="1"/>
    <col min="5145" max="5146" width="10" customWidth="1"/>
    <col min="5147" max="5147" width="9.85546875" customWidth="1"/>
    <col min="5148" max="5148" width="14.140625" customWidth="1"/>
    <col min="5149" max="5149" width="10.42578125" customWidth="1"/>
    <col min="5150" max="5150" width="10.5703125" customWidth="1"/>
    <col min="5151" max="5151" width="10.42578125" customWidth="1"/>
    <col min="5152" max="5152" width="10.28515625" customWidth="1"/>
    <col min="5153" max="5153" width="10.5703125" customWidth="1"/>
    <col min="5154" max="5154" width="9.140625" customWidth="1"/>
    <col min="5155" max="5155" width="10.42578125" customWidth="1"/>
    <col min="5156" max="5161" width="9.140625" customWidth="1"/>
    <col min="5162" max="5162" width="8" customWidth="1"/>
    <col min="5163" max="5171" width="7.28515625" customWidth="1"/>
    <col min="5172" max="5172" width="8.42578125" customWidth="1"/>
    <col min="5173" max="5173" width="9.28515625" customWidth="1"/>
    <col min="5174" max="5174" width="7.28515625" customWidth="1"/>
    <col min="5175" max="5175" width="9.85546875" customWidth="1"/>
    <col min="5176" max="5176" width="10.5703125" customWidth="1"/>
    <col min="5177" max="5177" width="8.5703125" customWidth="1"/>
    <col min="5178" max="5179" width="8.42578125" customWidth="1"/>
    <col min="5180" max="5180" width="9.140625" customWidth="1"/>
    <col min="5181" max="5181" width="8.140625" customWidth="1"/>
    <col min="5182" max="5182" width="8.85546875" customWidth="1"/>
    <col min="5376" max="5376" width="2.5703125" customWidth="1"/>
    <col min="5377" max="5377" width="5.140625" customWidth="1"/>
    <col min="5378" max="5378" width="12.42578125" customWidth="1"/>
    <col min="5379" max="5379" width="8.5703125" customWidth="1"/>
    <col min="5380" max="5380" width="9.28515625" customWidth="1"/>
    <col min="5381" max="5381" width="9.140625" customWidth="1"/>
    <col min="5382" max="5382" width="9" customWidth="1"/>
    <col min="5383" max="5383" width="8.85546875" customWidth="1"/>
    <col min="5384" max="5384" width="9" customWidth="1"/>
    <col min="5385" max="5386" width="8.85546875" customWidth="1"/>
    <col min="5387" max="5387" width="9.140625" customWidth="1"/>
    <col min="5388" max="5388" width="9.28515625" customWidth="1"/>
    <col min="5389" max="5389" width="9.42578125" customWidth="1"/>
    <col min="5390" max="5390" width="9.28515625" customWidth="1"/>
    <col min="5391" max="5391" width="9.5703125" customWidth="1"/>
    <col min="5392" max="5392" width="10" customWidth="1"/>
    <col min="5393" max="5393" width="10.140625" customWidth="1"/>
    <col min="5394" max="5394" width="10.28515625" customWidth="1"/>
    <col min="5395" max="5395" width="9.42578125" customWidth="1"/>
    <col min="5396" max="5396" width="9.5703125" customWidth="1"/>
    <col min="5397" max="5397" width="9" customWidth="1"/>
    <col min="5398" max="5398" width="9.42578125" customWidth="1"/>
    <col min="5399" max="5400" width="9.7109375" customWidth="1"/>
    <col min="5401" max="5402" width="10" customWidth="1"/>
    <col min="5403" max="5403" width="9.85546875" customWidth="1"/>
    <col min="5404" max="5404" width="14.140625" customWidth="1"/>
    <col min="5405" max="5405" width="10.42578125" customWidth="1"/>
    <col min="5406" max="5406" width="10.5703125" customWidth="1"/>
    <col min="5407" max="5407" width="10.42578125" customWidth="1"/>
    <col min="5408" max="5408" width="10.28515625" customWidth="1"/>
    <col min="5409" max="5409" width="10.5703125" customWidth="1"/>
    <col min="5410" max="5410" width="9.140625" customWidth="1"/>
    <col min="5411" max="5411" width="10.42578125" customWidth="1"/>
    <col min="5412" max="5417" width="9.140625" customWidth="1"/>
    <col min="5418" max="5418" width="8" customWidth="1"/>
    <col min="5419" max="5427" width="7.28515625" customWidth="1"/>
    <col min="5428" max="5428" width="8.42578125" customWidth="1"/>
    <col min="5429" max="5429" width="9.28515625" customWidth="1"/>
    <col min="5430" max="5430" width="7.28515625" customWidth="1"/>
    <col min="5431" max="5431" width="9.85546875" customWidth="1"/>
    <col min="5432" max="5432" width="10.5703125" customWidth="1"/>
    <col min="5433" max="5433" width="8.5703125" customWidth="1"/>
    <col min="5434" max="5435" width="8.42578125" customWidth="1"/>
    <col min="5436" max="5436" width="9.140625" customWidth="1"/>
    <col min="5437" max="5437" width="8.140625" customWidth="1"/>
    <col min="5438" max="5438" width="8.85546875" customWidth="1"/>
    <col min="5632" max="5632" width="2.5703125" customWidth="1"/>
    <col min="5633" max="5633" width="5.140625" customWidth="1"/>
    <col min="5634" max="5634" width="12.42578125" customWidth="1"/>
    <col min="5635" max="5635" width="8.5703125" customWidth="1"/>
    <col min="5636" max="5636" width="9.28515625" customWidth="1"/>
    <col min="5637" max="5637" width="9.140625" customWidth="1"/>
    <col min="5638" max="5638" width="9" customWidth="1"/>
    <col min="5639" max="5639" width="8.85546875" customWidth="1"/>
    <col min="5640" max="5640" width="9" customWidth="1"/>
    <col min="5641" max="5642" width="8.85546875" customWidth="1"/>
    <col min="5643" max="5643" width="9.140625" customWidth="1"/>
    <col min="5644" max="5644" width="9.28515625" customWidth="1"/>
    <col min="5645" max="5645" width="9.42578125" customWidth="1"/>
    <col min="5646" max="5646" width="9.28515625" customWidth="1"/>
    <col min="5647" max="5647" width="9.5703125" customWidth="1"/>
    <col min="5648" max="5648" width="10" customWidth="1"/>
    <col min="5649" max="5649" width="10.140625" customWidth="1"/>
    <col min="5650" max="5650" width="10.28515625" customWidth="1"/>
    <col min="5651" max="5651" width="9.42578125" customWidth="1"/>
    <col min="5652" max="5652" width="9.5703125" customWidth="1"/>
    <col min="5653" max="5653" width="9" customWidth="1"/>
    <col min="5654" max="5654" width="9.42578125" customWidth="1"/>
    <col min="5655" max="5656" width="9.7109375" customWidth="1"/>
    <col min="5657" max="5658" width="10" customWidth="1"/>
    <col min="5659" max="5659" width="9.85546875" customWidth="1"/>
    <col min="5660" max="5660" width="14.140625" customWidth="1"/>
    <col min="5661" max="5661" width="10.42578125" customWidth="1"/>
    <col min="5662" max="5662" width="10.5703125" customWidth="1"/>
    <col min="5663" max="5663" width="10.42578125" customWidth="1"/>
    <col min="5664" max="5664" width="10.28515625" customWidth="1"/>
    <col min="5665" max="5665" width="10.5703125" customWidth="1"/>
    <col min="5666" max="5666" width="9.140625" customWidth="1"/>
    <col min="5667" max="5667" width="10.42578125" customWidth="1"/>
    <col min="5668" max="5673" width="9.140625" customWidth="1"/>
    <col min="5674" max="5674" width="8" customWidth="1"/>
    <col min="5675" max="5683" width="7.28515625" customWidth="1"/>
    <col min="5684" max="5684" width="8.42578125" customWidth="1"/>
    <col min="5685" max="5685" width="9.28515625" customWidth="1"/>
    <col min="5686" max="5686" width="7.28515625" customWidth="1"/>
    <col min="5687" max="5687" width="9.85546875" customWidth="1"/>
    <col min="5688" max="5688" width="10.5703125" customWidth="1"/>
    <col min="5689" max="5689" width="8.5703125" customWidth="1"/>
    <col min="5690" max="5691" width="8.42578125" customWidth="1"/>
    <col min="5692" max="5692" width="9.140625" customWidth="1"/>
    <col min="5693" max="5693" width="8.140625" customWidth="1"/>
    <col min="5694" max="5694" width="8.85546875" customWidth="1"/>
    <col min="5888" max="5888" width="2.5703125" customWidth="1"/>
    <col min="5889" max="5889" width="5.140625" customWidth="1"/>
    <col min="5890" max="5890" width="12.42578125" customWidth="1"/>
    <col min="5891" max="5891" width="8.5703125" customWidth="1"/>
    <col min="5892" max="5892" width="9.28515625" customWidth="1"/>
    <col min="5893" max="5893" width="9.140625" customWidth="1"/>
    <col min="5894" max="5894" width="9" customWidth="1"/>
    <col min="5895" max="5895" width="8.85546875" customWidth="1"/>
    <col min="5896" max="5896" width="9" customWidth="1"/>
    <col min="5897" max="5898" width="8.85546875" customWidth="1"/>
    <col min="5899" max="5899" width="9.140625" customWidth="1"/>
    <col min="5900" max="5900" width="9.28515625" customWidth="1"/>
    <col min="5901" max="5901" width="9.42578125" customWidth="1"/>
    <col min="5902" max="5902" width="9.28515625" customWidth="1"/>
    <col min="5903" max="5903" width="9.5703125" customWidth="1"/>
    <col min="5904" max="5904" width="10" customWidth="1"/>
    <col min="5905" max="5905" width="10.140625" customWidth="1"/>
    <col min="5906" max="5906" width="10.28515625" customWidth="1"/>
    <col min="5907" max="5907" width="9.42578125" customWidth="1"/>
    <col min="5908" max="5908" width="9.5703125" customWidth="1"/>
    <col min="5909" max="5909" width="9" customWidth="1"/>
    <col min="5910" max="5910" width="9.42578125" customWidth="1"/>
    <col min="5911" max="5912" width="9.7109375" customWidth="1"/>
    <col min="5913" max="5914" width="10" customWidth="1"/>
    <col min="5915" max="5915" width="9.85546875" customWidth="1"/>
    <col min="5916" max="5916" width="14.140625" customWidth="1"/>
    <col min="5917" max="5917" width="10.42578125" customWidth="1"/>
    <col min="5918" max="5918" width="10.5703125" customWidth="1"/>
    <col min="5919" max="5919" width="10.42578125" customWidth="1"/>
    <col min="5920" max="5920" width="10.28515625" customWidth="1"/>
    <col min="5921" max="5921" width="10.5703125" customWidth="1"/>
    <col min="5922" max="5922" width="9.140625" customWidth="1"/>
    <col min="5923" max="5923" width="10.42578125" customWidth="1"/>
    <col min="5924" max="5929" width="9.140625" customWidth="1"/>
    <col min="5930" max="5930" width="8" customWidth="1"/>
    <col min="5931" max="5939" width="7.28515625" customWidth="1"/>
    <col min="5940" max="5940" width="8.42578125" customWidth="1"/>
    <col min="5941" max="5941" width="9.28515625" customWidth="1"/>
    <col min="5942" max="5942" width="7.28515625" customWidth="1"/>
    <col min="5943" max="5943" width="9.85546875" customWidth="1"/>
    <col min="5944" max="5944" width="10.5703125" customWidth="1"/>
    <col min="5945" max="5945" width="8.5703125" customWidth="1"/>
    <col min="5946" max="5947" width="8.42578125" customWidth="1"/>
    <col min="5948" max="5948" width="9.140625" customWidth="1"/>
    <col min="5949" max="5949" width="8.140625" customWidth="1"/>
    <col min="5950" max="5950" width="8.85546875" customWidth="1"/>
    <col min="6144" max="6144" width="2.5703125" customWidth="1"/>
    <col min="6145" max="6145" width="5.140625" customWidth="1"/>
    <col min="6146" max="6146" width="12.42578125" customWidth="1"/>
    <col min="6147" max="6147" width="8.5703125" customWidth="1"/>
    <col min="6148" max="6148" width="9.28515625" customWidth="1"/>
    <col min="6149" max="6149" width="9.140625" customWidth="1"/>
    <col min="6150" max="6150" width="9" customWidth="1"/>
    <col min="6151" max="6151" width="8.85546875" customWidth="1"/>
    <col min="6152" max="6152" width="9" customWidth="1"/>
    <col min="6153" max="6154" width="8.85546875" customWidth="1"/>
    <col min="6155" max="6155" width="9.140625" customWidth="1"/>
    <col min="6156" max="6156" width="9.28515625" customWidth="1"/>
    <col min="6157" max="6157" width="9.42578125" customWidth="1"/>
    <col min="6158" max="6158" width="9.28515625" customWidth="1"/>
    <col min="6159" max="6159" width="9.5703125" customWidth="1"/>
    <col min="6160" max="6160" width="10" customWidth="1"/>
    <col min="6161" max="6161" width="10.140625" customWidth="1"/>
    <col min="6162" max="6162" width="10.28515625" customWidth="1"/>
    <col min="6163" max="6163" width="9.42578125" customWidth="1"/>
    <col min="6164" max="6164" width="9.5703125" customWidth="1"/>
    <col min="6165" max="6165" width="9" customWidth="1"/>
    <col min="6166" max="6166" width="9.42578125" customWidth="1"/>
    <col min="6167" max="6168" width="9.7109375" customWidth="1"/>
    <col min="6169" max="6170" width="10" customWidth="1"/>
    <col min="6171" max="6171" width="9.85546875" customWidth="1"/>
    <col min="6172" max="6172" width="14.140625" customWidth="1"/>
    <col min="6173" max="6173" width="10.42578125" customWidth="1"/>
    <col min="6174" max="6174" width="10.5703125" customWidth="1"/>
    <col min="6175" max="6175" width="10.42578125" customWidth="1"/>
    <col min="6176" max="6176" width="10.28515625" customWidth="1"/>
    <col min="6177" max="6177" width="10.5703125" customWidth="1"/>
    <col min="6178" max="6178" width="9.140625" customWidth="1"/>
    <col min="6179" max="6179" width="10.42578125" customWidth="1"/>
    <col min="6180" max="6185" width="9.140625" customWidth="1"/>
    <col min="6186" max="6186" width="8" customWidth="1"/>
    <col min="6187" max="6195" width="7.28515625" customWidth="1"/>
    <col min="6196" max="6196" width="8.42578125" customWidth="1"/>
    <col min="6197" max="6197" width="9.28515625" customWidth="1"/>
    <col min="6198" max="6198" width="7.28515625" customWidth="1"/>
    <col min="6199" max="6199" width="9.85546875" customWidth="1"/>
    <col min="6200" max="6200" width="10.5703125" customWidth="1"/>
    <col min="6201" max="6201" width="8.5703125" customWidth="1"/>
    <col min="6202" max="6203" width="8.42578125" customWidth="1"/>
    <col min="6204" max="6204" width="9.140625" customWidth="1"/>
    <col min="6205" max="6205" width="8.140625" customWidth="1"/>
    <col min="6206" max="6206" width="8.85546875" customWidth="1"/>
    <col min="6400" max="6400" width="2.5703125" customWidth="1"/>
    <col min="6401" max="6401" width="5.140625" customWidth="1"/>
    <col min="6402" max="6402" width="12.42578125" customWidth="1"/>
    <col min="6403" max="6403" width="8.5703125" customWidth="1"/>
    <col min="6404" max="6404" width="9.28515625" customWidth="1"/>
    <col min="6405" max="6405" width="9.140625" customWidth="1"/>
    <col min="6406" max="6406" width="9" customWidth="1"/>
    <col min="6407" max="6407" width="8.85546875" customWidth="1"/>
    <col min="6408" max="6408" width="9" customWidth="1"/>
    <col min="6409" max="6410" width="8.85546875" customWidth="1"/>
    <col min="6411" max="6411" width="9.140625" customWidth="1"/>
    <col min="6412" max="6412" width="9.28515625" customWidth="1"/>
    <col min="6413" max="6413" width="9.42578125" customWidth="1"/>
    <col min="6414" max="6414" width="9.28515625" customWidth="1"/>
    <col min="6415" max="6415" width="9.5703125" customWidth="1"/>
    <col min="6416" max="6416" width="10" customWidth="1"/>
    <col min="6417" max="6417" width="10.140625" customWidth="1"/>
    <col min="6418" max="6418" width="10.28515625" customWidth="1"/>
    <col min="6419" max="6419" width="9.42578125" customWidth="1"/>
    <col min="6420" max="6420" width="9.5703125" customWidth="1"/>
    <col min="6421" max="6421" width="9" customWidth="1"/>
    <col min="6422" max="6422" width="9.42578125" customWidth="1"/>
    <col min="6423" max="6424" width="9.7109375" customWidth="1"/>
    <col min="6425" max="6426" width="10" customWidth="1"/>
    <col min="6427" max="6427" width="9.85546875" customWidth="1"/>
    <col min="6428" max="6428" width="14.140625" customWidth="1"/>
    <col min="6429" max="6429" width="10.42578125" customWidth="1"/>
    <col min="6430" max="6430" width="10.5703125" customWidth="1"/>
    <col min="6431" max="6431" width="10.42578125" customWidth="1"/>
    <col min="6432" max="6432" width="10.28515625" customWidth="1"/>
    <col min="6433" max="6433" width="10.5703125" customWidth="1"/>
    <col min="6434" max="6434" width="9.140625" customWidth="1"/>
    <col min="6435" max="6435" width="10.42578125" customWidth="1"/>
    <col min="6436" max="6441" width="9.140625" customWidth="1"/>
    <col min="6442" max="6442" width="8" customWidth="1"/>
    <col min="6443" max="6451" width="7.28515625" customWidth="1"/>
    <col min="6452" max="6452" width="8.42578125" customWidth="1"/>
    <col min="6453" max="6453" width="9.28515625" customWidth="1"/>
    <col min="6454" max="6454" width="7.28515625" customWidth="1"/>
    <col min="6455" max="6455" width="9.85546875" customWidth="1"/>
    <col min="6456" max="6456" width="10.5703125" customWidth="1"/>
    <col min="6457" max="6457" width="8.5703125" customWidth="1"/>
    <col min="6458" max="6459" width="8.42578125" customWidth="1"/>
    <col min="6460" max="6460" width="9.140625" customWidth="1"/>
    <col min="6461" max="6461" width="8.140625" customWidth="1"/>
    <col min="6462" max="6462" width="8.85546875" customWidth="1"/>
    <col min="6656" max="6656" width="2.5703125" customWidth="1"/>
    <col min="6657" max="6657" width="5.140625" customWidth="1"/>
    <col min="6658" max="6658" width="12.42578125" customWidth="1"/>
    <col min="6659" max="6659" width="8.5703125" customWidth="1"/>
    <col min="6660" max="6660" width="9.28515625" customWidth="1"/>
    <col min="6661" max="6661" width="9.140625" customWidth="1"/>
    <col min="6662" max="6662" width="9" customWidth="1"/>
    <col min="6663" max="6663" width="8.85546875" customWidth="1"/>
    <col min="6664" max="6664" width="9" customWidth="1"/>
    <col min="6665" max="6666" width="8.85546875" customWidth="1"/>
    <col min="6667" max="6667" width="9.140625" customWidth="1"/>
    <col min="6668" max="6668" width="9.28515625" customWidth="1"/>
    <col min="6669" max="6669" width="9.42578125" customWidth="1"/>
    <col min="6670" max="6670" width="9.28515625" customWidth="1"/>
    <col min="6671" max="6671" width="9.5703125" customWidth="1"/>
    <col min="6672" max="6672" width="10" customWidth="1"/>
    <col min="6673" max="6673" width="10.140625" customWidth="1"/>
    <col min="6674" max="6674" width="10.28515625" customWidth="1"/>
    <col min="6675" max="6675" width="9.42578125" customWidth="1"/>
    <col min="6676" max="6676" width="9.5703125" customWidth="1"/>
    <col min="6677" max="6677" width="9" customWidth="1"/>
    <col min="6678" max="6678" width="9.42578125" customWidth="1"/>
    <col min="6679" max="6680" width="9.7109375" customWidth="1"/>
    <col min="6681" max="6682" width="10" customWidth="1"/>
    <col min="6683" max="6683" width="9.85546875" customWidth="1"/>
    <col min="6684" max="6684" width="14.140625" customWidth="1"/>
    <col min="6685" max="6685" width="10.42578125" customWidth="1"/>
    <col min="6686" max="6686" width="10.5703125" customWidth="1"/>
    <col min="6687" max="6687" width="10.42578125" customWidth="1"/>
    <col min="6688" max="6688" width="10.28515625" customWidth="1"/>
    <col min="6689" max="6689" width="10.5703125" customWidth="1"/>
    <col min="6690" max="6690" width="9.140625" customWidth="1"/>
    <col min="6691" max="6691" width="10.42578125" customWidth="1"/>
    <col min="6692" max="6697" width="9.140625" customWidth="1"/>
    <col min="6698" max="6698" width="8" customWidth="1"/>
    <col min="6699" max="6707" width="7.28515625" customWidth="1"/>
    <col min="6708" max="6708" width="8.42578125" customWidth="1"/>
    <col min="6709" max="6709" width="9.28515625" customWidth="1"/>
    <col min="6710" max="6710" width="7.28515625" customWidth="1"/>
    <col min="6711" max="6711" width="9.85546875" customWidth="1"/>
    <col min="6712" max="6712" width="10.5703125" customWidth="1"/>
    <col min="6713" max="6713" width="8.5703125" customWidth="1"/>
    <col min="6714" max="6715" width="8.42578125" customWidth="1"/>
    <col min="6716" max="6716" width="9.140625" customWidth="1"/>
    <col min="6717" max="6717" width="8.140625" customWidth="1"/>
    <col min="6718" max="6718" width="8.85546875" customWidth="1"/>
    <col min="6912" max="6912" width="2.5703125" customWidth="1"/>
    <col min="6913" max="6913" width="5.140625" customWidth="1"/>
    <col min="6914" max="6914" width="12.42578125" customWidth="1"/>
    <col min="6915" max="6915" width="8.5703125" customWidth="1"/>
    <col min="6916" max="6916" width="9.28515625" customWidth="1"/>
    <col min="6917" max="6917" width="9.140625" customWidth="1"/>
    <col min="6918" max="6918" width="9" customWidth="1"/>
    <col min="6919" max="6919" width="8.85546875" customWidth="1"/>
    <col min="6920" max="6920" width="9" customWidth="1"/>
    <col min="6921" max="6922" width="8.85546875" customWidth="1"/>
    <col min="6923" max="6923" width="9.140625" customWidth="1"/>
    <col min="6924" max="6924" width="9.28515625" customWidth="1"/>
    <col min="6925" max="6925" width="9.42578125" customWidth="1"/>
    <col min="6926" max="6926" width="9.28515625" customWidth="1"/>
    <col min="6927" max="6927" width="9.5703125" customWidth="1"/>
    <col min="6928" max="6928" width="10" customWidth="1"/>
    <col min="6929" max="6929" width="10.140625" customWidth="1"/>
    <col min="6930" max="6930" width="10.28515625" customWidth="1"/>
    <col min="6931" max="6931" width="9.42578125" customWidth="1"/>
    <col min="6932" max="6932" width="9.5703125" customWidth="1"/>
    <col min="6933" max="6933" width="9" customWidth="1"/>
    <col min="6934" max="6934" width="9.42578125" customWidth="1"/>
    <col min="6935" max="6936" width="9.7109375" customWidth="1"/>
    <col min="6937" max="6938" width="10" customWidth="1"/>
    <col min="6939" max="6939" width="9.85546875" customWidth="1"/>
    <col min="6940" max="6940" width="14.140625" customWidth="1"/>
    <col min="6941" max="6941" width="10.42578125" customWidth="1"/>
    <col min="6942" max="6942" width="10.5703125" customWidth="1"/>
    <col min="6943" max="6943" width="10.42578125" customWidth="1"/>
    <col min="6944" max="6944" width="10.28515625" customWidth="1"/>
    <col min="6945" max="6945" width="10.5703125" customWidth="1"/>
    <col min="6946" max="6946" width="9.140625" customWidth="1"/>
    <col min="6947" max="6947" width="10.42578125" customWidth="1"/>
    <col min="6948" max="6953" width="9.140625" customWidth="1"/>
    <col min="6954" max="6954" width="8" customWidth="1"/>
    <col min="6955" max="6963" width="7.28515625" customWidth="1"/>
    <col min="6964" max="6964" width="8.42578125" customWidth="1"/>
    <col min="6965" max="6965" width="9.28515625" customWidth="1"/>
    <col min="6966" max="6966" width="7.28515625" customWidth="1"/>
    <col min="6967" max="6967" width="9.85546875" customWidth="1"/>
    <col min="6968" max="6968" width="10.5703125" customWidth="1"/>
    <col min="6969" max="6969" width="8.5703125" customWidth="1"/>
    <col min="6970" max="6971" width="8.42578125" customWidth="1"/>
    <col min="6972" max="6972" width="9.140625" customWidth="1"/>
    <col min="6973" max="6973" width="8.140625" customWidth="1"/>
    <col min="6974" max="6974" width="8.85546875" customWidth="1"/>
    <col min="7168" max="7168" width="2.5703125" customWidth="1"/>
    <col min="7169" max="7169" width="5.140625" customWidth="1"/>
    <col min="7170" max="7170" width="12.42578125" customWidth="1"/>
    <col min="7171" max="7171" width="8.5703125" customWidth="1"/>
    <col min="7172" max="7172" width="9.28515625" customWidth="1"/>
    <col min="7173" max="7173" width="9.140625" customWidth="1"/>
    <col min="7174" max="7174" width="9" customWidth="1"/>
    <col min="7175" max="7175" width="8.85546875" customWidth="1"/>
    <col min="7176" max="7176" width="9" customWidth="1"/>
    <col min="7177" max="7178" width="8.85546875" customWidth="1"/>
    <col min="7179" max="7179" width="9.140625" customWidth="1"/>
    <col min="7180" max="7180" width="9.28515625" customWidth="1"/>
    <col min="7181" max="7181" width="9.42578125" customWidth="1"/>
    <col min="7182" max="7182" width="9.28515625" customWidth="1"/>
    <col min="7183" max="7183" width="9.5703125" customWidth="1"/>
    <col min="7184" max="7184" width="10" customWidth="1"/>
    <col min="7185" max="7185" width="10.140625" customWidth="1"/>
    <col min="7186" max="7186" width="10.28515625" customWidth="1"/>
    <col min="7187" max="7187" width="9.42578125" customWidth="1"/>
    <col min="7188" max="7188" width="9.5703125" customWidth="1"/>
    <col min="7189" max="7189" width="9" customWidth="1"/>
    <col min="7190" max="7190" width="9.42578125" customWidth="1"/>
    <col min="7191" max="7192" width="9.7109375" customWidth="1"/>
    <col min="7193" max="7194" width="10" customWidth="1"/>
    <col min="7195" max="7195" width="9.85546875" customWidth="1"/>
    <col min="7196" max="7196" width="14.140625" customWidth="1"/>
    <col min="7197" max="7197" width="10.42578125" customWidth="1"/>
    <col min="7198" max="7198" width="10.5703125" customWidth="1"/>
    <col min="7199" max="7199" width="10.42578125" customWidth="1"/>
    <col min="7200" max="7200" width="10.28515625" customWidth="1"/>
    <col min="7201" max="7201" width="10.5703125" customWidth="1"/>
    <col min="7202" max="7202" width="9.140625" customWidth="1"/>
    <col min="7203" max="7203" width="10.42578125" customWidth="1"/>
    <col min="7204" max="7209" width="9.140625" customWidth="1"/>
    <col min="7210" max="7210" width="8" customWidth="1"/>
    <col min="7211" max="7219" width="7.28515625" customWidth="1"/>
    <col min="7220" max="7220" width="8.42578125" customWidth="1"/>
    <col min="7221" max="7221" width="9.28515625" customWidth="1"/>
    <col min="7222" max="7222" width="7.28515625" customWidth="1"/>
    <col min="7223" max="7223" width="9.85546875" customWidth="1"/>
    <col min="7224" max="7224" width="10.5703125" customWidth="1"/>
    <col min="7225" max="7225" width="8.5703125" customWidth="1"/>
    <col min="7226" max="7227" width="8.42578125" customWidth="1"/>
    <col min="7228" max="7228" width="9.140625" customWidth="1"/>
    <col min="7229" max="7229" width="8.140625" customWidth="1"/>
    <col min="7230" max="7230" width="8.85546875" customWidth="1"/>
    <col min="7424" max="7424" width="2.5703125" customWidth="1"/>
    <col min="7425" max="7425" width="5.140625" customWidth="1"/>
    <col min="7426" max="7426" width="12.42578125" customWidth="1"/>
    <col min="7427" max="7427" width="8.5703125" customWidth="1"/>
    <col min="7428" max="7428" width="9.28515625" customWidth="1"/>
    <col min="7429" max="7429" width="9.140625" customWidth="1"/>
    <col min="7430" max="7430" width="9" customWidth="1"/>
    <col min="7431" max="7431" width="8.85546875" customWidth="1"/>
    <col min="7432" max="7432" width="9" customWidth="1"/>
    <col min="7433" max="7434" width="8.85546875" customWidth="1"/>
    <col min="7435" max="7435" width="9.140625" customWidth="1"/>
    <col min="7436" max="7436" width="9.28515625" customWidth="1"/>
    <col min="7437" max="7437" width="9.42578125" customWidth="1"/>
    <col min="7438" max="7438" width="9.28515625" customWidth="1"/>
    <col min="7439" max="7439" width="9.5703125" customWidth="1"/>
    <col min="7440" max="7440" width="10" customWidth="1"/>
    <col min="7441" max="7441" width="10.140625" customWidth="1"/>
    <col min="7442" max="7442" width="10.28515625" customWidth="1"/>
    <col min="7443" max="7443" width="9.42578125" customWidth="1"/>
    <col min="7444" max="7444" width="9.5703125" customWidth="1"/>
    <col min="7445" max="7445" width="9" customWidth="1"/>
    <col min="7446" max="7446" width="9.42578125" customWidth="1"/>
    <col min="7447" max="7448" width="9.7109375" customWidth="1"/>
    <col min="7449" max="7450" width="10" customWidth="1"/>
    <col min="7451" max="7451" width="9.85546875" customWidth="1"/>
    <col min="7452" max="7452" width="14.140625" customWidth="1"/>
    <col min="7453" max="7453" width="10.42578125" customWidth="1"/>
    <col min="7454" max="7454" width="10.5703125" customWidth="1"/>
    <col min="7455" max="7455" width="10.42578125" customWidth="1"/>
    <col min="7456" max="7456" width="10.28515625" customWidth="1"/>
    <col min="7457" max="7457" width="10.5703125" customWidth="1"/>
    <col min="7458" max="7458" width="9.140625" customWidth="1"/>
    <col min="7459" max="7459" width="10.42578125" customWidth="1"/>
    <col min="7460" max="7465" width="9.140625" customWidth="1"/>
    <col min="7466" max="7466" width="8" customWidth="1"/>
    <col min="7467" max="7475" width="7.28515625" customWidth="1"/>
    <col min="7476" max="7476" width="8.42578125" customWidth="1"/>
    <col min="7477" max="7477" width="9.28515625" customWidth="1"/>
    <col min="7478" max="7478" width="7.28515625" customWidth="1"/>
    <col min="7479" max="7479" width="9.85546875" customWidth="1"/>
    <col min="7480" max="7480" width="10.5703125" customWidth="1"/>
    <col min="7481" max="7481" width="8.5703125" customWidth="1"/>
    <col min="7482" max="7483" width="8.42578125" customWidth="1"/>
    <col min="7484" max="7484" width="9.140625" customWidth="1"/>
    <col min="7485" max="7485" width="8.140625" customWidth="1"/>
    <col min="7486" max="7486" width="8.85546875" customWidth="1"/>
    <col min="7680" max="7680" width="2.5703125" customWidth="1"/>
    <col min="7681" max="7681" width="5.140625" customWidth="1"/>
    <col min="7682" max="7682" width="12.42578125" customWidth="1"/>
    <col min="7683" max="7683" width="8.5703125" customWidth="1"/>
    <col min="7684" max="7684" width="9.28515625" customWidth="1"/>
    <col min="7685" max="7685" width="9.140625" customWidth="1"/>
    <col min="7686" max="7686" width="9" customWidth="1"/>
    <col min="7687" max="7687" width="8.85546875" customWidth="1"/>
    <col min="7688" max="7688" width="9" customWidth="1"/>
    <col min="7689" max="7690" width="8.85546875" customWidth="1"/>
    <col min="7691" max="7691" width="9.140625" customWidth="1"/>
    <col min="7692" max="7692" width="9.28515625" customWidth="1"/>
    <col min="7693" max="7693" width="9.42578125" customWidth="1"/>
    <col min="7694" max="7694" width="9.28515625" customWidth="1"/>
    <col min="7695" max="7695" width="9.5703125" customWidth="1"/>
    <col min="7696" max="7696" width="10" customWidth="1"/>
    <col min="7697" max="7697" width="10.140625" customWidth="1"/>
    <col min="7698" max="7698" width="10.28515625" customWidth="1"/>
    <col min="7699" max="7699" width="9.42578125" customWidth="1"/>
    <col min="7700" max="7700" width="9.5703125" customWidth="1"/>
    <col min="7701" max="7701" width="9" customWidth="1"/>
    <col min="7702" max="7702" width="9.42578125" customWidth="1"/>
    <col min="7703" max="7704" width="9.7109375" customWidth="1"/>
    <col min="7705" max="7706" width="10" customWidth="1"/>
    <col min="7707" max="7707" width="9.85546875" customWidth="1"/>
    <col min="7708" max="7708" width="14.140625" customWidth="1"/>
    <col min="7709" max="7709" width="10.42578125" customWidth="1"/>
    <col min="7710" max="7710" width="10.5703125" customWidth="1"/>
    <col min="7711" max="7711" width="10.42578125" customWidth="1"/>
    <col min="7712" max="7712" width="10.28515625" customWidth="1"/>
    <col min="7713" max="7713" width="10.5703125" customWidth="1"/>
    <col min="7714" max="7714" width="9.140625" customWidth="1"/>
    <col min="7715" max="7715" width="10.42578125" customWidth="1"/>
    <col min="7716" max="7721" width="9.140625" customWidth="1"/>
    <col min="7722" max="7722" width="8" customWidth="1"/>
    <col min="7723" max="7731" width="7.28515625" customWidth="1"/>
    <col min="7732" max="7732" width="8.42578125" customWidth="1"/>
    <col min="7733" max="7733" width="9.28515625" customWidth="1"/>
    <col min="7734" max="7734" width="7.28515625" customWidth="1"/>
    <col min="7735" max="7735" width="9.85546875" customWidth="1"/>
    <col min="7736" max="7736" width="10.5703125" customWidth="1"/>
    <col min="7737" max="7737" width="8.5703125" customWidth="1"/>
    <col min="7738" max="7739" width="8.42578125" customWidth="1"/>
    <col min="7740" max="7740" width="9.140625" customWidth="1"/>
    <col min="7741" max="7741" width="8.140625" customWidth="1"/>
    <col min="7742" max="7742" width="8.85546875" customWidth="1"/>
    <col min="7936" max="7936" width="2.5703125" customWidth="1"/>
    <col min="7937" max="7937" width="5.140625" customWidth="1"/>
    <col min="7938" max="7938" width="12.42578125" customWidth="1"/>
    <col min="7939" max="7939" width="8.5703125" customWidth="1"/>
    <col min="7940" max="7940" width="9.28515625" customWidth="1"/>
    <col min="7941" max="7941" width="9.140625" customWidth="1"/>
    <col min="7942" max="7942" width="9" customWidth="1"/>
    <col min="7943" max="7943" width="8.85546875" customWidth="1"/>
    <col min="7944" max="7944" width="9" customWidth="1"/>
    <col min="7945" max="7946" width="8.85546875" customWidth="1"/>
    <col min="7947" max="7947" width="9.140625" customWidth="1"/>
    <col min="7948" max="7948" width="9.28515625" customWidth="1"/>
    <col min="7949" max="7949" width="9.42578125" customWidth="1"/>
    <col min="7950" max="7950" width="9.28515625" customWidth="1"/>
    <col min="7951" max="7951" width="9.5703125" customWidth="1"/>
    <col min="7952" max="7952" width="10" customWidth="1"/>
    <col min="7953" max="7953" width="10.140625" customWidth="1"/>
    <col min="7954" max="7954" width="10.28515625" customWidth="1"/>
    <col min="7955" max="7955" width="9.42578125" customWidth="1"/>
    <col min="7956" max="7956" width="9.5703125" customWidth="1"/>
    <col min="7957" max="7957" width="9" customWidth="1"/>
    <col min="7958" max="7958" width="9.42578125" customWidth="1"/>
    <col min="7959" max="7960" width="9.7109375" customWidth="1"/>
    <col min="7961" max="7962" width="10" customWidth="1"/>
    <col min="7963" max="7963" width="9.85546875" customWidth="1"/>
    <col min="7964" max="7964" width="14.140625" customWidth="1"/>
    <col min="7965" max="7965" width="10.42578125" customWidth="1"/>
    <col min="7966" max="7966" width="10.5703125" customWidth="1"/>
    <col min="7967" max="7967" width="10.42578125" customWidth="1"/>
    <col min="7968" max="7968" width="10.28515625" customWidth="1"/>
    <col min="7969" max="7969" width="10.5703125" customWidth="1"/>
    <col min="7970" max="7970" width="9.140625" customWidth="1"/>
    <col min="7971" max="7971" width="10.42578125" customWidth="1"/>
    <col min="7972" max="7977" width="9.140625" customWidth="1"/>
    <col min="7978" max="7978" width="8" customWidth="1"/>
    <col min="7979" max="7987" width="7.28515625" customWidth="1"/>
    <col min="7988" max="7988" width="8.42578125" customWidth="1"/>
    <col min="7989" max="7989" width="9.28515625" customWidth="1"/>
    <col min="7990" max="7990" width="7.28515625" customWidth="1"/>
    <col min="7991" max="7991" width="9.85546875" customWidth="1"/>
    <col min="7992" max="7992" width="10.5703125" customWidth="1"/>
    <col min="7993" max="7993" width="8.5703125" customWidth="1"/>
    <col min="7994" max="7995" width="8.42578125" customWidth="1"/>
    <col min="7996" max="7996" width="9.140625" customWidth="1"/>
    <col min="7997" max="7997" width="8.140625" customWidth="1"/>
    <col min="7998" max="7998" width="8.85546875" customWidth="1"/>
    <col min="8192" max="8192" width="2.5703125" customWidth="1"/>
    <col min="8193" max="8193" width="5.140625" customWidth="1"/>
    <col min="8194" max="8194" width="12.42578125" customWidth="1"/>
    <col min="8195" max="8195" width="8.5703125" customWidth="1"/>
    <col min="8196" max="8196" width="9.28515625" customWidth="1"/>
    <col min="8197" max="8197" width="9.140625" customWidth="1"/>
    <col min="8198" max="8198" width="9" customWidth="1"/>
    <col min="8199" max="8199" width="8.85546875" customWidth="1"/>
    <col min="8200" max="8200" width="9" customWidth="1"/>
    <col min="8201" max="8202" width="8.85546875" customWidth="1"/>
    <col min="8203" max="8203" width="9.140625" customWidth="1"/>
    <col min="8204" max="8204" width="9.28515625" customWidth="1"/>
    <col min="8205" max="8205" width="9.42578125" customWidth="1"/>
    <col min="8206" max="8206" width="9.28515625" customWidth="1"/>
    <col min="8207" max="8207" width="9.5703125" customWidth="1"/>
    <col min="8208" max="8208" width="10" customWidth="1"/>
    <col min="8209" max="8209" width="10.140625" customWidth="1"/>
    <col min="8210" max="8210" width="10.28515625" customWidth="1"/>
    <col min="8211" max="8211" width="9.42578125" customWidth="1"/>
    <col min="8212" max="8212" width="9.5703125" customWidth="1"/>
    <col min="8213" max="8213" width="9" customWidth="1"/>
    <col min="8214" max="8214" width="9.42578125" customWidth="1"/>
    <col min="8215" max="8216" width="9.7109375" customWidth="1"/>
    <col min="8217" max="8218" width="10" customWidth="1"/>
    <col min="8219" max="8219" width="9.85546875" customWidth="1"/>
    <col min="8220" max="8220" width="14.140625" customWidth="1"/>
    <col min="8221" max="8221" width="10.42578125" customWidth="1"/>
    <col min="8222" max="8222" width="10.5703125" customWidth="1"/>
    <col min="8223" max="8223" width="10.42578125" customWidth="1"/>
    <col min="8224" max="8224" width="10.28515625" customWidth="1"/>
    <col min="8225" max="8225" width="10.5703125" customWidth="1"/>
    <col min="8226" max="8226" width="9.140625" customWidth="1"/>
    <col min="8227" max="8227" width="10.42578125" customWidth="1"/>
    <col min="8228" max="8233" width="9.140625" customWidth="1"/>
    <col min="8234" max="8234" width="8" customWidth="1"/>
    <col min="8235" max="8243" width="7.28515625" customWidth="1"/>
    <col min="8244" max="8244" width="8.42578125" customWidth="1"/>
    <col min="8245" max="8245" width="9.28515625" customWidth="1"/>
    <col min="8246" max="8246" width="7.28515625" customWidth="1"/>
    <col min="8247" max="8247" width="9.85546875" customWidth="1"/>
    <col min="8248" max="8248" width="10.5703125" customWidth="1"/>
    <col min="8249" max="8249" width="8.5703125" customWidth="1"/>
    <col min="8250" max="8251" width="8.42578125" customWidth="1"/>
    <col min="8252" max="8252" width="9.140625" customWidth="1"/>
    <col min="8253" max="8253" width="8.140625" customWidth="1"/>
    <col min="8254" max="8254" width="8.85546875" customWidth="1"/>
    <col min="8448" max="8448" width="2.5703125" customWidth="1"/>
    <col min="8449" max="8449" width="5.140625" customWidth="1"/>
    <col min="8450" max="8450" width="12.42578125" customWidth="1"/>
    <col min="8451" max="8451" width="8.5703125" customWidth="1"/>
    <col min="8452" max="8452" width="9.28515625" customWidth="1"/>
    <col min="8453" max="8453" width="9.140625" customWidth="1"/>
    <col min="8454" max="8454" width="9" customWidth="1"/>
    <col min="8455" max="8455" width="8.85546875" customWidth="1"/>
    <col min="8456" max="8456" width="9" customWidth="1"/>
    <col min="8457" max="8458" width="8.85546875" customWidth="1"/>
    <col min="8459" max="8459" width="9.140625" customWidth="1"/>
    <col min="8460" max="8460" width="9.28515625" customWidth="1"/>
    <col min="8461" max="8461" width="9.42578125" customWidth="1"/>
    <col min="8462" max="8462" width="9.28515625" customWidth="1"/>
    <col min="8463" max="8463" width="9.5703125" customWidth="1"/>
    <col min="8464" max="8464" width="10" customWidth="1"/>
    <col min="8465" max="8465" width="10.140625" customWidth="1"/>
    <col min="8466" max="8466" width="10.28515625" customWidth="1"/>
    <col min="8467" max="8467" width="9.42578125" customWidth="1"/>
    <col min="8468" max="8468" width="9.5703125" customWidth="1"/>
    <col min="8469" max="8469" width="9" customWidth="1"/>
    <col min="8470" max="8470" width="9.42578125" customWidth="1"/>
    <col min="8471" max="8472" width="9.7109375" customWidth="1"/>
    <col min="8473" max="8474" width="10" customWidth="1"/>
    <col min="8475" max="8475" width="9.85546875" customWidth="1"/>
    <col min="8476" max="8476" width="14.140625" customWidth="1"/>
    <col min="8477" max="8477" width="10.42578125" customWidth="1"/>
    <col min="8478" max="8478" width="10.5703125" customWidth="1"/>
    <col min="8479" max="8479" width="10.42578125" customWidth="1"/>
    <col min="8480" max="8480" width="10.28515625" customWidth="1"/>
    <col min="8481" max="8481" width="10.5703125" customWidth="1"/>
    <col min="8482" max="8482" width="9.140625" customWidth="1"/>
    <col min="8483" max="8483" width="10.42578125" customWidth="1"/>
    <col min="8484" max="8489" width="9.140625" customWidth="1"/>
    <col min="8490" max="8490" width="8" customWidth="1"/>
    <col min="8491" max="8499" width="7.28515625" customWidth="1"/>
    <col min="8500" max="8500" width="8.42578125" customWidth="1"/>
    <col min="8501" max="8501" width="9.28515625" customWidth="1"/>
    <col min="8502" max="8502" width="7.28515625" customWidth="1"/>
    <col min="8503" max="8503" width="9.85546875" customWidth="1"/>
    <col min="8504" max="8504" width="10.5703125" customWidth="1"/>
    <col min="8505" max="8505" width="8.5703125" customWidth="1"/>
    <col min="8506" max="8507" width="8.42578125" customWidth="1"/>
    <col min="8508" max="8508" width="9.140625" customWidth="1"/>
    <col min="8509" max="8509" width="8.140625" customWidth="1"/>
    <col min="8510" max="8510" width="8.85546875" customWidth="1"/>
    <col min="8704" max="8704" width="2.5703125" customWidth="1"/>
    <col min="8705" max="8705" width="5.140625" customWidth="1"/>
    <col min="8706" max="8706" width="12.42578125" customWidth="1"/>
    <col min="8707" max="8707" width="8.5703125" customWidth="1"/>
    <col min="8708" max="8708" width="9.28515625" customWidth="1"/>
    <col min="8709" max="8709" width="9.140625" customWidth="1"/>
    <col min="8710" max="8710" width="9" customWidth="1"/>
    <col min="8711" max="8711" width="8.85546875" customWidth="1"/>
    <col min="8712" max="8712" width="9" customWidth="1"/>
    <col min="8713" max="8714" width="8.85546875" customWidth="1"/>
    <col min="8715" max="8715" width="9.140625" customWidth="1"/>
    <col min="8716" max="8716" width="9.28515625" customWidth="1"/>
    <col min="8717" max="8717" width="9.42578125" customWidth="1"/>
    <col min="8718" max="8718" width="9.28515625" customWidth="1"/>
    <col min="8719" max="8719" width="9.5703125" customWidth="1"/>
    <col min="8720" max="8720" width="10" customWidth="1"/>
    <col min="8721" max="8721" width="10.140625" customWidth="1"/>
    <col min="8722" max="8722" width="10.28515625" customWidth="1"/>
    <col min="8723" max="8723" width="9.42578125" customWidth="1"/>
    <col min="8724" max="8724" width="9.5703125" customWidth="1"/>
    <col min="8725" max="8725" width="9" customWidth="1"/>
    <col min="8726" max="8726" width="9.42578125" customWidth="1"/>
    <col min="8727" max="8728" width="9.7109375" customWidth="1"/>
    <col min="8729" max="8730" width="10" customWidth="1"/>
    <col min="8731" max="8731" width="9.85546875" customWidth="1"/>
    <col min="8732" max="8732" width="14.140625" customWidth="1"/>
    <col min="8733" max="8733" width="10.42578125" customWidth="1"/>
    <col min="8734" max="8734" width="10.5703125" customWidth="1"/>
    <col min="8735" max="8735" width="10.42578125" customWidth="1"/>
    <col min="8736" max="8736" width="10.28515625" customWidth="1"/>
    <col min="8737" max="8737" width="10.5703125" customWidth="1"/>
    <col min="8738" max="8738" width="9.140625" customWidth="1"/>
    <col min="8739" max="8739" width="10.42578125" customWidth="1"/>
    <col min="8740" max="8745" width="9.140625" customWidth="1"/>
    <col min="8746" max="8746" width="8" customWidth="1"/>
    <col min="8747" max="8755" width="7.28515625" customWidth="1"/>
    <col min="8756" max="8756" width="8.42578125" customWidth="1"/>
    <col min="8757" max="8757" width="9.28515625" customWidth="1"/>
    <col min="8758" max="8758" width="7.28515625" customWidth="1"/>
    <col min="8759" max="8759" width="9.85546875" customWidth="1"/>
    <col min="8760" max="8760" width="10.5703125" customWidth="1"/>
    <col min="8761" max="8761" width="8.5703125" customWidth="1"/>
    <col min="8762" max="8763" width="8.42578125" customWidth="1"/>
    <col min="8764" max="8764" width="9.140625" customWidth="1"/>
    <col min="8765" max="8765" width="8.140625" customWidth="1"/>
    <col min="8766" max="8766" width="8.85546875" customWidth="1"/>
    <col min="8960" max="8960" width="2.5703125" customWidth="1"/>
    <col min="8961" max="8961" width="5.140625" customWidth="1"/>
    <col min="8962" max="8962" width="12.42578125" customWidth="1"/>
    <col min="8963" max="8963" width="8.5703125" customWidth="1"/>
    <col min="8964" max="8964" width="9.28515625" customWidth="1"/>
    <col min="8965" max="8965" width="9.140625" customWidth="1"/>
    <col min="8966" max="8966" width="9" customWidth="1"/>
    <col min="8967" max="8967" width="8.85546875" customWidth="1"/>
    <col min="8968" max="8968" width="9" customWidth="1"/>
    <col min="8969" max="8970" width="8.85546875" customWidth="1"/>
    <col min="8971" max="8971" width="9.140625" customWidth="1"/>
    <col min="8972" max="8972" width="9.28515625" customWidth="1"/>
    <col min="8973" max="8973" width="9.42578125" customWidth="1"/>
    <col min="8974" max="8974" width="9.28515625" customWidth="1"/>
    <col min="8975" max="8975" width="9.5703125" customWidth="1"/>
    <col min="8976" max="8976" width="10" customWidth="1"/>
    <col min="8977" max="8977" width="10.140625" customWidth="1"/>
    <col min="8978" max="8978" width="10.28515625" customWidth="1"/>
    <col min="8979" max="8979" width="9.42578125" customWidth="1"/>
    <col min="8980" max="8980" width="9.5703125" customWidth="1"/>
    <col min="8981" max="8981" width="9" customWidth="1"/>
    <col min="8982" max="8982" width="9.42578125" customWidth="1"/>
    <col min="8983" max="8984" width="9.7109375" customWidth="1"/>
    <col min="8985" max="8986" width="10" customWidth="1"/>
    <col min="8987" max="8987" width="9.85546875" customWidth="1"/>
    <col min="8988" max="8988" width="14.140625" customWidth="1"/>
    <col min="8989" max="8989" width="10.42578125" customWidth="1"/>
    <col min="8990" max="8990" width="10.5703125" customWidth="1"/>
    <col min="8991" max="8991" width="10.42578125" customWidth="1"/>
    <col min="8992" max="8992" width="10.28515625" customWidth="1"/>
    <col min="8993" max="8993" width="10.5703125" customWidth="1"/>
    <col min="8994" max="8994" width="9.140625" customWidth="1"/>
    <col min="8995" max="8995" width="10.42578125" customWidth="1"/>
    <col min="8996" max="9001" width="9.140625" customWidth="1"/>
    <col min="9002" max="9002" width="8" customWidth="1"/>
    <col min="9003" max="9011" width="7.28515625" customWidth="1"/>
    <col min="9012" max="9012" width="8.42578125" customWidth="1"/>
    <col min="9013" max="9013" width="9.28515625" customWidth="1"/>
    <col min="9014" max="9014" width="7.28515625" customWidth="1"/>
    <col min="9015" max="9015" width="9.85546875" customWidth="1"/>
    <col min="9016" max="9016" width="10.5703125" customWidth="1"/>
    <col min="9017" max="9017" width="8.5703125" customWidth="1"/>
    <col min="9018" max="9019" width="8.42578125" customWidth="1"/>
    <col min="9020" max="9020" width="9.140625" customWidth="1"/>
    <col min="9021" max="9021" width="8.140625" customWidth="1"/>
    <col min="9022" max="9022" width="8.85546875" customWidth="1"/>
    <col min="9216" max="9216" width="2.5703125" customWidth="1"/>
    <col min="9217" max="9217" width="5.140625" customWidth="1"/>
    <col min="9218" max="9218" width="12.42578125" customWidth="1"/>
    <col min="9219" max="9219" width="8.5703125" customWidth="1"/>
    <col min="9220" max="9220" width="9.28515625" customWidth="1"/>
    <col min="9221" max="9221" width="9.140625" customWidth="1"/>
    <col min="9222" max="9222" width="9" customWidth="1"/>
    <col min="9223" max="9223" width="8.85546875" customWidth="1"/>
    <col min="9224" max="9224" width="9" customWidth="1"/>
    <col min="9225" max="9226" width="8.85546875" customWidth="1"/>
    <col min="9227" max="9227" width="9.140625" customWidth="1"/>
    <col min="9228" max="9228" width="9.28515625" customWidth="1"/>
    <col min="9229" max="9229" width="9.42578125" customWidth="1"/>
    <col min="9230" max="9230" width="9.28515625" customWidth="1"/>
    <col min="9231" max="9231" width="9.5703125" customWidth="1"/>
    <col min="9232" max="9232" width="10" customWidth="1"/>
    <col min="9233" max="9233" width="10.140625" customWidth="1"/>
    <col min="9234" max="9234" width="10.28515625" customWidth="1"/>
    <col min="9235" max="9235" width="9.42578125" customWidth="1"/>
    <col min="9236" max="9236" width="9.5703125" customWidth="1"/>
    <col min="9237" max="9237" width="9" customWidth="1"/>
    <col min="9238" max="9238" width="9.42578125" customWidth="1"/>
    <col min="9239" max="9240" width="9.7109375" customWidth="1"/>
    <col min="9241" max="9242" width="10" customWidth="1"/>
    <col min="9243" max="9243" width="9.85546875" customWidth="1"/>
    <col min="9244" max="9244" width="14.140625" customWidth="1"/>
    <col min="9245" max="9245" width="10.42578125" customWidth="1"/>
    <col min="9246" max="9246" width="10.5703125" customWidth="1"/>
    <col min="9247" max="9247" width="10.42578125" customWidth="1"/>
    <col min="9248" max="9248" width="10.28515625" customWidth="1"/>
    <col min="9249" max="9249" width="10.5703125" customWidth="1"/>
    <col min="9250" max="9250" width="9.140625" customWidth="1"/>
    <col min="9251" max="9251" width="10.42578125" customWidth="1"/>
    <col min="9252" max="9257" width="9.140625" customWidth="1"/>
    <col min="9258" max="9258" width="8" customWidth="1"/>
    <col min="9259" max="9267" width="7.28515625" customWidth="1"/>
    <col min="9268" max="9268" width="8.42578125" customWidth="1"/>
    <col min="9269" max="9269" width="9.28515625" customWidth="1"/>
    <col min="9270" max="9270" width="7.28515625" customWidth="1"/>
    <col min="9271" max="9271" width="9.85546875" customWidth="1"/>
    <col min="9272" max="9272" width="10.5703125" customWidth="1"/>
    <col min="9273" max="9273" width="8.5703125" customWidth="1"/>
    <col min="9274" max="9275" width="8.42578125" customWidth="1"/>
    <col min="9276" max="9276" width="9.140625" customWidth="1"/>
    <col min="9277" max="9277" width="8.140625" customWidth="1"/>
    <col min="9278" max="9278" width="8.85546875" customWidth="1"/>
    <col min="9472" max="9472" width="2.5703125" customWidth="1"/>
    <col min="9473" max="9473" width="5.140625" customWidth="1"/>
    <col min="9474" max="9474" width="12.42578125" customWidth="1"/>
    <col min="9475" max="9475" width="8.5703125" customWidth="1"/>
    <col min="9476" max="9476" width="9.28515625" customWidth="1"/>
    <col min="9477" max="9477" width="9.140625" customWidth="1"/>
    <col min="9478" max="9478" width="9" customWidth="1"/>
    <col min="9479" max="9479" width="8.85546875" customWidth="1"/>
    <col min="9480" max="9480" width="9" customWidth="1"/>
    <col min="9481" max="9482" width="8.85546875" customWidth="1"/>
    <col min="9483" max="9483" width="9.140625" customWidth="1"/>
    <col min="9484" max="9484" width="9.28515625" customWidth="1"/>
    <col min="9485" max="9485" width="9.42578125" customWidth="1"/>
    <col min="9486" max="9486" width="9.28515625" customWidth="1"/>
    <col min="9487" max="9487" width="9.5703125" customWidth="1"/>
    <col min="9488" max="9488" width="10" customWidth="1"/>
    <col min="9489" max="9489" width="10.140625" customWidth="1"/>
    <col min="9490" max="9490" width="10.28515625" customWidth="1"/>
    <col min="9491" max="9491" width="9.42578125" customWidth="1"/>
    <col min="9492" max="9492" width="9.5703125" customWidth="1"/>
    <col min="9493" max="9493" width="9" customWidth="1"/>
    <col min="9494" max="9494" width="9.42578125" customWidth="1"/>
    <col min="9495" max="9496" width="9.7109375" customWidth="1"/>
    <col min="9497" max="9498" width="10" customWidth="1"/>
    <col min="9499" max="9499" width="9.85546875" customWidth="1"/>
    <col min="9500" max="9500" width="14.140625" customWidth="1"/>
    <col min="9501" max="9501" width="10.42578125" customWidth="1"/>
    <col min="9502" max="9502" width="10.5703125" customWidth="1"/>
    <col min="9503" max="9503" width="10.42578125" customWidth="1"/>
    <col min="9504" max="9504" width="10.28515625" customWidth="1"/>
    <col min="9505" max="9505" width="10.5703125" customWidth="1"/>
    <col min="9506" max="9506" width="9.140625" customWidth="1"/>
    <col min="9507" max="9507" width="10.42578125" customWidth="1"/>
    <col min="9508" max="9513" width="9.140625" customWidth="1"/>
    <col min="9514" max="9514" width="8" customWidth="1"/>
    <col min="9515" max="9523" width="7.28515625" customWidth="1"/>
    <col min="9524" max="9524" width="8.42578125" customWidth="1"/>
    <col min="9525" max="9525" width="9.28515625" customWidth="1"/>
    <col min="9526" max="9526" width="7.28515625" customWidth="1"/>
    <col min="9527" max="9527" width="9.85546875" customWidth="1"/>
    <col min="9528" max="9528" width="10.5703125" customWidth="1"/>
    <col min="9529" max="9529" width="8.5703125" customWidth="1"/>
    <col min="9530" max="9531" width="8.42578125" customWidth="1"/>
    <col min="9532" max="9532" width="9.140625" customWidth="1"/>
    <col min="9533" max="9533" width="8.140625" customWidth="1"/>
    <col min="9534" max="9534" width="8.85546875" customWidth="1"/>
    <col min="9728" max="9728" width="2.5703125" customWidth="1"/>
    <col min="9729" max="9729" width="5.140625" customWidth="1"/>
    <col min="9730" max="9730" width="12.42578125" customWidth="1"/>
    <col min="9731" max="9731" width="8.5703125" customWidth="1"/>
    <col min="9732" max="9732" width="9.28515625" customWidth="1"/>
    <col min="9733" max="9733" width="9.140625" customWidth="1"/>
    <col min="9734" max="9734" width="9" customWidth="1"/>
    <col min="9735" max="9735" width="8.85546875" customWidth="1"/>
    <col min="9736" max="9736" width="9" customWidth="1"/>
    <col min="9737" max="9738" width="8.85546875" customWidth="1"/>
    <col min="9739" max="9739" width="9.140625" customWidth="1"/>
    <col min="9740" max="9740" width="9.28515625" customWidth="1"/>
    <col min="9741" max="9741" width="9.42578125" customWidth="1"/>
    <col min="9742" max="9742" width="9.28515625" customWidth="1"/>
    <col min="9743" max="9743" width="9.5703125" customWidth="1"/>
    <col min="9744" max="9744" width="10" customWidth="1"/>
    <col min="9745" max="9745" width="10.140625" customWidth="1"/>
    <col min="9746" max="9746" width="10.28515625" customWidth="1"/>
    <col min="9747" max="9747" width="9.42578125" customWidth="1"/>
    <col min="9748" max="9748" width="9.5703125" customWidth="1"/>
    <col min="9749" max="9749" width="9" customWidth="1"/>
    <col min="9750" max="9750" width="9.42578125" customWidth="1"/>
    <col min="9751" max="9752" width="9.7109375" customWidth="1"/>
    <col min="9753" max="9754" width="10" customWidth="1"/>
    <col min="9755" max="9755" width="9.85546875" customWidth="1"/>
    <col min="9756" max="9756" width="14.140625" customWidth="1"/>
    <col min="9757" max="9757" width="10.42578125" customWidth="1"/>
    <col min="9758" max="9758" width="10.5703125" customWidth="1"/>
    <col min="9759" max="9759" width="10.42578125" customWidth="1"/>
    <col min="9760" max="9760" width="10.28515625" customWidth="1"/>
    <col min="9761" max="9761" width="10.5703125" customWidth="1"/>
    <col min="9762" max="9762" width="9.140625" customWidth="1"/>
    <col min="9763" max="9763" width="10.42578125" customWidth="1"/>
    <col min="9764" max="9769" width="9.140625" customWidth="1"/>
    <col min="9770" max="9770" width="8" customWidth="1"/>
    <col min="9771" max="9779" width="7.28515625" customWidth="1"/>
    <col min="9780" max="9780" width="8.42578125" customWidth="1"/>
    <col min="9781" max="9781" width="9.28515625" customWidth="1"/>
    <col min="9782" max="9782" width="7.28515625" customWidth="1"/>
    <col min="9783" max="9783" width="9.85546875" customWidth="1"/>
    <col min="9784" max="9784" width="10.5703125" customWidth="1"/>
    <col min="9785" max="9785" width="8.5703125" customWidth="1"/>
    <col min="9786" max="9787" width="8.42578125" customWidth="1"/>
    <col min="9788" max="9788" width="9.140625" customWidth="1"/>
    <col min="9789" max="9789" width="8.140625" customWidth="1"/>
    <col min="9790" max="9790" width="8.85546875" customWidth="1"/>
    <col min="9984" max="9984" width="2.5703125" customWidth="1"/>
    <col min="9985" max="9985" width="5.140625" customWidth="1"/>
    <col min="9986" max="9986" width="12.42578125" customWidth="1"/>
    <col min="9987" max="9987" width="8.5703125" customWidth="1"/>
    <col min="9988" max="9988" width="9.28515625" customWidth="1"/>
    <col min="9989" max="9989" width="9.140625" customWidth="1"/>
    <col min="9990" max="9990" width="9" customWidth="1"/>
    <col min="9991" max="9991" width="8.85546875" customWidth="1"/>
    <col min="9992" max="9992" width="9" customWidth="1"/>
    <col min="9993" max="9994" width="8.85546875" customWidth="1"/>
    <col min="9995" max="9995" width="9.140625" customWidth="1"/>
    <col min="9996" max="9996" width="9.28515625" customWidth="1"/>
    <col min="9997" max="9997" width="9.42578125" customWidth="1"/>
    <col min="9998" max="9998" width="9.28515625" customWidth="1"/>
    <col min="9999" max="9999" width="9.5703125" customWidth="1"/>
    <col min="10000" max="10000" width="10" customWidth="1"/>
    <col min="10001" max="10001" width="10.140625" customWidth="1"/>
    <col min="10002" max="10002" width="10.28515625" customWidth="1"/>
    <col min="10003" max="10003" width="9.42578125" customWidth="1"/>
    <col min="10004" max="10004" width="9.5703125" customWidth="1"/>
    <col min="10005" max="10005" width="9" customWidth="1"/>
    <col min="10006" max="10006" width="9.42578125" customWidth="1"/>
    <col min="10007" max="10008" width="9.7109375" customWidth="1"/>
    <col min="10009" max="10010" width="10" customWidth="1"/>
    <col min="10011" max="10011" width="9.85546875" customWidth="1"/>
    <col min="10012" max="10012" width="14.140625" customWidth="1"/>
    <col min="10013" max="10013" width="10.42578125" customWidth="1"/>
    <col min="10014" max="10014" width="10.5703125" customWidth="1"/>
    <col min="10015" max="10015" width="10.42578125" customWidth="1"/>
    <col min="10016" max="10016" width="10.28515625" customWidth="1"/>
    <col min="10017" max="10017" width="10.5703125" customWidth="1"/>
    <col min="10018" max="10018" width="9.140625" customWidth="1"/>
    <col min="10019" max="10019" width="10.42578125" customWidth="1"/>
    <col min="10020" max="10025" width="9.140625" customWidth="1"/>
    <col min="10026" max="10026" width="8" customWidth="1"/>
    <col min="10027" max="10035" width="7.28515625" customWidth="1"/>
    <col min="10036" max="10036" width="8.42578125" customWidth="1"/>
    <col min="10037" max="10037" width="9.28515625" customWidth="1"/>
    <col min="10038" max="10038" width="7.28515625" customWidth="1"/>
    <col min="10039" max="10039" width="9.85546875" customWidth="1"/>
    <col min="10040" max="10040" width="10.5703125" customWidth="1"/>
    <col min="10041" max="10041" width="8.5703125" customWidth="1"/>
    <col min="10042" max="10043" width="8.42578125" customWidth="1"/>
    <col min="10044" max="10044" width="9.140625" customWidth="1"/>
    <col min="10045" max="10045" width="8.140625" customWidth="1"/>
    <col min="10046" max="10046" width="8.85546875" customWidth="1"/>
    <col min="10240" max="10240" width="2.5703125" customWidth="1"/>
    <col min="10241" max="10241" width="5.140625" customWidth="1"/>
    <col min="10242" max="10242" width="12.42578125" customWidth="1"/>
    <col min="10243" max="10243" width="8.5703125" customWidth="1"/>
    <col min="10244" max="10244" width="9.28515625" customWidth="1"/>
    <col min="10245" max="10245" width="9.140625" customWidth="1"/>
    <col min="10246" max="10246" width="9" customWidth="1"/>
    <col min="10247" max="10247" width="8.85546875" customWidth="1"/>
    <col min="10248" max="10248" width="9" customWidth="1"/>
    <col min="10249" max="10250" width="8.85546875" customWidth="1"/>
    <col min="10251" max="10251" width="9.140625" customWidth="1"/>
    <col min="10252" max="10252" width="9.28515625" customWidth="1"/>
    <col min="10253" max="10253" width="9.42578125" customWidth="1"/>
    <col min="10254" max="10254" width="9.28515625" customWidth="1"/>
    <col min="10255" max="10255" width="9.5703125" customWidth="1"/>
    <col min="10256" max="10256" width="10" customWidth="1"/>
    <col min="10257" max="10257" width="10.140625" customWidth="1"/>
    <col min="10258" max="10258" width="10.28515625" customWidth="1"/>
    <col min="10259" max="10259" width="9.42578125" customWidth="1"/>
    <col min="10260" max="10260" width="9.5703125" customWidth="1"/>
    <col min="10261" max="10261" width="9" customWidth="1"/>
    <col min="10262" max="10262" width="9.42578125" customWidth="1"/>
    <col min="10263" max="10264" width="9.7109375" customWidth="1"/>
    <col min="10265" max="10266" width="10" customWidth="1"/>
    <col min="10267" max="10267" width="9.85546875" customWidth="1"/>
    <col min="10268" max="10268" width="14.140625" customWidth="1"/>
    <col min="10269" max="10269" width="10.42578125" customWidth="1"/>
    <col min="10270" max="10270" width="10.5703125" customWidth="1"/>
    <col min="10271" max="10271" width="10.42578125" customWidth="1"/>
    <col min="10272" max="10272" width="10.28515625" customWidth="1"/>
    <col min="10273" max="10273" width="10.5703125" customWidth="1"/>
    <col min="10274" max="10274" width="9.140625" customWidth="1"/>
    <col min="10275" max="10275" width="10.42578125" customWidth="1"/>
    <col min="10276" max="10281" width="9.140625" customWidth="1"/>
    <col min="10282" max="10282" width="8" customWidth="1"/>
    <col min="10283" max="10291" width="7.28515625" customWidth="1"/>
    <col min="10292" max="10292" width="8.42578125" customWidth="1"/>
    <col min="10293" max="10293" width="9.28515625" customWidth="1"/>
    <col min="10294" max="10294" width="7.28515625" customWidth="1"/>
    <col min="10295" max="10295" width="9.85546875" customWidth="1"/>
    <col min="10296" max="10296" width="10.5703125" customWidth="1"/>
    <col min="10297" max="10297" width="8.5703125" customWidth="1"/>
    <col min="10298" max="10299" width="8.42578125" customWidth="1"/>
    <col min="10300" max="10300" width="9.140625" customWidth="1"/>
    <col min="10301" max="10301" width="8.140625" customWidth="1"/>
    <col min="10302" max="10302" width="8.85546875" customWidth="1"/>
    <col min="10496" max="10496" width="2.5703125" customWidth="1"/>
    <col min="10497" max="10497" width="5.140625" customWidth="1"/>
    <col min="10498" max="10498" width="12.42578125" customWidth="1"/>
    <col min="10499" max="10499" width="8.5703125" customWidth="1"/>
    <col min="10500" max="10500" width="9.28515625" customWidth="1"/>
    <col min="10501" max="10501" width="9.140625" customWidth="1"/>
    <col min="10502" max="10502" width="9" customWidth="1"/>
    <col min="10503" max="10503" width="8.85546875" customWidth="1"/>
    <col min="10504" max="10504" width="9" customWidth="1"/>
    <col min="10505" max="10506" width="8.85546875" customWidth="1"/>
    <col min="10507" max="10507" width="9.140625" customWidth="1"/>
    <col min="10508" max="10508" width="9.28515625" customWidth="1"/>
    <col min="10509" max="10509" width="9.42578125" customWidth="1"/>
    <col min="10510" max="10510" width="9.28515625" customWidth="1"/>
    <col min="10511" max="10511" width="9.5703125" customWidth="1"/>
    <col min="10512" max="10512" width="10" customWidth="1"/>
    <col min="10513" max="10513" width="10.140625" customWidth="1"/>
    <col min="10514" max="10514" width="10.28515625" customWidth="1"/>
    <col min="10515" max="10515" width="9.42578125" customWidth="1"/>
    <col min="10516" max="10516" width="9.5703125" customWidth="1"/>
    <col min="10517" max="10517" width="9" customWidth="1"/>
    <col min="10518" max="10518" width="9.42578125" customWidth="1"/>
    <col min="10519" max="10520" width="9.7109375" customWidth="1"/>
    <col min="10521" max="10522" width="10" customWidth="1"/>
    <col min="10523" max="10523" width="9.85546875" customWidth="1"/>
    <col min="10524" max="10524" width="14.140625" customWidth="1"/>
    <col min="10525" max="10525" width="10.42578125" customWidth="1"/>
    <col min="10526" max="10526" width="10.5703125" customWidth="1"/>
    <col min="10527" max="10527" width="10.42578125" customWidth="1"/>
    <col min="10528" max="10528" width="10.28515625" customWidth="1"/>
    <col min="10529" max="10529" width="10.5703125" customWidth="1"/>
    <col min="10530" max="10530" width="9.140625" customWidth="1"/>
    <col min="10531" max="10531" width="10.42578125" customWidth="1"/>
    <col min="10532" max="10537" width="9.140625" customWidth="1"/>
    <col min="10538" max="10538" width="8" customWidth="1"/>
    <col min="10539" max="10547" width="7.28515625" customWidth="1"/>
    <col min="10548" max="10548" width="8.42578125" customWidth="1"/>
    <col min="10549" max="10549" width="9.28515625" customWidth="1"/>
    <col min="10550" max="10550" width="7.28515625" customWidth="1"/>
    <col min="10551" max="10551" width="9.85546875" customWidth="1"/>
    <col min="10552" max="10552" width="10.5703125" customWidth="1"/>
    <col min="10553" max="10553" width="8.5703125" customWidth="1"/>
    <col min="10554" max="10555" width="8.42578125" customWidth="1"/>
    <col min="10556" max="10556" width="9.140625" customWidth="1"/>
    <col min="10557" max="10557" width="8.140625" customWidth="1"/>
    <col min="10558" max="10558" width="8.85546875" customWidth="1"/>
    <col min="10752" max="10752" width="2.5703125" customWidth="1"/>
    <col min="10753" max="10753" width="5.140625" customWidth="1"/>
    <col min="10754" max="10754" width="12.42578125" customWidth="1"/>
    <col min="10755" max="10755" width="8.5703125" customWidth="1"/>
    <col min="10756" max="10756" width="9.28515625" customWidth="1"/>
    <col min="10757" max="10757" width="9.140625" customWidth="1"/>
    <col min="10758" max="10758" width="9" customWidth="1"/>
    <col min="10759" max="10759" width="8.85546875" customWidth="1"/>
    <col min="10760" max="10760" width="9" customWidth="1"/>
    <col min="10761" max="10762" width="8.85546875" customWidth="1"/>
    <col min="10763" max="10763" width="9.140625" customWidth="1"/>
    <col min="10764" max="10764" width="9.28515625" customWidth="1"/>
    <col min="10765" max="10765" width="9.42578125" customWidth="1"/>
    <col min="10766" max="10766" width="9.28515625" customWidth="1"/>
    <col min="10767" max="10767" width="9.5703125" customWidth="1"/>
    <col min="10768" max="10768" width="10" customWidth="1"/>
    <col min="10769" max="10769" width="10.140625" customWidth="1"/>
    <col min="10770" max="10770" width="10.28515625" customWidth="1"/>
    <col min="10771" max="10771" width="9.42578125" customWidth="1"/>
    <col min="10772" max="10772" width="9.5703125" customWidth="1"/>
    <col min="10773" max="10773" width="9" customWidth="1"/>
    <col min="10774" max="10774" width="9.42578125" customWidth="1"/>
    <col min="10775" max="10776" width="9.7109375" customWidth="1"/>
    <col min="10777" max="10778" width="10" customWidth="1"/>
    <col min="10779" max="10779" width="9.85546875" customWidth="1"/>
    <col min="10780" max="10780" width="14.140625" customWidth="1"/>
    <col min="10781" max="10781" width="10.42578125" customWidth="1"/>
    <col min="10782" max="10782" width="10.5703125" customWidth="1"/>
    <col min="10783" max="10783" width="10.42578125" customWidth="1"/>
    <col min="10784" max="10784" width="10.28515625" customWidth="1"/>
    <col min="10785" max="10785" width="10.5703125" customWidth="1"/>
    <col min="10786" max="10786" width="9.140625" customWidth="1"/>
    <col min="10787" max="10787" width="10.42578125" customWidth="1"/>
    <col min="10788" max="10793" width="9.140625" customWidth="1"/>
    <col min="10794" max="10794" width="8" customWidth="1"/>
    <col min="10795" max="10803" width="7.28515625" customWidth="1"/>
    <col min="10804" max="10804" width="8.42578125" customWidth="1"/>
    <col min="10805" max="10805" width="9.28515625" customWidth="1"/>
    <col min="10806" max="10806" width="7.28515625" customWidth="1"/>
    <col min="10807" max="10807" width="9.85546875" customWidth="1"/>
    <col min="10808" max="10808" width="10.5703125" customWidth="1"/>
    <col min="10809" max="10809" width="8.5703125" customWidth="1"/>
    <col min="10810" max="10811" width="8.42578125" customWidth="1"/>
    <col min="10812" max="10812" width="9.140625" customWidth="1"/>
    <col min="10813" max="10813" width="8.140625" customWidth="1"/>
    <col min="10814" max="10814" width="8.85546875" customWidth="1"/>
    <col min="11008" max="11008" width="2.5703125" customWidth="1"/>
    <col min="11009" max="11009" width="5.140625" customWidth="1"/>
    <col min="11010" max="11010" width="12.42578125" customWidth="1"/>
    <col min="11011" max="11011" width="8.5703125" customWidth="1"/>
    <col min="11012" max="11012" width="9.28515625" customWidth="1"/>
    <col min="11013" max="11013" width="9.140625" customWidth="1"/>
    <col min="11014" max="11014" width="9" customWidth="1"/>
    <col min="11015" max="11015" width="8.85546875" customWidth="1"/>
    <col min="11016" max="11016" width="9" customWidth="1"/>
    <col min="11017" max="11018" width="8.85546875" customWidth="1"/>
    <col min="11019" max="11019" width="9.140625" customWidth="1"/>
    <col min="11020" max="11020" width="9.28515625" customWidth="1"/>
    <col min="11021" max="11021" width="9.42578125" customWidth="1"/>
    <col min="11022" max="11022" width="9.28515625" customWidth="1"/>
    <col min="11023" max="11023" width="9.5703125" customWidth="1"/>
    <col min="11024" max="11024" width="10" customWidth="1"/>
    <col min="11025" max="11025" width="10.140625" customWidth="1"/>
    <col min="11026" max="11026" width="10.28515625" customWidth="1"/>
    <col min="11027" max="11027" width="9.42578125" customWidth="1"/>
    <col min="11028" max="11028" width="9.5703125" customWidth="1"/>
    <col min="11029" max="11029" width="9" customWidth="1"/>
    <col min="11030" max="11030" width="9.42578125" customWidth="1"/>
    <col min="11031" max="11032" width="9.7109375" customWidth="1"/>
    <col min="11033" max="11034" width="10" customWidth="1"/>
    <col min="11035" max="11035" width="9.85546875" customWidth="1"/>
    <col min="11036" max="11036" width="14.140625" customWidth="1"/>
    <col min="11037" max="11037" width="10.42578125" customWidth="1"/>
    <col min="11038" max="11038" width="10.5703125" customWidth="1"/>
    <col min="11039" max="11039" width="10.42578125" customWidth="1"/>
    <col min="11040" max="11040" width="10.28515625" customWidth="1"/>
    <col min="11041" max="11041" width="10.5703125" customWidth="1"/>
    <col min="11042" max="11042" width="9.140625" customWidth="1"/>
    <col min="11043" max="11043" width="10.42578125" customWidth="1"/>
    <col min="11044" max="11049" width="9.140625" customWidth="1"/>
    <col min="11050" max="11050" width="8" customWidth="1"/>
    <col min="11051" max="11059" width="7.28515625" customWidth="1"/>
    <col min="11060" max="11060" width="8.42578125" customWidth="1"/>
    <col min="11061" max="11061" width="9.28515625" customWidth="1"/>
    <col min="11062" max="11062" width="7.28515625" customWidth="1"/>
    <col min="11063" max="11063" width="9.85546875" customWidth="1"/>
    <col min="11064" max="11064" width="10.5703125" customWidth="1"/>
    <col min="11065" max="11065" width="8.5703125" customWidth="1"/>
    <col min="11066" max="11067" width="8.42578125" customWidth="1"/>
    <col min="11068" max="11068" width="9.140625" customWidth="1"/>
    <col min="11069" max="11069" width="8.140625" customWidth="1"/>
    <col min="11070" max="11070" width="8.85546875" customWidth="1"/>
    <col min="11264" max="11264" width="2.5703125" customWidth="1"/>
    <col min="11265" max="11265" width="5.140625" customWidth="1"/>
    <col min="11266" max="11266" width="12.42578125" customWidth="1"/>
    <col min="11267" max="11267" width="8.5703125" customWidth="1"/>
    <col min="11268" max="11268" width="9.28515625" customWidth="1"/>
    <col min="11269" max="11269" width="9.140625" customWidth="1"/>
    <col min="11270" max="11270" width="9" customWidth="1"/>
    <col min="11271" max="11271" width="8.85546875" customWidth="1"/>
    <col min="11272" max="11272" width="9" customWidth="1"/>
    <col min="11273" max="11274" width="8.85546875" customWidth="1"/>
    <col min="11275" max="11275" width="9.140625" customWidth="1"/>
    <col min="11276" max="11276" width="9.28515625" customWidth="1"/>
    <col min="11277" max="11277" width="9.42578125" customWidth="1"/>
    <col min="11278" max="11278" width="9.28515625" customWidth="1"/>
    <col min="11279" max="11279" width="9.5703125" customWidth="1"/>
    <col min="11280" max="11280" width="10" customWidth="1"/>
    <col min="11281" max="11281" width="10.140625" customWidth="1"/>
    <col min="11282" max="11282" width="10.28515625" customWidth="1"/>
    <col min="11283" max="11283" width="9.42578125" customWidth="1"/>
    <col min="11284" max="11284" width="9.5703125" customWidth="1"/>
    <col min="11285" max="11285" width="9" customWidth="1"/>
    <col min="11286" max="11286" width="9.42578125" customWidth="1"/>
    <col min="11287" max="11288" width="9.7109375" customWidth="1"/>
    <col min="11289" max="11290" width="10" customWidth="1"/>
    <col min="11291" max="11291" width="9.85546875" customWidth="1"/>
    <col min="11292" max="11292" width="14.140625" customWidth="1"/>
    <col min="11293" max="11293" width="10.42578125" customWidth="1"/>
    <col min="11294" max="11294" width="10.5703125" customWidth="1"/>
    <col min="11295" max="11295" width="10.42578125" customWidth="1"/>
    <col min="11296" max="11296" width="10.28515625" customWidth="1"/>
    <col min="11297" max="11297" width="10.5703125" customWidth="1"/>
    <col min="11298" max="11298" width="9.140625" customWidth="1"/>
    <col min="11299" max="11299" width="10.42578125" customWidth="1"/>
    <col min="11300" max="11305" width="9.140625" customWidth="1"/>
    <col min="11306" max="11306" width="8" customWidth="1"/>
    <col min="11307" max="11315" width="7.28515625" customWidth="1"/>
    <col min="11316" max="11316" width="8.42578125" customWidth="1"/>
    <col min="11317" max="11317" width="9.28515625" customWidth="1"/>
    <col min="11318" max="11318" width="7.28515625" customWidth="1"/>
    <col min="11319" max="11319" width="9.85546875" customWidth="1"/>
    <col min="11320" max="11320" width="10.5703125" customWidth="1"/>
    <col min="11321" max="11321" width="8.5703125" customWidth="1"/>
    <col min="11322" max="11323" width="8.42578125" customWidth="1"/>
    <col min="11324" max="11324" width="9.140625" customWidth="1"/>
    <col min="11325" max="11325" width="8.140625" customWidth="1"/>
    <col min="11326" max="11326" width="8.85546875" customWidth="1"/>
    <col min="11520" max="11520" width="2.5703125" customWidth="1"/>
    <col min="11521" max="11521" width="5.140625" customWidth="1"/>
    <col min="11522" max="11522" width="12.42578125" customWidth="1"/>
    <col min="11523" max="11523" width="8.5703125" customWidth="1"/>
    <col min="11524" max="11524" width="9.28515625" customWidth="1"/>
    <col min="11525" max="11525" width="9.140625" customWidth="1"/>
    <col min="11526" max="11526" width="9" customWidth="1"/>
    <col min="11527" max="11527" width="8.85546875" customWidth="1"/>
    <col min="11528" max="11528" width="9" customWidth="1"/>
    <col min="11529" max="11530" width="8.85546875" customWidth="1"/>
    <col min="11531" max="11531" width="9.140625" customWidth="1"/>
    <col min="11532" max="11532" width="9.28515625" customWidth="1"/>
    <col min="11533" max="11533" width="9.42578125" customWidth="1"/>
    <col min="11534" max="11534" width="9.28515625" customWidth="1"/>
    <col min="11535" max="11535" width="9.5703125" customWidth="1"/>
    <col min="11536" max="11536" width="10" customWidth="1"/>
    <col min="11537" max="11537" width="10.140625" customWidth="1"/>
    <col min="11538" max="11538" width="10.28515625" customWidth="1"/>
    <col min="11539" max="11539" width="9.42578125" customWidth="1"/>
    <col min="11540" max="11540" width="9.5703125" customWidth="1"/>
    <col min="11541" max="11541" width="9" customWidth="1"/>
    <col min="11542" max="11542" width="9.42578125" customWidth="1"/>
    <col min="11543" max="11544" width="9.7109375" customWidth="1"/>
    <col min="11545" max="11546" width="10" customWidth="1"/>
    <col min="11547" max="11547" width="9.85546875" customWidth="1"/>
    <col min="11548" max="11548" width="14.140625" customWidth="1"/>
    <col min="11549" max="11549" width="10.42578125" customWidth="1"/>
    <col min="11550" max="11550" width="10.5703125" customWidth="1"/>
    <col min="11551" max="11551" width="10.42578125" customWidth="1"/>
    <col min="11552" max="11552" width="10.28515625" customWidth="1"/>
    <col min="11553" max="11553" width="10.5703125" customWidth="1"/>
    <col min="11554" max="11554" width="9.140625" customWidth="1"/>
    <col min="11555" max="11555" width="10.42578125" customWidth="1"/>
    <col min="11556" max="11561" width="9.140625" customWidth="1"/>
    <col min="11562" max="11562" width="8" customWidth="1"/>
    <col min="11563" max="11571" width="7.28515625" customWidth="1"/>
    <col min="11572" max="11572" width="8.42578125" customWidth="1"/>
    <col min="11573" max="11573" width="9.28515625" customWidth="1"/>
    <col min="11574" max="11574" width="7.28515625" customWidth="1"/>
    <col min="11575" max="11575" width="9.85546875" customWidth="1"/>
    <col min="11576" max="11576" width="10.5703125" customWidth="1"/>
    <col min="11577" max="11577" width="8.5703125" customWidth="1"/>
    <col min="11578" max="11579" width="8.42578125" customWidth="1"/>
    <col min="11580" max="11580" width="9.140625" customWidth="1"/>
    <col min="11581" max="11581" width="8.140625" customWidth="1"/>
    <col min="11582" max="11582" width="8.85546875" customWidth="1"/>
    <col min="11776" max="11776" width="2.5703125" customWidth="1"/>
    <col min="11777" max="11777" width="5.140625" customWidth="1"/>
    <col min="11778" max="11778" width="12.42578125" customWidth="1"/>
    <col min="11779" max="11779" width="8.5703125" customWidth="1"/>
    <col min="11780" max="11780" width="9.28515625" customWidth="1"/>
    <col min="11781" max="11781" width="9.140625" customWidth="1"/>
    <col min="11782" max="11782" width="9" customWidth="1"/>
    <col min="11783" max="11783" width="8.85546875" customWidth="1"/>
    <col min="11784" max="11784" width="9" customWidth="1"/>
    <col min="11785" max="11786" width="8.85546875" customWidth="1"/>
    <col min="11787" max="11787" width="9.140625" customWidth="1"/>
    <col min="11788" max="11788" width="9.28515625" customWidth="1"/>
    <col min="11789" max="11789" width="9.42578125" customWidth="1"/>
    <col min="11790" max="11790" width="9.28515625" customWidth="1"/>
    <col min="11791" max="11791" width="9.5703125" customWidth="1"/>
    <col min="11792" max="11792" width="10" customWidth="1"/>
    <col min="11793" max="11793" width="10.140625" customWidth="1"/>
    <col min="11794" max="11794" width="10.28515625" customWidth="1"/>
    <col min="11795" max="11795" width="9.42578125" customWidth="1"/>
    <col min="11796" max="11796" width="9.5703125" customWidth="1"/>
    <col min="11797" max="11797" width="9" customWidth="1"/>
    <col min="11798" max="11798" width="9.42578125" customWidth="1"/>
    <col min="11799" max="11800" width="9.7109375" customWidth="1"/>
    <col min="11801" max="11802" width="10" customWidth="1"/>
    <col min="11803" max="11803" width="9.85546875" customWidth="1"/>
    <col min="11804" max="11804" width="14.140625" customWidth="1"/>
    <col min="11805" max="11805" width="10.42578125" customWidth="1"/>
    <col min="11806" max="11806" width="10.5703125" customWidth="1"/>
    <col min="11807" max="11807" width="10.42578125" customWidth="1"/>
    <col min="11808" max="11808" width="10.28515625" customWidth="1"/>
    <col min="11809" max="11809" width="10.5703125" customWidth="1"/>
    <col min="11810" max="11810" width="9.140625" customWidth="1"/>
    <col min="11811" max="11811" width="10.42578125" customWidth="1"/>
    <col min="11812" max="11817" width="9.140625" customWidth="1"/>
    <col min="11818" max="11818" width="8" customWidth="1"/>
    <col min="11819" max="11827" width="7.28515625" customWidth="1"/>
    <col min="11828" max="11828" width="8.42578125" customWidth="1"/>
    <col min="11829" max="11829" width="9.28515625" customWidth="1"/>
    <col min="11830" max="11830" width="7.28515625" customWidth="1"/>
    <col min="11831" max="11831" width="9.85546875" customWidth="1"/>
    <col min="11832" max="11832" width="10.5703125" customWidth="1"/>
    <col min="11833" max="11833" width="8.5703125" customWidth="1"/>
    <col min="11834" max="11835" width="8.42578125" customWidth="1"/>
    <col min="11836" max="11836" width="9.140625" customWidth="1"/>
    <col min="11837" max="11837" width="8.140625" customWidth="1"/>
    <col min="11838" max="11838" width="8.85546875" customWidth="1"/>
    <col min="12032" max="12032" width="2.5703125" customWidth="1"/>
    <col min="12033" max="12033" width="5.140625" customWidth="1"/>
    <col min="12034" max="12034" width="12.42578125" customWidth="1"/>
    <col min="12035" max="12035" width="8.5703125" customWidth="1"/>
    <col min="12036" max="12036" width="9.28515625" customWidth="1"/>
    <col min="12037" max="12037" width="9.140625" customWidth="1"/>
    <col min="12038" max="12038" width="9" customWidth="1"/>
    <col min="12039" max="12039" width="8.85546875" customWidth="1"/>
    <col min="12040" max="12040" width="9" customWidth="1"/>
    <col min="12041" max="12042" width="8.85546875" customWidth="1"/>
    <col min="12043" max="12043" width="9.140625" customWidth="1"/>
    <col min="12044" max="12044" width="9.28515625" customWidth="1"/>
    <col min="12045" max="12045" width="9.42578125" customWidth="1"/>
    <col min="12046" max="12046" width="9.28515625" customWidth="1"/>
    <col min="12047" max="12047" width="9.5703125" customWidth="1"/>
    <col min="12048" max="12048" width="10" customWidth="1"/>
    <col min="12049" max="12049" width="10.140625" customWidth="1"/>
    <col min="12050" max="12050" width="10.28515625" customWidth="1"/>
    <col min="12051" max="12051" width="9.42578125" customWidth="1"/>
    <col min="12052" max="12052" width="9.5703125" customWidth="1"/>
    <col min="12053" max="12053" width="9" customWidth="1"/>
    <col min="12054" max="12054" width="9.42578125" customWidth="1"/>
    <col min="12055" max="12056" width="9.7109375" customWidth="1"/>
    <col min="12057" max="12058" width="10" customWidth="1"/>
    <col min="12059" max="12059" width="9.85546875" customWidth="1"/>
    <col min="12060" max="12060" width="14.140625" customWidth="1"/>
    <col min="12061" max="12061" width="10.42578125" customWidth="1"/>
    <col min="12062" max="12062" width="10.5703125" customWidth="1"/>
    <col min="12063" max="12063" width="10.42578125" customWidth="1"/>
    <col min="12064" max="12064" width="10.28515625" customWidth="1"/>
    <col min="12065" max="12065" width="10.5703125" customWidth="1"/>
    <col min="12066" max="12066" width="9.140625" customWidth="1"/>
    <col min="12067" max="12067" width="10.42578125" customWidth="1"/>
    <col min="12068" max="12073" width="9.140625" customWidth="1"/>
    <col min="12074" max="12074" width="8" customWidth="1"/>
    <col min="12075" max="12083" width="7.28515625" customWidth="1"/>
    <col min="12084" max="12084" width="8.42578125" customWidth="1"/>
    <col min="12085" max="12085" width="9.28515625" customWidth="1"/>
    <col min="12086" max="12086" width="7.28515625" customWidth="1"/>
    <col min="12087" max="12087" width="9.85546875" customWidth="1"/>
    <col min="12088" max="12088" width="10.5703125" customWidth="1"/>
    <col min="12089" max="12089" width="8.5703125" customWidth="1"/>
    <col min="12090" max="12091" width="8.42578125" customWidth="1"/>
    <col min="12092" max="12092" width="9.140625" customWidth="1"/>
    <col min="12093" max="12093" width="8.140625" customWidth="1"/>
    <col min="12094" max="12094" width="8.85546875" customWidth="1"/>
    <col min="12288" max="12288" width="2.5703125" customWidth="1"/>
    <col min="12289" max="12289" width="5.140625" customWidth="1"/>
    <col min="12290" max="12290" width="12.42578125" customWidth="1"/>
    <col min="12291" max="12291" width="8.5703125" customWidth="1"/>
    <col min="12292" max="12292" width="9.28515625" customWidth="1"/>
    <col min="12293" max="12293" width="9.140625" customWidth="1"/>
    <col min="12294" max="12294" width="9" customWidth="1"/>
    <col min="12295" max="12295" width="8.85546875" customWidth="1"/>
    <col min="12296" max="12296" width="9" customWidth="1"/>
    <col min="12297" max="12298" width="8.85546875" customWidth="1"/>
    <col min="12299" max="12299" width="9.140625" customWidth="1"/>
    <col min="12300" max="12300" width="9.28515625" customWidth="1"/>
    <col min="12301" max="12301" width="9.42578125" customWidth="1"/>
    <col min="12302" max="12302" width="9.28515625" customWidth="1"/>
    <col min="12303" max="12303" width="9.5703125" customWidth="1"/>
    <col min="12304" max="12304" width="10" customWidth="1"/>
    <col min="12305" max="12305" width="10.140625" customWidth="1"/>
    <col min="12306" max="12306" width="10.28515625" customWidth="1"/>
    <col min="12307" max="12307" width="9.42578125" customWidth="1"/>
    <col min="12308" max="12308" width="9.5703125" customWidth="1"/>
    <col min="12309" max="12309" width="9" customWidth="1"/>
    <col min="12310" max="12310" width="9.42578125" customWidth="1"/>
    <col min="12311" max="12312" width="9.7109375" customWidth="1"/>
    <col min="12313" max="12314" width="10" customWidth="1"/>
    <col min="12315" max="12315" width="9.85546875" customWidth="1"/>
    <col min="12316" max="12316" width="14.140625" customWidth="1"/>
    <col min="12317" max="12317" width="10.42578125" customWidth="1"/>
    <col min="12318" max="12318" width="10.5703125" customWidth="1"/>
    <col min="12319" max="12319" width="10.42578125" customWidth="1"/>
    <col min="12320" max="12320" width="10.28515625" customWidth="1"/>
    <col min="12321" max="12321" width="10.5703125" customWidth="1"/>
    <col min="12322" max="12322" width="9.140625" customWidth="1"/>
    <col min="12323" max="12323" width="10.42578125" customWidth="1"/>
    <col min="12324" max="12329" width="9.140625" customWidth="1"/>
    <col min="12330" max="12330" width="8" customWidth="1"/>
    <col min="12331" max="12339" width="7.28515625" customWidth="1"/>
    <col min="12340" max="12340" width="8.42578125" customWidth="1"/>
    <col min="12341" max="12341" width="9.28515625" customWidth="1"/>
    <col min="12342" max="12342" width="7.28515625" customWidth="1"/>
    <col min="12343" max="12343" width="9.85546875" customWidth="1"/>
    <col min="12344" max="12344" width="10.5703125" customWidth="1"/>
    <col min="12345" max="12345" width="8.5703125" customWidth="1"/>
    <col min="12346" max="12347" width="8.42578125" customWidth="1"/>
    <col min="12348" max="12348" width="9.140625" customWidth="1"/>
    <col min="12349" max="12349" width="8.140625" customWidth="1"/>
    <col min="12350" max="12350" width="8.85546875" customWidth="1"/>
    <col min="12544" max="12544" width="2.5703125" customWidth="1"/>
    <col min="12545" max="12545" width="5.140625" customWidth="1"/>
    <col min="12546" max="12546" width="12.42578125" customWidth="1"/>
    <col min="12547" max="12547" width="8.5703125" customWidth="1"/>
    <col min="12548" max="12548" width="9.28515625" customWidth="1"/>
    <col min="12549" max="12549" width="9.140625" customWidth="1"/>
    <col min="12550" max="12550" width="9" customWidth="1"/>
    <col min="12551" max="12551" width="8.85546875" customWidth="1"/>
    <col min="12552" max="12552" width="9" customWidth="1"/>
    <col min="12553" max="12554" width="8.85546875" customWidth="1"/>
    <col min="12555" max="12555" width="9.140625" customWidth="1"/>
    <col min="12556" max="12556" width="9.28515625" customWidth="1"/>
    <col min="12557" max="12557" width="9.42578125" customWidth="1"/>
    <col min="12558" max="12558" width="9.28515625" customWidth="1"/>
    <col min="12559" max="12559" width="9.5703125" customWidth="1"/>
    <col min="12560" max="12560" width="10" customWidth="1"/>
    <col min="12561" max="12561" width="10.140625" customWidth="1"/>
    <col min="12562" max="12562" width="10.28515625" customWidth="1"/>
    <col min="12563" max="12563" width="9.42578125" customWidth="1"/>
    <col min="12564" max="12564" width="9.5703125" customWidth="1"/>
    <col min="12565" max="12565" width="9" customWidth="1"/>
    <col min="12566" max="12566" width="9.42578125" customWidth="1"/>
    <col min="12567" max="12568" width="9.7109375" customWidth="1"/>
    <col min="12569" max="12570" width="10" customWidth="1"/>
    <col min="12571" max="12571" width="9.85546875" customWidth="1"/>
    <col min="12572" max="12572" width="14.140625" customWidth="1"/>
    <col min="12573" max="12573" width="10.42578125" customWidth="1"/>
    <col min="12574" max="12574" width="10.5703125" customWidth="1"/>
    <col min="12575" max="12575" width="10.42578125" customWidth="1"/>
    <col min="12576" max="12576" width="10.28515625" customWidth="1"/>
    <col min="12577" max="12577" width="10.5703125" customWidth="1"/>
    <col min="12578" max="12578" width="9.140625" customWidth="1"/>
    <col min="12579" max="12579" width="10.42578125" customWidth="1"/>
    <col min="12580" max="12585" width="9.140625" customWidth="1"/>
    <col min="12586" max="12586" width="8" customWidth="1"/>
    <col min="12587" max="12595" width="7.28515625" customWidth="1"/>
    <col min="12596" max="12596" width="8.42578125" customWidth="1"/>
    <col min="12597" max="12597" width="9.28515625" customWidth="1"/>
    <col min="12598" max="12598" width="7.28515625" customWidth="1"/>
    <col min="12599" max="12599" width="9.85546875" customWidth="1"/>
    <col min="12600" max="12600" width="10.5703125" customWidth="1"/>
    <col min="12601" max="12601" width="8.5703125" customWidth="1"/>
    <col min="12602" max="12603" width="8.42578125" customWidth="1"/>
    <col min="12604" max="12604" width="9.140625" customWidth="1"/>
    <col min="12605" max="12605" width="8.140625" customWidth="1"/>
    <col min="12606" max="12606" width="8.85546875" customWidth="1"/>
    <col min="12800" max="12800" width="2.5703125" customWidth="1"/>
    <col min="12801" max="12801" width="5.140625" customWidth="1"/>
    <col min="12802" max="12802" width="12.42578125" customWidth="1"/>
    <col min="12803" max="12803" width="8.5703125" customWidth="1"/>
    <col min="12804" max="12804" width="9.28515625" customWidth="1"/>
    <col min="12805" max="12805" width="9.140625" customWidth="1"/>
    <col min="12806" max="12806" width="9" customWidth="1"/>
    <col min="12807" max="12807" width="8.85546875" customWidth="1"/>
    <col min="12808" max="12808" width="9" customWidth="1"/>
    <col min="12809" max="12810" width="8.85546875" customWidth="1"/>
    <col min="12811" max="12811" width="9.140625" customWidth="1"/>
    <col min="12812" max="12812" width="9.28515625" customWidth="1"/>
    <col min="12813" max="12813" width="9.42578125" customWidth="1"/>
    <col min="12814" max="12814" width="9.28515625" customWidth="1"/>
    <col min="12815" max="12815" width="9.5703125" customWidth="1"/>
    <col min="12816" max="12816" width="10" customWidth="1"/>
    <col min="12817" max="12817" width="10.140625" customWidth="1"/>
    <col min="12818" max="12818" width="10.28515625" customWidth="1"/>
    <col min="12819" max="12819" width="9.42578125" customWidth="1"/>
    <col min="12820" max="12820" width="9.5703125" customWidth="1"/>
    <col min="12821" max="12821" width="9" customWidth="1"/>
    <col min="12822" max="12822" width="9.42578125" customWidth="1"/>
    <col min="12823" max="12824" width="9.7109375" customWidth="1"/>
    <col min="12825" max="12826" width="10" customWidth="1"/>
    <col min="12827" max="12827" width="9.85546875" customWidth="1"/>
    <col min="12828" max="12828" width="14.140625" customWidth="1"/>
    <col min="12829" max="12829" width="10.42578125" customWidth="1"/>
    <col min="12830" max="12830" width="10.5703125" customWidth="1"/>
    <col min="12831" max="12831" width="10.42578125" customWidth="1"/>
    <col min="12832" max="12832" width="10.28515625" customWidth="1"/>
    <col min="12833" max="12833" width="10.5703125" customWidth="1"/>
    <col min="12834" max="12834" width="9.140625" customWidth="1"/>
    <col min="12835" max="12835" width="10.42578125" customWidth="1"/>
    <col min="12836" max="12841" width="9.140625" customWidth="1"/>
    <col min="12842" max="12842" width="8" customWidth="1"/>
    <col min="12843" max="12851" width="7.28515625" customWidth="1"/>
    <col min="12852" max="12852" width="8.42578125" customWidth="1"/>
    <col min="12853" max="12853" width="9.28515625" customWidth="1"/>
    <col min="12854" max="12854" width="7.28515625" customWidth="1"/>
    <col min="12855" max="12855" width="9.85546875" customWidth="1"/>
    <col min="12856" max="12856" width="10.5703125" customWidth="1"/>
    <col min="12857" max="12857" width="8.5703125" customWidth="1"/>
    <col min="12858" max="12859" width="8.42578125" customWidth="1"/>
    <col min="12860" max="12860" width="9.140625" customWidth="1"/>
    <col min="12861" max="12861" width="8.140625" customWidth="1"/>
    <col min="12862" max="12862" width="8.85546875" customWidth="1"/>
    <col min="13056" max="13056" width="2.5703125" customWidth="1"/>
    <col min="13057" max="13057" width="5.140625" customWidth="1"/>
    <col min="13058" max="13058" width="12.42578125" customWidth="1"/>
    <col min="13059" max="13059" width="8.5703125" customWidth="1"/>
    <col min="13060" max="13060" width="9.28515625" customWidth="1"/>
    <col min="13061" max="13061" width="9.140625" customWidth="1"/>
    <col min="13062" max="13062" width="9" customWidth="1"/>
    <col min="13063" max="13063" width="8.85546875" customWidth="1"/>
    <col min="13064" max="13064" width="9" customWidth="1"/>
    <col min="13065" max="13066" width="8.85546875" customWidth="1"/>
    <col min="13067" max="13067" width="9.140625" customWidth="1"/>
    <col min="13068" max="13068" width="9.28515625" customWidth="1"/>
    <col min="13069" max="13069" width="9.42578125" customWidth="1"/>
    <col min="13070" max="13070" width="9.28515625" customWidth="1"/>
    <col min="13071" max="13071" width="9.5703125" customWidth="1"/>
    <col min="13072" max="13072" width="10" customWidth="1"/>
    <col min="13073" max="13073" width="10.140625" customWidth="1"/>
    <col min="13074" max="13074" width="10.28515625" customWidth="1"/>
    <col min="13075" max="13075" width="9.42578125" customWidth="1"/>
    <col min="13076" max="13076" width="9.5703125" customWidth="1"/>
    <col min="13077" max="13077" width="9" customWidth="1"/>
    <col min="13078" max="13078" width="9.42578125" customWidth="1"/>
    <col min="13079" max="13080" width="9.7109375" customWidth="1"/>
    <col min="13081" max="13082" width="10" customWidth="1"/>
    <col min="13083" max="13083" width="9.85546875" customWidth="1"/>
    <col min="13084" max="13084" width="14.140625" customWidth="1"/>
    <col min="13085" max="13085" width="10.42578125" customWidth="1"/>
    <col min="13086" max="13086" width="10.5703125" customWidth="1"/>
    <col min="13087" max="13087" width="10.42578125" customWidth="1"/>
    <col min="13088" max="13088" width="10.28515625" customWidth="1"/>
    <col min="13089" max="13089" width="10.5703125" customWidth="1"/>
    <col min="13090" max="13090" width="9.140625" customWidth="1"/>
    <col min="13091" max="13091" width="10.42578125" customWidth="1"/>
    <col min="13092" max="13097" width="9.140625" customWidth="1"/>
    <col min="13098" max="13098" width="8" customWidth="1"/>
    <col min="13099" max="13107" width="7.28515625" customWidth="1"/>
    <col min="13108" max="13108" width="8.42578125" customWidth="1"/>
    <col min="13109" max="13109" width="9.28515625" customWidth="1"/>
    <col min="13110" max="13110" width="7.28515625" customWidth="1"/>
    <col min="13111" max="13111" width="9.85546875" customWidth="1"/>
    <col min="13112" max="13112" width="10.5703125" customWidth="1"/>
    <col min="13113" max="13113" width="8.5703125" customWidth="1"/>
    <col min="13114" max="13115" width="8.42578125" customWidth="1"/>
    <col min="13116" max="13116" width="9.140625" customWidth="1"/>
    <col min="13117" max="13117" width="8.140625" customWidth="1"/>
    <col min="13118" max="13118" width="8.85546875" customWidth="1"/>
    <col min="13312" max="13312" width="2.5703125" customWidth="1"/>
    <col min="13313" max="13313" width="5.140625" customWidth="1"/>
    <col min="13314" max="13314" width="12.42578125" customWidth="1"/>
    <col min="13315" max="13315" width="8.5703125" customWidth="1"/>
    <col min="13316" max="13316" width="9.28515625" customWidth="1"/>
    <col min="13317" max="13317" width="9.140625" customWidth="1"/>
    <col min="13318" max="13318" width="9" customWidth="1"/>
    <col min="13319" max="13319" width="8.85546875" customWidth="1"/>
    <col min="13320" max="13320" width="9" customWidth="1"/>
    <col min="13321" max="13322" width="8.85546875" customWidth="1"/>
    <col min="13323" max="13323" width="9.140625" customWidth="1"/>
    <col min="13324" max="13324" width="9.28515625" customWidth="1"/>
    <col min="13325" max="13325" width="9.42578125" customWidth="1"/>
    <col min="13326" max="13326" width="9.28515625" customWidth="1"/>
    <col min="13327" max="13327" width="9.5703125" customWidth="1"/>
    <col min="13328" max="13328" width="10" customWidth="1"/>
    <col min="13329" max="13329" width="10.140625" customWidth="1"/>
    <col min="13330" max="13330" width="10.28515625" customWidth="1"/>
    <col min="13331" max="13331" width="9.42578125" customWidth="1"/>
    <col min="13332" max="13332" width="9.5703125" customWidth="1"/>
    <col min="13333" max="13333" width="9" customWidth="1"/>
    <col min="13334" max="13334" width="9.42578125" customWidth="1"/>
    <col min="13335" max="13336" width="9.7109375" customWidth="1"/>
    <col min="13337" max="13338" width="10" customWidth="1"/>
    <col min="13339" max="13339" width="9.85546875" customWidth="1"/>
    <col min="13340" max="13340" width="14.140625" customWidth="1"/>
    <col min="13341" max="13341" width="10.42578125" customWidth="1"/>
    <col min="13342" max="13342" width="10.5703125" customWidth="1"/>
    <col min="13343" max="13343" width="10.42578125" customWidth="1"/>
    <col min="13344" max="13344" width="10.28515625" customWidth="1"/>
    <col min="13345" max="13345" width="10.5703125" customWidth="1"/>
    <col min="13346" max="13346" width="9.140625" customWidth="1"/>
    <col min="13347" max="13347" width="10.42578125" customWidth="1"/>
    <col min="13348" max="13353" width="9.140625" customWidth="1"/>
    <col min="13354" max="13354" width="8" customWidth="1"/>
    <col min="13355" max="13363" width="7.28515625" customWidth="1"/>
    <col min="13364" max="13364" width="8.42578125" customWidth="1"/>
    <col min="13365" max="13365" width="9.28515625" customWidth="1"/>
    <col min="13366" max="13366" width="7.28515625" customWidth="1"/>
    <col min="13367" max="13367" width="9.85546875" customWidth="1"/>
    <col min="13368" max="13368" width="10.5703125" customWidth="1"/>
    <col min="13369" max="13369" width="8.5703125" customWidth="1"/>
    <col min="13370" max="13371" width="8.42578125" customWidth="1"/>
    <col min="13372" max="13372" width="9.140625" customWidth="1"/>
    <col min="13373" max="13373" width="8.140625" customWidth="1"/>
    <col min="13374" max="13374" width="8.85546875" customWidth="1"/>
    <col min="13568" max="13568" width="2.5703125" customWidth="1"/>
    <col min="13569" max="13569" width="5.140625" customWidth="1"/>
    <col min="13570" max="13570" width="12.42578125" customWidth="1"/>
    <col min="13571" max="13571" width="8.5703125" customWidth="1"/>
    <col min="13572" max="13572" width="9.28515625" customWidth="1"/>
    <col min="13573" max="13573" width="9.140625" customWidth="1"/>
    <col min="13574" max="13574" width="9" customWidth="1"/>
    <col min="13575" max="13575" width="8.85546875" customWidth="1"/>
    <col min="13576" max="13576" width="9" customWidth="1"/>
    <col min="13577" max="13578" width="8.85546875" customWidth="1"/>
    <col min="13579" max="13579" width="9.140625" customWidth="1"/>
    <col min="13580" max="13580" width="9.28515625" customWidth="1"/>
    <col min="13581" max="13581" width="9.42578125" customWidth="1"/>
    <col min="13582" max="13582" width="9.28515625" customWidth="1"/>
    <col min="13583" max="13583" width="9.5703125" customWidth="1"/>
    <col min="13584" max="13584" width="10" customWidth="1"/>
    <col min="13585" max="13585" width="10.140625" customWidth="1"/>
    <col min="13586" max="13586" width="10.28515625" customWidth="1"/>
    <col min="13587" max="13587" width="9.42578125" customWidth="1"/>
    <col min="13588" max="13588" width="9.5703125" customWidth="1"/>
    <col min="13589" max="13589" width="9" customWidth="1"/>
    <col min="13590" max="13590" width="9.42578125" customWidth="1"/>
    <col min="13591" max="13592" width="9.7109375" customWidth="1"/>
    <col min="13593" max="13594" width="10" customWidth="1"/>
    <col min="13595" max="13595" width="9.85546875" customWidth="1"/>
    <col min="13596" max="13596" width="14.140625" customWidth="1"/>
    <col min="13597" max="13597" width="10.42578125" customWidth="1"/>
    <col min="13598" max="13598" width="10.5703125" customWidth="1"/>
    <col min="13599" max="13599" width="10.42578125" customWidth="1"/>
    <col min="13600" max="13600" width="10.28515625" customWidth="1"/>
    <col min="13601" max="13601" width="10.5703125" customWidth="1"/>
    <col min="13602" max="13602" width="9.140625" customWidth="1"/>
    <col min="13603" max="13603" width="10.42578125" customWidth="1"/>
    <col min="13604" max="13609" width="9.140625" customWidth="1"/>
    <col min="13610" max="13610" width="8" customWidth="1"/>
    <col min="13611" max="13619" width="7.28515625" customWidth="1"/>
    <col min="13620" max="13620" width="8.42578125" customWidth="1"/>
    <col min="13621" max="13621" width="9.28515625" customWidth="1"/>
    <col min="13622" max="13622" width="7.28515625" customWidth="1"/>
    <col min="13623" max="13623" width="9.85546875" customWidth="1"/>
    <col min="13624" max="13624" width="10.5703125" customWidth="1"/>
    <col min="13625" max="13625" width="8.5703125" customWidth="1"/>
    <col min="13626" max="13627" width="8.42578125" customWidth="1"/>
    <col min="13628" max="13628" width="9.140625" customWidth="1"/>
    <col min="13629" max="13629" width="8.140625" customWidth="1"/>
    <col min="13630" max="13630" width="8.85546875" customWidth="1"/>
    <col min="13824" max="13824" width="2.5703125" customWidth="1"/>
    <col min="13825" max="13825" width="5.140625" customWidth="1"/>
    <col min="13826" max="13826" width="12.42578125" customWidth="1"/>
    <col min="13827" max="13827" width="8.5703125" customWidth="1"/>
    <col min="13828" max="13828" width="9.28515625" customWidth="1"/>
    <col min="13829" max="13829" width="9.140625" customWidth="1"/>
    <col min="13830" max="13830" width="9" customWidth="1"/>
    <col min="13831" max="13831" width="8.85546875" customWidth="1"/>
    <col min="13832" max="13832" width="9" customWidth="1"/>
    <col min="13833" max="13834" width="8.85546875" customWidth="1"/>
    <col min="13835" max="13835" width="9.140625" customWidth="1"/>
    <col min="13836" max="13836" width="9.28515625" customWidth="1"/>
    <col min="13837" max="13837" width="9.42578125" customWidth="1"/>
    <col min="13838" max="13838" width="9.28515625" customWidth="1"/>
    <col min="13839" max="13839" width="9.5703125" customWidth="1"/>
    <col min="13840" max="13840" width="10" customWidth="1"/>
    <col min="13841" max="13841" width="10.140625" customWidth="1"/>
    <col min="13842" max="13842" width="10.28515625" customWidth="1"/>
    <col min="13843" max="13843" width="9.42578125" customWidth="1"/>
    <col min="13844" max="13844" width="9.5703125" customWidth="1"/>
    <col min="13845" max="13845" width="9" customWidth="1"/>
    <col min="13846" max="13846" width="9.42578125" customWidth="1"/>
    <col min="13847" max="13848" width="9.7109375" customWidth="1"/>
    <col min="13849" max="13850" width="10" customWidth="1"/>
    <col min="13851" max="13851" width="9.85546875" customWidth="1"/>
    <col min="13852" max="13852" width="14.140625" customWidth="1"/>
    <col min="13853" max="13853" width="10.42578125" customWidth="1"/>
    <col min="13854" max="13854" width="10.5703125" customWidth="1"/>
    <col min="13855" max="13855" width="10.42578125" customWidth="1"/>
    <col min="13856" max="13856" width="10.28515625" customWidth="1"/>
    <col min="13857" max="13857" width="10.5703125" customWidth="1"/>
    <col min="13858" max="13858" width="9.140625" customWidth="1"/>
    <col min="13859" max="13859" width="10.42578125" customWidth="1"/>
    <col min="13860" max="13865" width="9.140625" customWidth="1"/>
    <col min="13866" max="13866" width="8" customWidth="1"/>
    <col min="13867" max="13875" width="7.28515625" customWidth="1"/>
    <col min="13876" max="13876" width="8.42578125" customWidth="1"/>
    <col min="13877" max="13877" width="9.28515625" customWidth="1"/>
    <col min="13878" max="13878" width="7.28515625" customWidth="1"/>
    <col min="13879" max="13879" width="9.85546875" customWidth="1"/>
    <col min="13880" max="13880" width="10.5703125" customWidth="1"/>
    <col min="13881" max="13881" width="8.5703125" customWidth="1"/>
    <col min="13882" max="13883" width="8.42578125" customWidth="1"/>
    <col min="13884" max="13884" width="9.140625" customWidth="1"/>
    <col min="13885" max="13885" width="8.140625" customWidth="1"/>
    <col min="13886" max="13886" width="8.85546875" customWidth="1"/>
    <col min="14080" max="14080" width="2.5703125" customWidth="1"/>
    <col min="14081" max="14081" width="5.140625" customWidth="1"/>
    <col min="14082" max="14082" width="12.42578125" customWidth="1"/>
    <col min="14083" max="14083" width="8.5703125" customWidth="1"/>
    <col min="14084" max="14084" width="9.28515625" customWidth="1"/>
    <col min="14085" max="14085" width="9.140625" customWidth="1"/>
    <col min="14086" max="14086" width="9" customWidth="1"/>
    <col min="14087" max="14087" width="8.85546875" customWidth="1"/>
    <col min="14088" max="14088" width="9" customWidth="1"/>
    <col min="14089" max="14090" width="8.85546875" customWidth="1"/>
    <col min="14091" max="14091" width="9.140625" customWidth="1"/>
    <col min="14092" max="14092" width="9.28515625" customWidth="1"/>
    <col min="14093" max="14093" width="9.42578125" customWidth="1"/>
    <col min="14094" max="14094" width="9.28515625" customWidth="1"/>
    <col min="14095" max="14095" width="9.5703125" customWidth="1"/>
    <col min="14096" max="14096" width="10" customWidth="1"/>
    <col min="14097" max="14097" width="10.140625" customWidth="1"/>
    <col min="14098" max="14098" width="10.28515625" customWidth="1"/>
    <col min="14099" max="14099" width="9.42578125" customWidth="1"/>
    <col min="14100" max="14100" width="9.5703125" customWidth="1"/>
    <col min="14101" max="14101" width="9" customWidth="1"/>
    <col min="14102" max="14102" width="9.42578125" customWidth="1"/>
    <col min="14103" max="14104" width="9.7109375" customWidth="1"/>
    <col min="14105" max="14106" width="10" customWidth="1"/>
    <col min="14107" max="14107" width="9.85546875" customWidth="1"/>
    <col min="14108" max="14108" width="14.140625" customWidth="1"/>
    <col min="14109" max="14109" width="10.42578125" customWidth="1"/>
    <col min="14110" max="14110" width="10.5703125" customWidth="1"/>
    <col min="14111" max="14111" width="10.42578125" customWidth="1"/>
    <col min="14112" max="14112" width="10.28515625" customWidth="1"/>
    <col min="14113" max="14113" width="10.5703125" customWidth="1"/>
    <col min="14114" max="14114" width="9.140625" customWidth="1"/>
    <col min="14115" max="14115" width="10.42578125" customWidth="1"/>
    <col min="14116" max="14121" width="9.140625" customWidth="1"/>
    <col min="14122" max="14122" width="8" customWidth="1"/>
    <col min="14123" max="14131" width="7.28515625" customWidth="1"/>
    <col min="14132" max="14132" width="8.42578125" customWidth="1"/>
    <col min="14133" max="14133" width="9.28515625" customWidth="1"/>
    <col min="14134" max="14134" width="7.28515625" customWidth="1"/>
    <col min="14135" max="14135" width="9.85546875" customWidth="1"/>
    <col min="14136" max="14136" width="10.5703125" customWidth="1"/>
    <col min="14137" max="14137" width="8.5703125" customWidth="1"/>
    <col min="14138" max="14139" width="8.42578125" customWidth="1"/>
    <col min="14140" max="14140" width="9.140625" customWidth="1"/>
    <col min="14141" max="14141" width="8.140625" customWidth="1"/>
    <col min="14142" max="14142" width="8.85546875" customWidth="1"/>
    <col min="14336" max="14336" width="2.5703125" customWidth="1"/>
    <col min="14337" max="14337" width="5.140625" customWidth="1"/>
    <col min="14338" max="14338" width="12.42578125" customWidth="1"/>
    <col min="14339" max="14339" width="8.5703125" customWidth="1"/>
    <col min="14340" max="14340" width="9.28515625" customWidth="1"/>
    <col min="14341" max="14341" width="9.140625" customWidth="1"/>
    <col min="14342" max="14342" width="9" customWidth="1"/>
    <col min="14343" max="14343" width="8.85546875" customWidth="1"/>
    <col min="14344" max="14344" width="9" customWidth="1"/>
    <col min="14345" max="14346" width="8.85546875" customWidth="1"/>
    <col min="14347" max="14347" width="9.140625" customWidth="1"/>
    <col min="14348" max="14348" width="9.28515625" customWidth="1"/>
    <col min="14349" max="14349" width="9.42578125" customWidth="1"/>
    <col min="14350" max="14350" width="9.28515625" customWidth="1"/>
    <col min="14351" max="14351" width="9.5703125" customWidth="1"/>
    <col min="14352" max="14352" width="10" customWidth="1"/>
    <col min="14353" max="14353" width="10.140625" customWidth="1"/>
    <col min="14354" max="14354" width="10.28515625" customWidth="1"/>
    <col min="14355" max="14355" width="9.42578125" customWidth="1"/>
    <col min="14356" max="14356" width="9.5703125" customWidth="1"/>
    <col min="14357" max="14357" width="9" customWidth="1"/>
    <col min="14358" max="14358" width="9.42578125" customWidth="1"/>
    <col min="14359" max="14360" width="9.7109375" customWidth="1"/>
    <col min="14361" max="14362" width="10" customWidth="1"/>
    <col min="14363" max="14363" width="9.85546875" customWidth="1"/>
    <col min="14364" max="14364" width="14.140625" customWidth="1"/>
    <col min="14365" max="14365" width="10.42578125" customWidth="1"/>
    <col min="14366" max="14366" width="10.5703125" customWidth="1"/>
    <col min="14367" max="14367" width="10.42578125" customWidth="1"/>
    <col min="14368" max="14368" width="10.28515625" customWidth="1"/>
    <col min="14369" max="14369" width="10.5703125" customWidth="1"/>
    <col min="14370" max="14370" width="9.140625" customWidth="1"/>
    <col min="14371" max="14371" width="10.42578125" customWidth="1"/>
    <col min="14372" max="14377" width="9.140625" customWidth="1"/>
    <col min="14378" max="14378" width="8" customWidth="1"/>
    <col min="14379" max="14387" width="7.28515625" customWidth="1"/>
    <col min="14388" max="14388" width="8.42578125" customWidth="1"/>
    <col min="14389" max="14389" width="9.28515625" customWidth="1"/>
    <col min="14390" max="14390" width="7.28515625" customWidth="1"/>
    <col min="14391" max="14391" width="9.85546875" customWidth="1"/>
    <col min="14392" max="14392" width="10.5703125" customWidth="1"/>
    <col min="14393" max="14393" width="8.5703125" customWidth="1"/>
    <col min="14394" max="14395" width="8.42578125" customWidth="1"/>
    <col min="14396" max="14396" width="9.140625" customWidth="1"/>
    <col min="14397" max="14397" width="8.140625" customWidth="1"/>
    <col min="14398" max="14398" width="8.85546875" customWidth="1"/>
    <col min="14592" max="14592" width="2.5703125" customWidth="1"/>
    <col min="14593" max="14593" width="5.140625" customWidth="1"/>
    <col min="14594" max="14594" width="12.42578125" customWidth="1"/>
    <col min="14595" max="14595" width="8.5703125" customWidth="1"/>
    <col min="14596" max="14596" width="9.28515625" customWidth="1"/>
    <col min="14597" max="14597" width="9.140625" customWidth="1"/>
    <col min="14598" max="14598" width="9" customWidth="1"/>
    <col min="14599" max="14599" width="8.85546875" customWidth="1"/>
    <col min="14600" max="14600" width="9" customWidth="1"/>
    <col min="14601" max="14602" width="8.85546875" customWidth="1"/>
    <col min="14603" max="14603" width="9.140625" customWidth="1"/>
    <col min="14604" max="14604" width="9.28515625" customWidth="1"/>
    <col min="14605" max="14605" width="9.42578125" customWidth="1"/>
    <col min="14606" max="14606" width="9.28515625" customWidth="1"/>
    <col min="14607" max="14607" width="9.5703125" customWidth="1"/>
    <col min="14608" max="14608" width="10" customWidth="1"/>
    <col min="14609" max="14609" width="10.140625" customWidth="1"/>
    <col min="14610" max="14610" width="10.28515625" customWidth="1"/>
    <col min="14611" max="14611" width="9.42578125" customWidth="1"/>
    <col min="14612" max="14612" width="9.5703125" customWidth="1"/>
    <col min="14613" max="14613" width="9" customWidth="1"/>
    <col min="14614" max="14614" width="9.42578125" customWidth="1"/>
    <col min="14615" max="14616" width="9.7109375" customWidth="1"/>
    <col min="14617" max="14618" width="10" customWidth="1"/>
    <col min="14619" max="14619" width="9.85546875" customWidth="1"/>
    <col min="14620" max="14620" width="14.140625" customWidth="1"/>
    <col min="14621" max="14621" width="10.42578125" customWidth="1"/>
    <col min="14622" max="14622" width="10.5703125" customWidth="1"/>
    <col min="14623" max="14623" width="10.42578125" customWidth="1"/>
    <col min="14624" max="14624" width="10.28515625" customWidth="1"/>
    <col min="14625" max="14625" width="10.5703125" customWidth="1"/>
    <col min="14626" max="14626" width="9.140625" customWidth="1"/>
    <col min="14627" max="14627" width="10.42578125" customWidth="1"/>
    <col min="14628" max="14633" width="9.140625" customWidth="1"/>
    <col min="14634" max="14634" width="8" customWidth="1"/>
    <col min="14635" max="14643" width="7.28515625" customWidth="1"/>
    <col min="14644" max="14644" width="8.42578125" customWidth="1"/>
    <col min="14645" max="14645" width="9.28515625" customWidth="1"/>
    <col min="14646" max="14646" width="7.28515625" customWidth="1"/>
    <col min="14647" max="14647" width="9.85546875" customWidth="1"/>
    <col min="14648" max="14648" width="10.5703125" customWidth="1"/>
    <col min="14649" max="14649" width="8.5703125" customWidth="1"/>
    <col min="14650" max="14651" width="8.42578125" customWidth="1"/>
    <col min="14652" max="14652" width="9.140625" customWidth="1"/>
    <col min="14653" max="14653" width="8.140625" customWidth="1"/>
    <col min="14654" max="14654" width="8.85546875" customWidth="1"/>
    <col min="14848" max="14848" width="2.5703125" customWidth="1"/>
    <col min="14849" max="14849" width="5.140625" customWidth="1"/>
    <col min="14850" max="14850" width="12.42578125" customWidth="1"/>
    <col min="14851" max="14851" width="8.5703125" customWidth="1"/>
    <col min="14852" max="14852" width="9.28515625" customWidth="1"/>
    <col min="14853" max="14853" width="9.140625" customWidth="1"/>
    <col min="14854" max="14854" width="9" customWidth="1"/>
    <col min="14855" max="14855" width="8.85546875" customWidth="1"/>
    <col min="14856" max="14856" width="9" customWidth="1"/>
    <col min="14857" max="14858" width="8.85546875" customWidth="1"/>
    <col min="14859" max="14859" width="9.140625" customWidth="1"/>
    <col min="14860" max="14860" width="9.28515625" customWidth="1"/>
    <col min="14861" max="14861" width="9.42578125" customWidth="1"/>
    <col min="14862" max="14862" width="9.28515625" customWidth="1"/>
    <col min="14863" max="14863" width="9.5703125" customWidth="1"/>
    <col min="14864" max="14864" width="10" customWidth="1"/>
    <col min="14865" max="14865" width="10.140625" customWidth="1"/>
    <col min="14866" max="14866" width="10.28515625" customWidth="1"/>
    <col min="14867" max="14867" width="9.42578125" customWidth="1"/>
    <col min="14868" max="14868" width="9.5703125" customWidth="1"/>
    <col min="14869" max="14869" width="9" customWidth="1"/>
    <col min="14870" max="14870" width="9.42578125" customWidth="1"/>
    <col min="14871" max="14872" width="9.7109375" customWidth="1"/>
    <col min="14873" max="14874" width="10" customWidth="1"/>
    <col min="14875" max="14875" width="9.85546875" customWidth="1"/>
    <col min="14876" max="14876" width="14.140625" customWidth="1"/>
    <col min="14877" max="14877" width="10.42578125" customWidth="1"/>
    <col min="14878" max="14878" width="10.5703125" customWidth="1"/>
    <col min="14879" max="14879" width="10.42578125" customWidth="1"/>
    <col min="14880" max="14880" width="10.28515625" customWidth="1"/>
    <col min="14881" max="14881" width="10.5703125" customWidth="1"/>
    <col min="14882" max="14882" width="9.140625" customWidth="1"/>
    <col min="14883" max="14883" width="10.42578125" customWidth="1"/>
    <col min="14884" max="14889" width="9.140625" customWidth="1"/>
    <col min="14890" max="14890" width="8" customWidth="1"/>
    <col min="14891" max="14899" width="7.28515625" customWidth="1"/>
    <col min="14900" max="14900" width="8.42578125" customWidth="1"/>
    <col min="14901" max="14901" width="9.28515625" customWidth="1"/>
    <col min="14902" max="14902" width="7.28515625" customWidth="1"/>
    <col min="14903" max="14903" width="9.85546875" customWidth="1"/>
    <col min="14904" max="14904" width="10.5703125" customWidth="1"/>
    <col min="14905" max="14905" width="8.5703125" customWidth="1"/>
    <col min="14906" max="14907" width="8.42578125" customWidth="1"/>
    <col min="14908" max="14908" width="9.140625" customWidth="1"/>
    <col min="14909" max="14909" width="8.140625" customWidth="1"/>
    <col min="14910" max="14910" width="8.85546875" customWidth="1"/>
    <col min="15104" max="15104" width="2.5703125" customWidth="1"/>
    <col min="15105" max="15105" width="5.140625" customWidth="1"/>
    <col min="15106" max="15106" width="12.42578125" customWidth="1"/>
    <col min="15107" max="15107" width="8.5703125" customWidth="1"/>
    <col min="15108" max="15108" width="9.28515625" customWidth="1"/>
    <col min="15109" max="15109" width="9.140625" customWidth="1"/>
    <col min="15110" max="15110" width="9" customWidth="1"/>
    <col min="15111" max="15111" width="8.85546875" customWidth="1"/>
    <col min="15112" max="15112" width="9" customWidth="1"/>
    <col min="15113" max="15114" width="8.85546875" customWidth="1"/>
    <col min="15115" max="15115" width="9.140625" customWidth="1"/>
    <col min="15116" max="15116" width="9.28515625" customWidth="1"/>
    <col min="15117" max="15117" width="9.42578125" customWidth="1"/>
    <col min="15118" max="15118" width="9.28515625" customWidth="1"/>
    <col min="15119" max="15119" width="9.5703125" customWidth="1"/>
    <col min="15120" max="15120" width="10" customWidth="1"/>
    <col min="15121" max="15121" width="10.140625" customWidth="1"/>
    <col min="15122" max="15122" width="10.28515625" customWidth="1"/>
    <col min="15123" max="15123" width="9.42578125" customWidth="1"/>
    <col min="15124" max="15124" width="9.5703125" customWidth="1"/>
    <col min="15125" max="15125" width="9" customWidth="1"/>
    <col min="15126" max="15126" width="9.42578125" customWidth="1"/>
    <col min="15127" max="15128" width="9.7109375" customWidth="1"/>
    <col min="15129" max="15130" width="10" customWidth="1"/>
    <col min="15131" max="15131" width="9.85546875" customWidth="1"/>
    <col min="15132" max="15132" width="14.140625" customWidth="1"/>
    <col min="15133" max="15133" width="10.42578125" customWidth="1"/>
    <col min="15134" max="15134" width="10.5703125" customWidth="1"/>
    <col min="15135" max="15135" width="10.42578125" customWidth="1"/>
    <col min="15136" max="15136" width="10.28515625" customWidth="1"/>
    <col min="15137" max="15137" width="10.5703125" customWidth="1"/>
    <col min="15138" max="15138" width="9.140625" customWidth="1"/>
    <col min="15139" max="15139" width="10.42578125" customWidth="1"/>
    <col min="15140" max="15145" width="9.140625" customWidth="1"/>
    <col min="15146" max="15146" width="8" customWidth="1"/>
    <col min="15147" max="15155" width="7.28515625" customWidth="1"/>
    <col min="15156" max="15156" width="8.42578125" customWidth="1"/>
    <col min="15157" max="15157" width="9.28515625" customWidth="1"/>
    <col min="15158" max="15158" width="7.28515625" customWidth="1"/>
    <col min="15159" max="15159" width="9.85546875" customWidth="1"/>
    <col min="15160" max="15160" width="10.5703125" customWidth="1"/>
    <col min="15161" max="15161" width="8.5703125" customWidth="1"/>
    <col min="15162" max="15163" width="8.42578125" customWidth="1"/>
    <col min="15164" max="15164" width="9.140625" customWidth="1"/>
    <col min="15165" max="15165" width="8.140625" customWidth="1"/>
    <col min="15166" max="15166" width="8.85546875" customWidth="1"/>
    <col min="15360" max="15360" width="2.5703125" customWidth="1"/>
    <col min="15361" max="15361" width="5.140625" customWidth="1"/>
    <col min="15362" max="15362" width="12.42578125" customWidth="1"/>
    <col min="15363" max="15363" width="8.5703125" customWidth="1"/>
    <col min="15364" max="15364" width="9.28515625" customWidth="1"/>
    <col min="15365" max="15365" width="9.140625" customWidth="1"/>
    <col min="15366" max="15366" width="9" customWidth="1"/>
    <col min="15367" max="15367" width="8.85546875" customWidth="1"/>
    <col min="15368" max="15368" width="9" customWidth="1"/>
    <col min="15369" max="15370" width="8.85546875" customWidth="1"/>
    <col min="15371" max="15371" width="9.140625" customWidth="1"/>
    <col min="15372" max="15372" width="9.28515625" customWidth="1"/>
    <col min="15373" max="15373" width="9.42578125" customWidth="1"/>
    <col min="15374" max="15374" width="9.28515625" customWidth="1"/>
    <col min="15375" max="15375" width="9.5703125" customWidth="1"/>
    <col min="15376" max="15376" width="10" customWidth="1"/>
    <col min="15377" max="15377" width="10.140625" customWidth="1"/>
    <col min="15378" max="15378" width="10.28515625" customWidth="1"/>
    <col min="15379" max="15379" width="9.42578125" customWidth="1"/>
    <col min="15380" max="15380" width="9.5703125" customWidth="1"/>
    <col min="15381" max="15381" width="9" customWidth="1"/>
    <col min="15382" max="15382" width="9.42578125" customWidth="1"/>
    <col min="15383" max="15384" width="9.7109375" customWidth="1"/>
    <col min="15385" max="15386" width="10" customWidth="1"/>
    <col min="15387" max="15387" width="9.85546875" customWidth="1"/>
    <col min="15388" max="15388" width="14.140625" customWidth="1"/>
    <col min="15389" max="15389" width="10.42578125" customWidth="1"/>
    <col min="15390" max="15390" width="10.5703125" customWidth="1"/>
    <col min="15391" max="15391" width="10.42578125" customWidth="1"/>
    <col min="15392" max="15392" width="10.28515625" customWidth="1"/>
    <col min="15393" max="15393" width="10.5703125" customWidth="1"/>
    <col min="15394" max="15394" width="9.140625" customWidth="1"/>
    <col min="15395" max="15395" width="10.42578125" customWidth="1"/>
    <col min="15396" max="15401" width="9.140625" customWidth="1"/>
    <col min="15402" max="15402" width="8" customWidth="1"/>
    <col min="15403" max="15411" width="7.28515625" customWidth="1"/>
    <col min="15412" max="15412" width="8.42578125" customWidth="1"/>
    <col min="15413" max="15413" width="9.28515625" customWidth="1"/>
    <col min="15414" max="15414" width="7.28515625" customWidth="1"/>
    <col min="15415" max="15415" width="9.85546875" customWidth="1"/>
    <col min="15416" max="15416" width="10.5703125" customWidth="1"/>
    <col min="15417" max="15417" width="8.5703125" customWidth="1"/>
    <col min="15418" max="15419" width="8.42578125" customWidth="1"/>
    <col min="15420" max="15420" width="9.140625" customWidth="1"/>
    <col min="15421" max="15421" width="8.140625" customWidth="1"/>
    <col min="15422" max="15422" width="8.85546875" customWidth="1"/>
    <col min="15616" max="15616" width="2.5703125" customWidth="1"/>
    <col min="15617" max="15617" width="5.140625" customWidth="1"/>
    <col min="15618" max="15618" width="12.42578125" customWidth="1"/>
    <col min="15619" max="15619" width="8.5703125" customWidth="1"/>
    <col min="15620" max="15620" width="9.28515625" customWidth="1"/>
    <col min="15621" max="15621" width="9.140625" customWidth="1"/>
    <col min="15622" max="15622" width="9" customWidth="1"/>
    <col min="15623" max="15623" width="8.85546875" customWidth="1"/>
    <col min="15624" max="15624" width="9" customWidth="1"/>
    <col min="15625" max="15626" width="8.85546875" customWidth="1"/>
    <col min="15627" max="15627" width="9.140625" customWidth="1"/>
    <col min="15628" max="15628" width="9.28515625" customWidth="1"/>
    <col min="15629" max="15629" width="9.42578125" customWidth="1"/>
    <col min="15630" max="15630" width="9.28515625" customWidth="1"/>
    <col min="15631" max="15631" width="9.5703125" customWidth="1"/>
    <col min="15632" max="15632" width="10" customWidth="1"/>
    <col min="15633" max="15633" width="10.140625" customWidth="1"/>
    <col min="15634" max="15634" width="10.28515625" customWidth="1"/>
    <col min="15635" max="15635" width="9.42578125" customWidth="1"/>
    <col min="15636" max="15636" width="9.5703125" customWidth="1"/>
    <col min="15637" max="15637" width="9" customWidth="1"/>
    <col min="15638" max="15638" width="9.42578125" customWidth="1"/>
    <col min="15639" max="15640" width="9.7109375" customWidth="1"/>
    <col min="15641" max="15642" width="10" customWidth="1"/>
    <col min="15643" max="15643" width="9.85546875" customWidth="1"/>
    <col min="15644" max="15644" width="14.140625" customWidth="1"/>
    <col min="15645" max="15645" width="10.42578125" customWidth="1"/>
    <col min="15646" max="15646" width="10.5703125" customWidth="1"/>
    <col min="15647" max="15647" width="10.42578125" customWidth="1"/>
    <col min="15648" max="15648" width="10.28515625" customWidth="1"/>
    <col min="15649" max="15649" width="10.5703125" customWidth="1"/>
    <col min="15650" max="15650" width="9.140625" customWidth="1"/>
    <col min="15651" max="15651" width="10.42578125" customWidth="1"/>
    <col min="15652" max="15657" width="9.140625" customWidth="1"/>
    <col min="15658" max="15658" width="8" customWidth="1"/>
    <col min="15659" max="15667" width="7.28515625" customWidth="1"/>
    <col min="15668" max="15668" width="8.42578125" customWidth="1"/>
    <col min="15669" max="15669" width="9.28515625" customWidth="1"/>
    <col min="15670" max="15670" width="7.28515625" customWidth="1"/>
    <col min="15671" max="15671" width="9.85546875" customWidth="1"/>
    <col min="15672" max="15672" width="10.5703125" customWidth="1"/>
    <col min="15673" max="15673" width="8.5703125" customWidth="1"/>
    <col min="15674" max="15675" width="8.42578125" customWidth="1"/>
    <col min="15676" max="15676" width="9.140625" customWidth="1"/>
    <col min="15677" max="15677" width="8.140625" customWidth="1"/>
    <col min="15678" max="15678" width="8.85546875" customWidth="1"/>
    <col min="15872" max="15872" width="2.5703125" customWidth="1"/>
    <col min="15873" max="15873" width="5.140625" customWidth="1"/>
    <col min="15874" max="15874" width="12.42578125" customWidth="1"/>
    <col min="15875" max="15875" width="8.5703125" customWidth="1"/>
    <col min="15876" max="15876" width="9.28515625" customWidth="1"/>
    <col min="15877" max="15877" width="9.140625" customWidth="1"/>
    <col min="15878" max="15878" width="9" customWidth="1"/>
    <col min="15879" max="15879" width="8.85546875" customWidth="1"/>
    <col min="15880" max="15880" width="9" customWidth="1"/>
    <col min="15881" max="15882" width="8.85546875" customWidth="1"/>
    <col min="15883" max="15883" width="9.140625" customWidth="1"/>
    <col min="15884" max="15884" width="9.28515625" customWidth="1"/>
    <col min="15885" max="15885" width="9.42578125" customWidth="1"/>
    <col min="15886" max="15886" width="9.28515625" customWidth="1"/>
    <col min="15887" max="15887" width="9.5703125" customWidth="1"/>
    <col min="15888" max="15888" width="10" customWidth="1"/>
    <col min="15889" max="15889" width="10.140625" customWidth="1"/>
    <col min="15890" max="15890" width="10.28515625" customWidth="1"/>
    <col min="15891" max="15891" width="9.42578125" customWidth="1"/>
    <col min="15892" max="15892" width="9.5703125" customWidth="1"/>
    <col min="15893" max="15893" width="9" customWidth="1"/>
    <col min="15894" max="15894" width="9.42578125" customWidth="1"/>
    <col min="15895" max="15896" width="9.7109375" customWidth="1"/>
    <col min="15897" max="15898" width="10" customWidth="1"/>
    <col min="15899" max="15899" width="9.85546875" customWidth="1"/>
    <col min="15900" max="15900" width="14.140625" customWidth="1"/>
    <col min="15901" max="15901" width="10.42578125" customWidth="1"/>
    <col min="15902" max="15902" width="10.5703125" customWidth="1"/>
    <col min="15903" max="15903" width="10.42578125" customWidth="1"/>
    <col min="15904" max="15904" width="10.28515625" customWidth="1"/>
    <col min="15905" max="15905" width="10.5703125" customWidth="1"/>
    <col min="15906" max="15906" width="9.140625" customWidth="1"/>
    <col min="15907" max="15907" width="10.42578125" customWidth="1"/>
    <col min="15908" max="15913" width="9.140625" customWidth="1"/>
    <col min="15914" max="15914" width="8" customWidth="1"/>
    <col min="15915" max="15923" width="7.28515625" customWidth="1"/>
    <col min="15924" max="15924" width="8.42578125" customWidth="1"/>
    <col min="15925" max="15925" width="9.28515625" customWidth="1"/>
    <col min="15926" max="15926" width="7.28515625" customWidth="1"/>
    <col min="15927" max="15927" width="9.85546875" customWidth="1"/>
    <col min="15928" max="15928" width="10.5703125" customWidth="1"/>
    <col min="15929" max="15929" width="8.5703125" customWidth="1"/>
    <col min="15930" max="15931" width="8.42578125" customWidth="1"/>
    <col min="15932" max="15932" width="9.140625" customWidth="1"/>
    <col min="15933" max="15933" width="8.140625" customWidth="1"/>
    <col min="15934" max="15934" width="8.85546875" customWidth="1"/>
    <col min="16128" max="16128" width="2.5703125" customWidth="1"/>
    <col min="16129" max="16129" width="5.140625" customWidth="1"/>
    <col min="16130" max="16130" width="12.42578125" customWidth="1"/>
    <col min="16131" max="16131" width="8.5703125" customWidth="1"/>
    <col min="16132" max="16132" width="9.28515625" customWidth="1"/>
    <col min="16133" max="16133" width="9.140625" customWidth="1"/>
    <col min="16134" max="16134" width="9" customWidth="1"/>
    <col min="16135" max="16135" width="8.85546875" customWidth="1"/>
    <col min="16136" max="16136" width="9" customWidth="1"/>
    <col min="16137" max="16138" width="8.85546875" customWidth="1"/>
    <col min="16139" max="16139" width="9.140625" customWidth="1"/>
    <col min="16140" max="16140" width="9.28515625" customWidth="1"/>
    <col min="16141" max="16141" width="9.42578125" customWidth="1"/>
    <col min="16142" max="16142" width="9.28515625" customWidth="1"/>
    <col min="16143" max="16143" width="9.5703125" customWidth="1"/>
    <col min="16144" max="16144" width="10" customWidth="1"/>
    <col min="16145" max="16145" width="10.140625" customWidth="1"/>
    <col min="16146" max="16146" width="10.28515625" customWidth="1"/>
    <col min="16147" max="16147" width="9.42578125" customWidth="1"/>
    <col min="16148" max="16148" width="9.5703125" customWidth="1"/>
    <col min="16149" max="16149" width="9" customWidth="1"/>
    <col min="16150" max="16150" width="9.42578125" customWidth="1"/>
    <col min="16151" max="16152" width="9.7109375" customWidth="1"/>
    <col min="16153" max="16154" width="10" customWidth="1"/>
    <col min="16155" max="16155" width="9.85546875" customWidth="1"/>
    <col min="16156" max="16156" width="14.140625" customWidth="1"/>
    <col min="16157" max="16157" width="10.42578125" customWidth="1"/>
    <col min="16158" max="16158" width="10.5703125" customWidth="1"/>
    <col min="16159" max="16159" width="10.42578125" customWidth="1"/>
    <col min="16160" max="16160" width="10.28515625" customWidth="1"/>
    <col min="16161" max="16161" width="10.5703125" customWidth="1"/>
    <col min="16162" max="16162" width="9.140625" customWidth="1"/>
    <col min="16163" max="16163" width="10.42578125" customWidth="1"/>
    <col min="16164" max="16169" width="9.140625" customWidth="1"/>
    <col min="16170" max="16170" width="8" customWidth="1"/>
    <col min="16171" max="16179" width="7.28515625" customWidth="1"/>
    <col min="16180" max="16180" width="8.42578125" customWidth="1"/>
    <col min="16181" max="16181" width="9.28515625" customWidth="1"/>
    <col min="16182" max="16182" width="7.28515625" customWidth="1"/>
    <col min="16183" max="16183" width="9.85546875" customWidth="1"/>
    <col min="16184" max="16184" width="10.5703125" customWidth="1"/>
    <col min="16185" max="16185" width="8.5703125" customWidth="1"/>
    <col min="16186" max="16187" width="8.42578125" customWidth="1"/>
    <col min="16188" max="16188" width="9.140625" customWidth="1"/>
    <col min="16189" max="16189" width="8.140625" customWidth="1"/>
    <col min="16190" max="16190" width="8.85546875" customWidth="1"/>
  </cols>
  <sheetData>
    <row r="1" spans="2:65" ht="30" customHeight="1" x14ac:dyDescent="0.25">
      <c r="B1" s="1288" t="s">
        <v>285</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c r="BG1" s="1288"/>
      <c r="BH1" s="1288"/>
      <c r="BI1" s="1288"/>
      <c r="BJ1" s="1288"/>
    </row>
    <row r="2" spans="2:65" ht="15" customHeight="1" thickBot="1" x14ac:dyDescent="0.3">
      <c r="B2" s="282"/>
      <c r="C2" s="1"/>
    </row>
    <row r="3" spans="2:65" ht="18" customHeight="1" thickBot="1" x14ac:dyDescent="0.3">
      <c r="B3" s="1358" t="s">
        <v>0</v>
      </c>
      <c r="C3" s="1359"/>
      <c r="D3" s="1364" t="s">
        <v>1</v>
      </c>
      <c r="E3" s="1467" t="s">
        <v>2</v>
      </c>
      <c r="F3" s="1468"/>
      <c r="G3" s="1468"/>
      <c r="H3" s="1468"/>
      <c r="I3" s="1468"/>
      <c r="J3" s="1468"/>
      <c r="K3" s="1468"/>
      <c r="L3" s="1468"/>
      <c r="M3" s="1468"/>
      <c r="N3" s="1469"/>
      <c r="O3" s="1467" t="s">
        <v>3</v>
      </c>
      <c r="P3" s="1468"/>
      <c r="Q3" s="1468"/>
      <c r="R3" s="1468"/>
      <c r="S3" s="1468"/>
      <c r="T3" s="1468"/>
      <c r="U3" s="1468"/>
      <c r="V3" s="1468"/>
      <c r="W3" s="1468"/>
      <c r="X3" s="1468"/>
      <c r="Y3" s="1468"/>
      <c r="Z3" s="1468"/>
      <c r="AA3" s="1468"/>
      <c r="AB3" s="1469"/>
      <c r="AC3" s="1467" t="s">
        <v>4</v>
      </c>
      <c r="AD3" s="1468"/>
      <c r="AE3" s="1468"/>
      <c r="AF3" s="1468"/>
      <c r="AG3" s="1468"/>
      <c r="AH3" s="1468"/>
      <c r="AI3" s="1469"/>
      <c r="AJ3" s="1497" t="s">
        <v>5</v>
      </c>
      <c r="AK3" s="1498"/>
      <c r="AL3" s="1498"/>
      <c r="AM3" s="1498"/>
      <c r="AN3" s="1498"/>
      <c r="AO3" s="1498"/>
      <c r="AP3" s="1498"/>
      <c r="AQ3" s="1499"/>
      <c r="AR3" s="1467" t="s">
        <v>6</v>
      </c>
      <c r="AS3" s="1468"/>
      <c r="AT3" s="1468"/>
      <c r="AU3" s="1468"/>
      <c r="AV3" s="1468"/>
      <c r="AW3" s="1468"/>
      <c r="AX3" s="1468"/>
      <c r="AY3" s="1468"/>
      <c r="AZ3" s="1468"/>
      <c r="BA3" s="1468"/>
      <c r="BB3" s="1468"/>
      <c r="BC3" s="1468"/>
      <c r="BD3" s="1469"/>
      <c r="BE3" s="1467" t="s">
        <v>7</v>
      </c>
      <c r="BF3" s="1468"/>
      <c r="BG3" s="1468"/>
      <c r="BH3" s="1468"/>
      <c r="BI3" s="1468"/>
      <c r="BJ3" s="1469"/>
      <c r="BK3" s="1437" t="s">
        <v>199</v>
      </c>
      <c r="BL3" s="1438"/>
    </row>
    <row r="4" spans="2:65" ht="24" customHeight="1" x14ac:dyDescent="0.25">
      <c r="B4" s="1360"/>
      <c r="C4" s="1361"/>
      <c r="D4" s="1365"/>
      <c r="E4" s="1462" t="s">
        <v>9</v>
      </c>
      <c r="F4" s="1463"/>
      <c r="G4" s="1463"/>
      <c r="H4" s="1463"/>
      <c r="I4" s="1463"/>
      <c r="J4" s="1463" t="s">
        <v>11</v>
      </c>
      <c r="K4" s="1463"/>
      <c r="L4" s="1463" t="s">
        <v>12</v>
      </c>
      <c r="M4" s="1463"/>
      <c r="N4" s="1493"/>
      <c r="O4" s="1462" t="s">
        <v>90</v>
      </c>
      <c r="P4" s="1463"/>
      <c r="Q4" s="1463"/>
      <c r="R4" s="1464" t="s">
        <v>91</v>
      </c>
      <c r="S4" s="1463" t="s">
        <v>143</v>
      </c>
      <c r="T4" s="1463"/>
      <c r="U4" s="1463"/>
      <c r="V4" s="1463"/>
      <c r="W4" s="1463"/>
      <c r="X4" s="1463" t="s">
        <v>13</v>
      </c>
      <c r="Y4" s="1463"/>
      <c r="Z4" s="1463"/>
      <c r="AA4" s="1463"/>
      <c r="AB4" s="1493"/>
      <c r="AC4" s="1574" t="s">
        <v>46</v>
      </c>
      <c r="AD4" s="1464" t="s">
        <v>88</v>
      </c>
      <c r="AE4" s="1463" t="s">
        <v>15</v>
      </c>
      <c r="AF4" s="1463"/>
      <c r="AG4" s="1487" t="s">
        <v>16</v>
      </c>
      <c r="AH4" s="1487"/>
      <c r="AI4" s="227" t="s">
        <v>17</v>
      </c>
      <c r="AJ4" s="1538" t="s">
        <v>18</v>
      </c>
      <c r="AK4" s="1411"/>
      <c r="AL4" s="1411" t="s">
        <v>19</v>
      </c>
      <c r="AM4" s="1411"/>
      <c r="AN4" s="1412" t="s">
        <v>20</v>
      </c>
      <c r="AO4" s="1412"/>
      <c r="AP4" s="1412"/>
      <c r="AQ4" s="1413"/>
      <c r="AR4" s="1574" t="s">
        <v>21</v>
      </c>
      <c r="AS4" s="1464" t="s">
        <v>22</v>
      </c>
      <c r="AT4" s="1464" t="s">
        <v>23</v>
      </c>
      <c r="AU4" s="1464" t="s">
        <v>24</v>
      </c>
      <c r="AV4" s="1464" t="s">
        <v>25</v>
      </c>
      <c r="AW4" s="1567" t="s">
        <v>26</v>
      </c>
      <c r="AX4" s="1464" t="s">
        <v>93</v>
      </c>
      <c r="AY4" s="1464" t="s">
        <v>94</v>
      </c>
      <c r="AZ4" s="1571" t="s">
        <v>27</v>
      </c>
      <c r="BA4" s="1571" t="s">
        <v>28</v>
      </c>
      <c r="BB4" s="1464" t="s">
        <v>29</v>
      </c>
      <c r="BC4" s="1464" t="s">
        <v>30</v>
      </c>
      <c r="BD4" s="1568" t="s">
        <v>330</v>
      </c>
      <c r="BE4" s="1462" t="s">
        <v>32</v>
      </c>
      <c r="BF4" s="1486"/>
      <c r="BG4" s="1463" t="s">
        <v>33</v>
      </c>
      <c r="BH4" s="1486"/>
      <c r="BI4" s="1412" t="s">
        <v>34</v>
      </c>
      <c r="BJ4" s="1413"/>
      <c r="BK4" s="1439"/>
      <c r="BL4" s="1440"/>
    </row>
    <row r="5" spans="2:65" ht="27" customHeight="1" x14ac:dyDescent="0.25">
      <c r="B5" s="1360"/>
      <c r="C5" s="1361"/>
      <c r="D5" s="1365"/>
      <c r="E5" s="1534" t="s">
        <v>35</v>
      </c>
      <c r="F5" s="1519" t="s">
        <v>36</v>
      </c>
      <c r="G5" s="1519" t="s">
        <v>37</v>
      </c>
      <c r="H5" s="1519" t="s">
        <v>335</v>
      </c>
      <c r="I5" s="1519" t="s">
        <v>89</v>
      </c>
      <c r="J5" s="1519" t="s">
        <v>39</v>
      </c>
      <c r="K5" s="1519" t="s">
        <v>40</v>
      </c>
      <c r="L5" s="1556" t="s">
        <v>317</v>
      </c>
      <c r="M5" s="1556" t="s">
        <v>318</v>
      </c>
      <c r="N5" s="1583" t="s">
        <v>319</v>
      </c>
      <c r="O5" s="1534" t="s">
        <v>95</v>
      </c>
      <c r="P5" s="1519" t="s">
        <v>96</v>
      </c>
      <c r="Q5" s="1519" t="s">
        <v>97</v>
      </c>
      <c r="R5" s="1465"/>
      <c r="S5" s="1519" t="s">
        <v>98</v>
      </c>
      <c r="T5" s="1519" t="s">
        <v>99</v>
      </c>
      <c r="U5" s="1519" t="s">
        <v>100</v>
      </c>
      <c r="V5" s="1519" t="s">
        <v>101</v>
      </c>
      <c r="W5" s="1556" t="s">
        <v>102</v>
      </c>
      <c r="X5" s="1519" t="s">
        <v>41</v>
      </c>
      <c r="Y5" s="1519" t="s">
        <v>42</v>
      </c>
      <c r="Z5" s="1519" t="s">
        <v>43</v>
      </c>
      <c r="AA5" s="1519" t="s">
        <v>44</v>
      </c>
      <c r="AB5" s="1529" t="s">
        <v>45</v>
      </c>
      <c r="AC5" s="1575"/>
      <c r="AD5" s="1491"/>
      <c r="AE5" s="1519" t="s">
        <v>320</v>
      </c>
      <c r="AF5" s="1519" t="s">
        <v>321</v>
      </c>
      <c r="AG5" s="1519" t="s">
        <v>320</v>
      </c>
      <c r="AH5" s="1519" t="s">
        <v>321</v>
      </c>
      <c r="AI5" s="1529" t="s">
        <v>320</v>
      </c>
      <c r="AJ5" s="1534" t="s">
        <v>322</v>
      </c>
      <c r="AK5" s="1519" t="s">
        <v>324</v>
      </c>
      <c r="AL5" s="1519" t="s">
        <v>322</v>
      </c>
      <c r="AM5" s="1519" t="s">
        <v>324</v>
      </c>
      <c r="AN5" s="1519" t="s">
        <v>322</v>
      </c>
      <c r="AO5" s="1519" t="s">
        <v>324</v>
      </c>
      <c r="AP5" s="1519" t="s">
        <v>339</v>
      </c>
      <c r="AQ5" s="1529" t="s">
        <v>340</v>
      </c>
      <c r="AR5" s="1575"/>
      <c r="AS5" s="1491"/>
      <c r="AT5" s="1491"/>
      <c r="AU5" s="1491"/>
      <c r="AV5" s="1491"/>
      <c r="AW5" s="1491"/>
      <c r="AX5" s="1491"/>
      <c r="AY5" s="1491"/>
      <c r="AZ5" s="1572"/>
      <c r="BA5" s="1572"/>
      <c r="BB5" s="1491"/>
      <c r="BC5" s="1507"/>
      <c r="BD5" s="1569"/>
      <c r="BE5" s="1534" t="s">
        <v>341</v>
      </c>
      <c r="BF5" s="1519" t="s">
        <v>329</v>
      </c>
      <c r="BG5" s="1519" t="s">
        <v>337</v>
      </c>
      <c r="BH5" s="1519" t="s">
        <v>329</v>
      </c>
      <c r="BI5" s="1519" t="s">
        <v>342</v>
      </c>
      <c r="BJ5" s="1529" t="s">
        <v>329</v>
      </c>
      <c r="BK5" s="1439"/>
      <c r="BL5" s="1440"/>
    </row>
    <row r="6" spans="2:65" ht="34.5" customHeight="1" x14ac:dyDescent="0.25">
      <c r="B6" s="1360"/>
      <c r="C6" s="1361"/>
      <c r="D6" s="1365"/>
      <c r="E6" s="1534"/>
      <c r="F6" s="1519"/>
      <c r="G6" s="1579"/>
      <c r="H6" s="1519"/>
      <c r="I6" s="1519"/>
      <c r="J6" s="1519"/>
      <c r="K6" s="1519"/>
      <c r="L6" s="1521"/>
      <c r="M6" s="1521"/>
      <c r="N6" s="1581"/>
      <c r="O6" s="1584"/>
      <c r="P6" s="1577"/>
      <c r="Q6" s="1577"/>
      <c r="R6" s="1465"/>
      <c r="S6" s="1519"/>
      <c r="T6" s="1519"/>
      <c r="U6" s="1519"/>
      <c r="V6" s="1519"/>
      <c r="W6" s="1556"/>
      <c r="X6" s="1521"/>
      <c r="Y6" s="1521"/>
      <c r="Z6" s="1521"/>
      <c r="AA6" s="1521"/>
      <c r="AB6" s="1581"/>
      <c r="AC6" s="1575"/>
      <c r="AD6" s="1491"/>
      <c r="AE6" s="1519"/>
      <c r="AF6" s="1519"/>
      <c r="AG6" s="1519"/>
      <c r="AH6" s="1519"/>
      <c r="AI6" s="1529"/>
      <c r="AJ6" s="1534"/>
      <c r="AK6" s="1519"/>
      <c r="AL6" s="1519"/>
      <c r="AM6" s="1519"/>
      <c r="AN6" s="1519"/>
      <c r="AO6" s="1519"/>
      <c r="AP6" s="1519"/>
      <c r="AQ6" s="1529"/>
      <c r="AR6" s="1575"/>
      <c r="AS6" s="1491"/>
      <c r="AT6" s="1491"/>
      <c r="AU6" s="1491"/>
      <c r="AV6" s="1491"/>
      <c r="AW6" s="1491"/>
      <c r="AX6" s="1491"/>
      <c r="AY6" s="1491"/>
      <c r="AZ6" s="1572"/>
      <c r="BA6" s="1572"/>
      <c r="BB6" s="1491"/>
      <c r="BC6" s="1507"/>
      <c r="BD6" s="1569"/>
      <c r="BE6" s="1586"/>
      <c r="BF6" s="1521"/>
      <c r="BG6" s="1521"/>
      <c r="BH6" s="1521"/>
      <c r="BI6" s="1521"/>
      <c r="BJ6" s="1581"/>
      <c r="BK6" s="1439"/>
      <c r="BL6" s="1440"/>
    </row>
    <row r="7" spans="2:65" ht="39.75" customHeight="1" thickBot="1" x14ac:dyDescent="0.3">
      <c r="B7" s="1360"/>
      <c r="C7" s="1361"/>
      <c r="D7" s="1365"/>
      <c r="E7" s="1535"/>
      <c r="F7" s="1520"/>
      <c r="G7" s="1580"/>
      <c r="H7" s="1520"/>
      <c r="I7" s="1520"/>
      <c r="J7" s="1520"/>
      <c r="K7" s="1520"/>
      <c r="L7" s="1522"/>
      <c r="M7" s="1522"/>
      <c r="N7" s="1582"/>
      <c r="O7" s="1585"/>
      <c r="P7" s="1578"/>
      <c r="Q7" s="1578"/>
      <c r="R7" s="1466"/>
      <c r="S7" s="1520"/>
      <c r="T7" s="1520"/>
      <c r="U7" s="1520"/>
      <c r="V7" s="1520"/>
      <c r="W7" s="1557"/>
      <c r="X7" s="1522"/>
      <c r="Y7" s="1522"/>
      <c r="Z7" s="1522"/>
      <c r="AA7" s="1522"/>
      <c r="AB7" s="1582"/>
      <c r="AC7" s="1576"/>
      <c r="AD7" s="1492"/>
      <c r="AE7" s="1520"/>
      <c r="AF7" s="1520"/>
      <c r="AG7" s="1520"/>
      <c r="AH7" s="1520"/>
      <c r="AI7" s="1530"/>
      <c r="AJ7" s="1535"/>
      <c r="AK7" s="1520"/>
      <c r="AL7" s="1520"/>
      <c r="AM7" s="1520"/>
      <c r="AN7" s="1520"/>
      <c r="AO7" s="1520"/>
      <c r="AP7" s="1520"/>
      <c r="AQ7" s="1530"/>
      <c r="AR7" s="1576"/>
      <c r="AS7" s="1492"/>
      <c r="AT7" s="1492"/>
      <c r="AU7" s="1492"/>
      <c r="AV7" s="1492"/>
      <c r="AW7" s="1492"/>
      <c r="AX7" s="1492"/>
      <c r="AY7" s="1492"/>
      <c r="AZ7" s="1573"/>
      <c r="BA7" s="1573"/>
      <c r="BB7" s="1492"/>
      <c r="BC7" s="1508"/>
      <c r="BD7" s="1570"/>
      <c r="BE7" s="1587"/>
      <c r="BF7" s="1522"/>
      <c r="BG7" s="1522"/>
      <c r="BH7" s="1522"/>
      <c r="BI7" s="1522"/>
      <c r="BJ7" s="1582"/>
      <c r="BK7" s="1441"/>
      <c r="BL7" s="1442"/>
    </row>
    <row r="8" spans="2:65" ht="18" customHeight="1" x14ac:dyDescent="0.25">
      <c r="B8" s="1360"/>
      <c r="C8" s="1361"/>
      <c r="D8" s="1365"/>
      <c r="E8" s="1348" t="s">
        <v>279</v>
      </c>
      <c r="F8" s="1348" t="s">
        <v>279</v>
      </c>
      <c r="G8" s="1348" t="s">
        <v>279</v>
      </c>
      <c r="H8" s="1348" t="s">
        <v>279</v>
      </c>
      <c r="I8" s="1348" t="s">
        <v>279</v>
      </c>
      <c r="J8" s="1356" t="s">
        <v>239</v>
      </c>
      <c r="K8" s="1356" t="s">
        <v>239</v>
      </c>
      <c r="L8" s="1356" t="s">
        <v>239</v>
      </c>
      <c r="M8" s="1348" t="s">
        <v>279</v>
      </c>
      <c r="N8" s="1350" t="s">
        <v>279</v>
      </c>
      <c r="O8" s="1348" t="s">
        <v>279</v>
      </c>
      <c r="P8" s="1348" t="s">
        <v>279</v>
      </c>
      <c r="Q8" s="1348" t="s">
        <v>279</v>
      </c>
      <c r="R8" s="1348" t="s">
        <v>279</v>
      </c>
      <c r="S8" s="1348" t="s">
        <v>279</v>
      </c>
      <c r="T8" s="1348" t="s">
        <v>279</v>
      </c>
      <c r="U8" s="1348" t="s">
        <v>279</v>
      </c>
      <c r="V8" s="1348" t="s">
        <v>279</v>
      </c>
      <c r="W8" s="1348" t="s">
        <v>279</v>
      </c>
      <c r="X8" s="1348" t="s">
        <v>279</v>
      </c>
      <c r="Y8" s="1348" t="s">
        <v>279</v>
      </c>
      <c r="Z8" s="1348" t="s">
        <v>279</v>
      </c>
      <c r="AA8" s="1348" t="s">
        <v>279</v>
      </c>
      <c r="AB8" s="1346" t="s">
        <v>240</v>
      </c>
      <c r="AC8" s="1344" t="s">
        <v>239</v>
      </c>
      <c r="AD8" s="1344" t="s">
        <v>239</v>
      </c>
      <c r="AE8" s="1344" t="s">
        <v>239</v>
      </c>
      <c r="AF8" s="1344" t="s">
        <v>280</v>
      </c>
      <c r="AG8" s="1344" t="s">
        <v>241</v>
      </c>
      <c r="AH8" s="1344" t="s">
        <v>280</v>
      </c>
      <c r="AI8" s="1346" t="s">
        <v>241</v>
      </c>
      <c r="AJ8" s="1344" t="s">
        <v>280</v>
      </c>
      <c r="AK8" s="1344" t="s">
        <v>241</v>
      </c>
      <c r="AL8" s="1344" t="s">
        <v>280</v>
      </c>
      <c r="AM8" s="1344" t="s">
        <v>241</v>
      </c>
      <c r="AN8" s="1344" t="s">
        <v>280</v>
      </c>
      <c r="AO8" s="1344" t="s">
        <v>279</v>
      </c>
      <c r="AP8" s="1344" t="s">
        <v>280</v>
      </c>
      <c r="AQ8" s="1346" t="s">
        <v>279</v>
      </c>
      <c r="AR8" s="1344" t="s">
        <v>279</v>
      </c>
      <c r="AS8" s="1344" t="s">
        <v>279</v>
      </c>
      <c r="AT8" s="1344" t="s">
        <v>279</v>
      </c>
      <c r="AU8" s="1344" t="s">
        <v>279</v>
      </c>
      <c r="AV8" s="1344" t="s">
        <v>279</v>
      </c>
      <c r="AW8" s="1344" t="s">
        <v>279</v>
      </c>
      <c r="AX8" s="1344" t="s">
        <v>279</v>
      </c>
      <c r="AY8" s="1344" t="s">
        <v>279</v>
      </c>
      <c r="AZ8" s="1344" t="s">
        <v>279</v>
      </c>
      <c r="BA8" s="1344" t="s">
        <v>279</v>
      </c>
      <c r="BB8" s="1344" t="s">
        <v>279</v>
      </c>
      <c r="BC8" s="1344" t="s">
        <v>279</v>
      </c>
      <c r="BD8" s="1346" t="s">
        <v>279</v>
      </c>
      <c r="BE8" s="1344" t="s">
        <v>243</v>
      </c>
      <c r="BF8" s="1344" t="s">
        <v>279</v>
      </c>
      <c r="BG8" s="1344" t="s">
        <v>243</v>
      </c>
      <c r="BH8" s="1344" t="s">
        <v>279</v>
      </c>
      <c r="BI8" s="1344" t="s">
        <v>243</v>
      </c>
      <c r="BJ8" s="1346" t="s">
        <v>279</v>
      </c>
      <c r="BK8" s="1342" t="s">
        <v>355</v>
      </c>
      <c r="BL8" s="1344" t="s">
        <v>50</v>
      </c>
    </row>
    <row r="9" spans="2:65" ht="15" customHeight="1" x14ac:dyDescent="0.25">
      <c r="B9" s="1360"/>
      <c r="C9" s="1361"/>
      <c r="D9" s="1365"/>
      <c r="E9" s="1349"/>
      <c r="F9" s="1349"/>
      <c r="G9" s="1349"/>
      <c r="H9" s="1349"/>
      <c r="I9" s="1349"/>
      <c r="J9" s="1357"/>
      <c r="K9" s="1357"/>
      <c r="L9" s="1357"/>
      <c r="M9" s="1349"/>
      <c r="N9" s="1351"/>
      <c r="O9" s="1349"/>
      <c r="P9" s="1349"/>
      <c r="Q9" s="1349"/>
      <c r="R9" s="1349"/>
      <c r="S9" s="1349"/>
      <c r="T9" s="1349"/>
      <c r="U9" s="1349"/>
      <c r="V9" s="1349"/>
      <c r="W9" s="1349"/>
      <c r="X9" s="1349"/>
      <c r="Y9" s="1349"/>
      <c r="Z9" s="1349"/>
      <c r="AA9" s="1349"/>
      <c r="AB9" s="1347"/>
      <c r="AC9" s="1345"/>
      <c r="AD9" s="1345"/>
      <c r="AE9" s="1345"/>
      <c r="AF9" s="1345"/>
      <c r="AG9" s="1345"/>
      <c r="AH9" s="1345"/>
      <c r="AI9" s="1347"/>
      <c r="AJ9" s="1452"/>
      <c r="AK9" s="1345"/>
      <c r="AL9" s="1345"/>
      <c r="AM9" s="1345"/>
      <c r="AN9" s="1345"/>
      <c r="AO9" s="1345"/>
      <c r="AP9" s="1345"/>
      <c r="AQ9" s="1453"/>
      <c r="AR9" s="1345"/>
      <c r="AS9" s="1345"/>
      <c r="AT9" s="1345"/>
      <c r="AU9" s="1345"/>
      <c r="AV9" s="1345"/>
      <c r="AW9" s="1345"/>
      <c r="AX9" s="1345"/>
      <c r="AY9" s="1345"/>
      <c r="AZ9" s="1345"/>
      <c r="BA9" s="1345"/>
      <c r="BB9" s="1345"/>
      <c r="BC9" s="1345"/>
      <c r="BD9" s="1347"/>
      <c r="BE9" s="1345"/>
      <c r="BF9" s="1345"/>
      <c r="BG9" s="1345"/>
      <c r="BH9" s="1345"/>
      <c r="BI9" s="1345"/>
      <c r="BJ9" s="1347"/>
      <c r="BK9" s="1343"/>
      <c r="BL9" s="1345"/>
    </row>
    <row r="10" spans="2:65" ht="15" customHeight="1" thickBot="1" x14ac:dyDescent="0.3">
      <c r="B10" s="1547"/>
      <c r="C10" s="1548"/>
      <c r="D10" s="525" t="s">
        <v>51</v>
      </c>
      <c r="E10" s="526">
        <f>SUM(E11:E47)</f>
        <v>978151</v>
      </c>
      <c r="F10" s="503">
        <f>SUM(F11:F47)</f>
        <v>750576</v>
      </c>
      <c r="G10" s="527">
        <v>72383</v>
      </c>
      <c r="H10" s="528">
        <v>91.20454360423787</v>
      </c>
      <c r="I10" s="503">
        <f>SUM(I11:I47)</f>
        <v>260028</v>
      </c>
      <c r="J10" s="529">
        <v>11.461063480076406</v>
      </c>
      <c r="K10" s="529">
        <v>35.538181333570257</v>
      </c>
      <c r="L10" s="530">
        <v>3.6</v>
      </c>
      <c r="M10" s="530">
        <v>11.5</v>
      </c>
      <c r="N10" s="531">
        <v>6.3</v>
      </c>
      <c r="O10" s="502">
        <f t="shared" ref="O10:AD10" si="0">SUM(O11:O47)</f>
        <v>221</v>
      </c>
      <c r="P10" s="503">
        <f t="shared" si="0"/>
        <v>29</v>
      </c>
      <c r="Q10" s="503">
        <f t="shared" si="0"/>
        <v>1769</v>
      </c>
      <c r="R10" s="503">
        <f t="shared" si="0"/>
        <v>236</v>
      </c>
      <c r="S10" s="503">
        <f t="shared" si="0"/>
        <v>7931</v>
      </c>
      <c r="T10" s="503">
        <f t="shared" si="0"/>
        <v>249</v>
      </c>
      <c r="U10" s="503">
        <f t="shared" si="0"/>
        <v>344</v>
      </c>
      <c r="V10" s="503">
        <f t="shared" si="0"/>
        <v>41</v>
      </c>
      <c r="W10" s="503">
        <f t="shared" si="0"/>
        <v>951</v>
      </c>
      <c r="X10" s="503">
        <f t="shared" si="0"/>
        <v>19395</v>
      </c>
      <c r="Y10" s="503">
        <f t="shared" si="0"/>
        <v>125894</v>
      </c>
      <c r="Z10" s="503">
        <f t="shared" si="0"/>
        <v>74166</v>
      </c>
      <c r="AA10" s="503">
        <f t="shared" si="0"/>
        <v>21088</v>
      </c>
      <c r="AB10" s="503">
        <f t="shared" si="0"/>
        <v>33521</v>
      </c>
      <c r="AC10" s="503">
        <f t="shared" si="0"/>
        <v>273865</v>
      </c>
      <c r="AD10" s="505">
        <f t="shared" si="0"/>
        <v>528190065</v>
      </c>
      <c r="AE10" s="499">
        <v>99.4</v>
      </c>
      <c r="AF10" s="499">
        <v>78.2</v>
      </c>
      <c r="AG10" s="499">
        <v>98</v>
      </c>
      <c r="AH10" s="499">
        <v>38.1</v>
      </c>
      <c r="AI10" s="501">
        <v>94.7</v>
      </c>
      <c r="AJ10" s="532">
        <f t="shared" ref="AJ10:BI10" si="1">SUM(AJ11:AJ47)</f>
        <v>101893.70000000001</v>
      </c>
      <c r="AK10" s="503">
        <f t="shared" si="1"/>
        <v>439725.50324999989</v>
      </c>
      <c r="AL10" s="503">
        <f t="shared" si="1"/>
        <v>5131</v>
      </c>
      <c r="AM10" s="503">
        <f t="shared" si="1"/>
        <v>36314.090000000004</v>
      </c>
      <c r="AN10" s="503">
        <f t="shared" si="1"/>
        <v>49586.05</v>
      </c>
      <c r="AO10" s="503">
        <f t="shared" si="1"/>
        <v>245197.94999999998</v>
      </c>
      <c r="AP10" s="503">
        <f t="shared" si="1"/>
        <v>103043.83999999998</v>
      </c>
      <c r="AQ10" s="533">
        <f t="shared" si="1"/>
        <v>131316.85490000001</v>
      </c>
      <c r="AR10" s="503">
        <f t="shared" si="1"/>
        <v>491039</v>
      </c>
      <c r="AS10" s="503">
        <f t="shared" si="1"/>
        <v>92693</v>
      </c>
      <c r="AT10" s="503">
        <f t="shared" si="1"/>
        <v>55813</v>
      </c>
      <c r="AU10" s="503">
        <f t="shared" si="1"/>
        <v>14761</v>
      </c>
      <c r="AV10" s="503">
        <f t="shared" si="1"/>
        <v>6348</v>
      </c>
      <c r="AW10" s="503">
        <f t="shared" si="1"/>
        <v>114</v>
      </c>
      <c r="AX10" s="503">
        <f t="shared" si="1"/>
        <v>11507</v>
      </c>
      <c r="AY10" s="503">
        <f t="shared" si="1"/>
        <v>28460</v>
      </c>
      <c r="AZ10" s="503">
        <f t="shared" si="1"/>
        <v>15948</v>
      </c>
      <c r="BA10" s="503">
        <f t="shared" si="1"/>
        <v>15366</v>
      </c>
      <c r="BB10" s="503">
        <f t="shared" si="1"/>
        <v>939720</v>
      </c>
      <c r="BC10" s="503">
        <f t="shared" si="1"/>
        <v>4276250</v>
      </c>
      <c r="BD10" s="506">
        <f t="shared" si="1"/>
        <v>7940</v>
      </c>
      <c r="BE10" s="534">
        <f t="shared" si="1"/>
        <v>17937098</v>
      </c>
      <c r="BF10" s="503">
        <f t="shared" si="1"/>
        <v>50923457</v>
      </c>
      <c r="BG10" s="503">
        <f t="shared" si="1"/>
        <v>465107</v>
      </c>
      <c r="BH10" s="503">
        <f t="shared" si="1"/>
        <v>780320</v>
      </c>
      <c r="BI10" s="503">
        <f t="shared" si="1"/>
        <v>75093</v>
      </c>
      <c r="BJ10" s="514">
        <f t="shared" ref="BJ10" si="2">SUM(BJ11:BJ47)</f>
        <v>162820</v>
      </c>
      <c r="BK10" s="686">
        <v>66.64</v>
      </c>
      <c r="BL10" s="364"/>
      <c r="BM10" s="30"/>
    </row>
    <row r="11" spans="2:65" x14ac:dyDescent="0.25">
      <c r="B11" s="456">
        <v>1</v>
      </c>
      <c r="C11" s="457">
        <v>41001</v>
      </c>
      <c r="D11" s="458" t="s">
        <v>52</v>
      </c>
      <c r="E11" s="459">
        <v>263038</v>
      </c>
      <c r="F11" s="470">
        <v>161984</v>
      </c>
      <c r="G11" s="470">
        <v>41646</v>
      </c>
      <c r="H11" s="472">
        <v>96.53</v>
      </c>
      <c r="I11" s="473">
        <v>176302</v>
      </c>
      <c r="J11" s="474">
        <v>15.783744557329463</v>
      </c>
      <c r="K11" s="475">
        <v>18.1422351233672</v>
      </c>
      <c r="L11" s="476">
        <v>4.8</v>
      </c>
      <c r="M11" s="476">
        <v>8</v>
      </c>
      <c r="N11" s="460">
        <v>6.4</v>
      </c>
      <c r="O11" s="461">
        <v>41</v>
      </c>
      <c r="P11" s="515">
        <v>1</v>
      </c>
      <c r="Q11" s="515">
        <v>166</v>
      </c>
      <c r="R11" s="515">
        <v>144</v>
      </c>
      <c r="S11" s="486">
        <v>2320</v>
      </c>
      <c r="T11" s="486">
        <v>40</v>
      </c>
      <c r="U11" s="486">
        <v>111</v>
      </c>
      <c r="V11" s="486">
        <v>13</v>
      </c>
      <c r="W11" s="486">
        <v>375</v>
      </c>
      <c r="X11" s="515">
        <v>5387</v>
      </c>
      <c r="Y11" s="515">
        <v>31842</v>
      </c>
      <c r="Z11" s="515">
        <v>24643</v>
      </c>
      <c r="AA11" s="515">
        <v>8042</v>
      </c>
      <c r="AB11" s="460">
        <v>9825</v>
      </c>
      <c r="AC11" s="462">
        <v>93651</v>
      </c>
      <c r="AD11" s="470">
        <v>265867807</v>
      </c>
      <c r="AE11" s="471">
        <v>93.24</v>
      </c>
      <c r="AF11" s="471">
        <v>99.2</v>
      </c>
      <c r="AG11" s="471">
        <v>93.14</v>
      </c>
      <c r="AH11" s="471">
        <v>58.92</v>
      </c>
      <c r="AI11" s="463">
        <v>99</v>
      </c>
      <c r="AJ11" s="464">
        <v>7610.1</v>
      </c>
      <c r="AK11" s="516">
        <v>19499.578000000001</v>
      </c>
      <c r="AL11" s="517">
        <v>400</v>
      </c>
      <c r="AM11" s="518">
        <v>2670</v>
      </c>
      <c r="AN11" s="519">
        <v>1915</v>
      </c>
      <c r="AO11" s="519">
        <v>9138.125</v>
      </c>
      <c r="AP11" s="520">
        <v>3156.42</v>
      </c>
      <c r="AQ11" s="465">
        <v>3940.462</v>
      </c>
      <c r="AR11" s="466">
        <v>33693</v>
      </c>
      <c r="AS11" s="486">
        <v>25590</v>
      </c>
      <c r="AT11" s="486">
        <v>3500</v>
      </c>
      <c r="AU11" s="486">
        <v>2500</v>
      </c>
      <c r="AV11" s="486">
        <v>700</v>
      </c>
      <c r="AW11" s="485">
        <v>0</v>
      </c>
      <c r="AX11" s="486">
        <v>180</v>
      </c>
      <c r="AY11" s="486">
        <v>180</v>
      </c>
      <c r="AZ11" s="486">
        <v>1600</v>
      </c>
      <c r="BA11" s="486">
        <v>1500</v>
      </c>
      <c r="BB11" s="486">
        <v>205000</v>
      </c>
      <c r="BC11" s="521">
        <v>810000</v>
      </c>
      <c r="BD11" s="467">
        <v>470</v>
      </c>
      <c r="BE11" s="468">
        <v>246432</v>
      </c>
      <c r="BF11" s="522">
        <v>745300</v>
      </c>
      <c r="BG11" s="523">
        <v>69375</v>
      </c>
      <c r="BH11" s="523">
        <v>92500</v>
      </c>
      <c r="BI11" s="524">
        <v>6048</v>
      </c>
      <c r="BJ11" s="469">
        <v>14400</v>
      </c>
      <c r="BK11" s="683">
        <v>71.260000000000005</v>
      </c>
      <c r="BL11" s="680">
        <v>6</v>
      </c>
    </row>
    <row r="12" spans="2:65" x14ac:dyDescent="0.25">
      <c r="B12" s="283">
        <v>2</v>
      </c>
      <c r="C12" s="50">
        <v>41006</v>
      </c>
      <c r="D12" s="48" t="s">
        <v>80</v>
      </c>
      <c r="E12" s="59">
        <v>26888</v>
      </c>
      <c r="F12" s="139">
        <v>23986</v>
      </c>
      <c r="G12" s="139">
        <v>862</v>
      </c>
      <c r="H12" s="140">
        <v>100.77</v>
      </c>
      <c r="I12" s="141">
        <v>215</v>
      </c>
      <c r="J12" s="142">
        <v>6.5359477124183005</v>
      </c>
      <c r="K12" s="153">
        <v>130.718954248366</v>
      </c>
      <c r="L12" s="144">
        <v>4.2</v>
      </c>
      <c r="M12" s="156">
        <v>14</v>
      </c>
      <c r="N12" s="211">
        <v>7.1</v>
      </c>
      <c r="O12" s="51">
        <v>6</v>
      </c>
      <c r="P12" s="39">
        <v>2</v>
      </c>
      <c r="Q12" s="39">
        <v>83</v>
      </c>
      <c r="R12" s="39">
        <v>3</v>
      </c>
      <c r="S12" s="6">
        <v>176</v>
      </c>
      <c r="T12" s="6">
        <v>9</v>
      </c>
      <c r="U12" s="6">
        <v>5</v>
      </c>
      <c r="V12" s="6">
        <v>1</v>
      </c>
      <c r="W12" s="6">
        <v>13</v>
      </c>
      <c r="X12" s="39">
        <v>528</v>
      </c>
      <c r="Y12" s="39">
        <f>1091+947+874 + 724+694</f>
        <v>4330</v>
      </c>
      <c r="Z12" s="39">
        <v>1310</v>
      </c>
      <c r="AA12" s="39">
        <f>124+97</f>
        <v>221</v>
      </c>
      <c r="AB12" s="211">
        <v>1068</v>
      </c>
      <c r="AC12" s="215">
        <v>5753</v>
      </c>
      <c r="AD12" s="139">
        <v>5474843</v>
      </c>
      <c r="AE12" s="60">
        <v>95</v>
      </c>
      <c r="AF12" s="60">
        <v>61.18</v>
      </c>
      <c r="AG12" s="60">
        <v>6</v>
      </c>
      <c r="AH12" s="60">
        <v>28.39</v>
      </c>
      <c r="AI12" s="84">
        <v>100</v>
      </c>
      <c r="AJ12" s="216">
        <v>2451</v>
      </c>
      <c r="AK12" s="145">
        <v>6976.4000000000005</v>
      </c>
      <c r="AL12" s="169">
        <v>87</v>
      </c>
      <c r="AM12" s="147">
        <v>640</v>
      </c>
      <c r="AN12" s="170">
        <v>2334.5</v>
      </c>
      <c r="AO12" s="170">
        <v>8226.91</v>
      </c>
      <c r="AP12" s="171">
        <v>9335.41</v>
      </c>
      <c r="AQ12" s="220">
        <v>12822.195</v>
      </c>
      <c r="AR12" s="85">
        <v>4770</v>
      </c>
      <c r="AS12" s="6">
        <v>1120</v>
      </c>
      <c r="AT12" s="6">
        <v>1500</v>
      </c>
      <c r="AU12" s="6">
        <v>200</v>
      </c>
      <c r="AV12" s="6">
        <v>5</v>
      </c>
      <c r="AW12" s="67">
        <v>0</v>
      </c>
      <c r="AX12" s="67">
        <v>0</v>
      </c>
      <c r="AY12" s="67">
        <v>0</v>
      </c>
      <c r="AZ12" s="1033">
        <v>0</v>
      </c>
      <c r="BA12" s="1033">
        <v>0</v>
      </c>
      <c r="BB12" s="6">
        <v>2250</v>
      </c>
      <c r="BC12" s="172">
        <v>24000</v>
      </c>
      <c r="BD12" s="223">
        <v>80</v>
      </c>
      <c r="BE12" s="224">
        <v>5760</v>
      </c>
      <c r="BF12" s="34">
        <v>14400</v>
      </c>
      <c r="BG12" s="151">
        <v>3905</v>
      </c>
      <c r="BH12" s="151">
        <v>7100</v>
      </c>
      <c r="BI12" s="151">
        <v>0</v>
      </c>
      <c r="BJ12" s="249">
        <v>0</v>
      </c>
      <c r="BK12" s="322">
        <v>65.03</v>
      </c>
      <c r="BL12" s="372">
        <v>11</v>
      </c>
    </row>
    <row r="13" spans="2:65" x14ac:dyDescent="0.25">
      <c r="B13" s="283">
        <v>3</v>
      </c>
      <c r="C13" s="50">
        <v>41013</v>
      </c>
      <c r="D13" s="48" t="s">
        <v>73</v>
      </c>
      <c r="E13" s="59">
        <v>9048</v>
      </c>
      <c r="F13" s="139">
        <v>7945</v>
      </c>
      <c r="G13" s="139">
        <v>-61</v>
      </c>
      <c r="H13" s="140">
        <v>103.37</v>
      </c>
      <c r="I13" s="141">
        <v>529</v>
      </c>
      <c r="J13" s="142">
        <v>0</v>
      </c>
      <c r="K13" s="153">
        <v>0</v>
      </c>
      <c r="L13" s="144">
        <v>6.3</v>
      </c>
      <c r="M13" s="144">
        <v>7.2</v>
      </c>
      <c r="N13" s="211">
        <v>3.6</v>
      </c>
      <c r="O13" s="51">
        <v>3</v>
      </c>
      <c r="P13" s="39">
        <v>2</v>
      </c>
      <c r="Q13" s="39">
        <v>22</v>
      </c>
      <c r="R13" s="39">
        <v>0</v>
      </c>
      <c r="S13" s="67">
        <v>73</v>
      </c>
      <c r="T13" s="67">
        <v>5</v>
      </c>
      <c r="U13" s="67">
        <v>3</v>
      </c>
      <c r="V13" s="67">
        <v>1</v>
      </c>
      <c r="W13" s="6">
        <v>4</v>
      </c>
      <c r="X13" s="39">
        <v>174</v>
      </c>
      <c r="Y13" s="39">
        <v>1153</v>
      </c>
      <c r="Z13" s="39">
        <f>183+174+151+145</f>
        <v>653</v>
      </c>
      <c r="AA13" s="39">
        <v>190</v>
      </c>
      <c r="AB13" s="211">
        <v>256</v>
      </c>
      <c r="AC13" s="215">
        <v>2358</v>
      </c>
      <c r="AD13" s="139">
        <v>2874310</v>
      </c>
      <c r="AE13" s="60">
        <v>100</v>
      </c>
      <c r="AF13" s="60">
        <v>81.08</v>
      </c>
      <c r="AG13" s="60">
        <v>91</v>
      </c>
      <c r="AH13" s="60">
        <v>33.520000000000003</v>
      </c>
      <c r="AI13" s="84">
        <v>100</v>
      </c>
      <c r="AJ13" s="216">
        <v>1622</v>
      </c>
      <c r="AK13" s="145">
        <v>9033.25</v>
      </c>
      <c r="AL13" s="164">
        <v>5</v>
      </c>
      <c r="AM13" s="147">
        <v>45</v>
      </c>
      <c r="AN13" s="165">
        <v>640.5</v>
      </c>
      <c r="AO13" s="165">
        <v>1914.0900000000001</v>
      </c>
      <c r="AP13" s="166">
        <v>878.37</v>
      </c>
      <c r="AQ13" s="219">
        <v>1049.394</v>
      </c>
      <c r="AR13" s="85">
        <v>13085</v>
      </c>
      <c r="AS13" s="6">
        <v>900</v>
      </c>
      <c r="AT13" s="6">
        <v>1095</v>
      </c>
      <c r="AU13" s="6">
        <v>110</v>
      </c>
      <c r="AV13" s="6">
        <v>90</v>
      </c>
      <c r="AW13" s="67">
        <v>0</v>
      </c>
      <c r="AX13" s="67">
        <v>150</v>
      </c>
      <c r="AY13" s="67">
        <v>90</v>
      </c>
      <c r="AZ13" s="6">
        <v>100</v>
      </c>
      <c r="BA13" s="6">
        <v>30</v>
      </c>
      <c r="BB13" s="6">
        <v>3500</v>
      </c>
      <c r="BC13" s="167">
        <v>19500</v>
      </c>
      <c r="BD13" s="223">
        <v>95</v>
      </c>
      <c r="BE13" s="224">
        <v>65000</v>
      </c>
      <c r="BF13" s="34">
        <v>170000</v>
      </c>
      <c r="BG13" s="151">
        <v>2000</v>
      </c>
      <c r="BH13" s="151">
        <v>5500</v>
      </c>
      <c r="BI13" s="151">
        <v>0</v>
      </c>
      <c r="BJ13" s="249">
        <v>0</v>
      </c>
      <c r="BK13" s="683">
        <v>58.06</v>
      </c>
      <c r="BL13" s="680">
        <v>27</v>
      </c>
    </row>
    <row r="14" spans="2:65" x14ac:dyDescent="0.25">
      <c r="B14" s="283">
        <v>4</v>
      </c>
      <c r="C14" s="50">
        <v>41016</v>
      </c>
      <c r="D14" s="48" t="s">
        <v>53</v>
      </c>
      <c r="E14" s="59">
        <v>17915</v>
      </c>
      <c r="F14" s="139">
        <v>15308</v>
      </c>
      <c r="G14" s="139">
        <v>-499</v>
      </c>
      <c r="H14" s="140">
        <v>103.36957255722872</v>
      </c>
      <c r="I14" s="141">
        <v>2048</v>
      </c>
      <c r="J14" s="142">
        <v>14.17004048582996</v>
      </c>
      <c r="K14" s="153">
        <v>0</v>
      </c>
      <c r="L14" s="144">
        <v>3.3</v>
      </c>
      <c r="M14" s="144">
        <v>3.2</v>
      </c>
      <c r="N14" s="211">
        <v>3</v>
      </c>
      <c r="O14" s="51">
        <v>2</v>
      </c>
      <c r="P14" s="39">
        <v>3</v>
      </c>
      <c r="Q14" s="39">
        <v>32</v>
      </c>
      <c r="R14" s="39">
        <v>1</v>
      </c>
      <c r="S14" s="6">
        <v>140</v>
      </c>
      <c r="T14" s="6">
        <v>5</v>
      </c>
      <c r="U14" s="6">
        <v>6</v>
      </c>
      <c r="V14" s="6">
        <v>1</v>
      </c>
      <c r="W14" s="6">
        <v>13</v>
      </c>
      <c r="X14" s="39">
        <v>435</v>
      </c>
      <c r="Y14" s="39">
        <f>471+453+428+403+430</f>
        <v>2185</v>
      </c>
      <c r="Z14" s="39">
        <f>442+349+289+285</f>
        <v>1365</v>
      </c>
      <c r="AA14" s="39">
        <f>187+168</f>
        <v>355</v>
      </c>
      <c r="AB14" s="211">
        <v>670</v>
      </c>
      <c r="AC14" s="214">
        <v>5284</v>
      </c>
      <c r="AD14" s="139">
        <v>13596971</v>
      </c>
      <c r="AE14" s="60">
        <v>99.93</v>
      </c>
      <c r="AF14" s="60">
        <v>84.63</v>
      </c>
      <c r="AG14" s="60">
        <v>94.9</v>
      </c>
      <c r="AH14" s="60">
        <v>42.19</v>
      </c>
      <c r="AI14" s="84">
        <v>100</v>
      </c>
      <c r="AJ14" s="216">
        <v>1964.4</v>
      </c>
      <c r="AK14" s="145">
        <v>12897.178</v>
      </c>
      <c r="AL14" s="146">
        <v>66</v>
      </c>
      <c r="AM14" s="147">
        <v>561</v>
      </c>
      <c r="AN14" s="148">
        <v>517</v>
      </c>
      <c r="AO14" s="148">
        <v>2772.1000000000004</v>
      </c>
      <c r="AP14" s="149">
        <v>929.13</v>
      </c>
      <c r="AQ14" s="217">
        <v>1117.905</v>
      </c>
      <c r="AR14" s="85">
        <v>27037</v>
      </c>
      <c r="AS14" s="6">
        <v>1830</v>
      </c>
      <c r="AT14" s="6">
        <v>1320</v>
      </c>
      <c r="AU14" s="6">
        <v>500</v>
      </c>
      <c r="AV14" s="6">
        <v>640</v>
      </c>
      <c r="AW14" s="67">
        <v>0</v>
      </c>
      <c r="AX14" s="67">
        <v>0</v>
      </c>
      <c r="AY14" s="67">
        <v>0</v>
      </c>
      <c r="AZ14" s="6">
        <v>150</v>
      </c>
      <c r="BA14" s="6">
        <v>400</v>
      </c>
      <c r="BB14" s="6">
        <v>22000</v>
      </c>
      <c r="BC14" s="150">
        <v>350000</v>
      </c>
      <c r="BD14" s="223">
        <v>200</v>
      </c>
      <c r="BE14" s="224">
        <v>1100000</v>
      </c>
      <c r="BF14" s="34">
        <v>3220000</v>
      </c>
      <c r="BG14" s="151">
        <v>95000</v>
      </c>
      <c r="BH14" s="151">
        <v>180000</v>
      </c>
      <c r="BI14" s="151">
        <v>0</v>
      </c>
      <c r="BJ14" s="249">
        <v>0</v>
      </c>
      <c r="BK14" s="322">
        <v>78.150000000000006</v>
      </c>
      <c r="BL14" s="372">
        <v>2</v>
      </c>
    </row>
    <row r="15" spans="2:65" x14ac:dyDescent="0.25">
      <c r="B15" s="283">
        <v>5</v>
      </c>
      <c r="C15" s="50">
        <v>41020</v>
      </c>
      <c r="D15" s="48" t="s">
        <v>54</v>
      </c>
      <c r="E15" s="59">
        <v>23484</v>
      </c>
      <c r="F15" s="139">
        <v>20680</v>
      </c>
      <c r="G15" s="139">
        <v>1435</v>
      </c>
      <c r="H15" s="140">
        <v>93.111914989826005</v>
      </c>
      <c r="I15" s="141">
        <v>431</v>
      </c>
      <c r="J15" s="142">
        <v>14.134275618374557</v>
      </c>
      <c r="K15" s="153">
        <v>0</v>
      </c>
      <c r="L15" s="144">
        <v>4.0999999999999996</v>
      </c>
      <c r="M15" s="144">
        <v>12.8</v>
      </c>
      <c r="N15" s="211">
        <v>7.4</v>
      </c>
      <c r="O15" s="51">
        <v>6</v>
      </c>
      <c r="P15" s="39">
        <v>0</v>
      </c>
      <c r="Q15" s="39">
        <v>59</v>
      </c>
      <c r="R15" s="39">
        <v>3</v>
      </c>
      <c r="S15" s="67">
        <v>195</v>
      </c>
      <c r="T15" s="67">
        <v>6</v>
      </c>
      <c r="U15" s="67">
        <v>8</v>
      </c>
      <c r="V15" s="67">
        <v>1</v>
      </c>
      <c r="W15" s="6">
        <v>22</v>
      </c>
      <c r="X15" s="39">
        <v>427</v>
      </c>
      <c r="Y15" s="39">
        <v>2908</v>
      </c>
      <c r="Z15" s="39">
        <f>442+407+344+258</f>
        <v>1451</v>
      </c>
      <c r="AA15" s="39">
        <f>195+118</f>
        <v>313</v>
      </c>
      <c r="AB15" s="211">
        <v>1030</v>
      </c>
      <c r="AC15" s="214">
        <v>6047</v>
      </c>
      <c r="AD15" s="139">
        <v>5003298</v>
      </c>
      <c r="AE15" s="60">
        <v>98</v>
      </c>
      <c r="AF15" s="60">
        <v>73.680000000000007</v>
      </c>
      <c r="AG15" s="60">
        <v>98</v>
      </c>
      <c r="AH15" s="60">
        <v>26.22</v>
      </c>
      <c r="AI15" s="84">
        <v>100</v>
      </c>
      <c r="AJ15" s="216">
        <v>2180.3000000000002</v>
      </c>
      <c r="AK15" s="145">
        <v>9342.77</v>
      </c>
      <c r="AL15" s="146">
        <v>677</v>
      </c>
      <c r="AM15" s="147">
        <v>5003.2</v>
      </c>
      <c r="AN15" s="148">
        <v>1676.5</v>
      </c>
      <c r="AO15" s="148">
        <v>10198.700000000001</v>
      </c>
      <c r="AP15" s="149">
        <v>4676.1099999999997</v>
      </c>
      <c r="AQ15" s="217">
        <v>5437.6139999999996</v>
      </c>
      <c r="AR15" s="85">
        <v>14288</v>
      </c>
      <c r="AS15" s="6">
        <v>3600</v>
      </c>
      <c r="AT15" s="6">
        <v>1420</v>
      </c>
      <c r="AU15" s="6">
        <v>1230</v>
      </c>
      <c r="AV15" s="6">
        <v>55</v>
      </c>
      <c r="AW15" s="67">
        <v>0</v>
      </c>
      <c r="AX15" s="67">
        <v>200</v>
      </c>
      <c r="AY15" s="67">
        <v>0</v>
      </c>
      <c r="AZ15" s="6">
        <v>100</v>
      </c>
      <c r="BA15" s="1033">
        <v>0</v>
      </c>
      <c r="BB15" s="6">
        <v>2500</v>
      </c>
      <c r="BC15" s="150">
        <v>28000</v>
      </c>
      <c r="BD15" s="223">
        <v>850</v>
      </c>
      <c r="BE15" s="224">
        <v>9120</v>
      </c>
      <c r="BF15" s="34">
        <v>26300</v>
      </c>
      <c r="BG15" s="151">
        <v>2550</v>
      </c>
      <c r="BH15" s="151">
        <v>5100</v>
      </c>
      <c r="BI15" s="152">
        <v>1870</v>
      </c>
      <c r="BJ15" s="248">
        <v>3400</v>
      </c>
      <c r="BK15" s="683">
        <v>48.46</v>
      </c>
      <c r="BL15" s="680">
        <v>37</v>
      </c>
    </row>
    <row r="16" spans="2:65" x14ac:dyDescent="0.25">
      <c r="B16" s="691">
        <v>6</v>
      </c>
      <c r="C16" s="50">
        <v>41026</v>
      </c>
      <c r="D16" s="48" t="s">
        <v>74</v>
      </c>
      <c r="E16" s="59">
        <v>3567</v>
      </c>
      <c r="F16" s="139">
        <v>2718</v>
      </c>
      <c r="G16" s="139">
        <v>201</v>
      </c>
      <c r="H16" s="140">
        <v>102.48</v>
      </c>
      <c r="I16" s="141">
        <v>166</v>
      </c>
      <c r="J16" s="142">
        <v>0</v>
      </c>
      <c r="K16" s="153">
        <v>0</v>
      </c>
      <c r="L16" s="144">
        <v>7.2</v>
      </c>
      <c r="M16" s="144">
        <v>22.7</v>
      </c>
      <c r="N16" s="211">
        <v>11.7</v>
      </c>
      <c r="O16" s="51">
        <v>1</v>
      </c>
      <c r="P16" s="39">
        <v>0</v>
      </c>
      <c r="Q16" s="39">
        <v>9</v>
      </c>
      <c r="R16" s="39">
        <v>0</v>
      </c>
      <c r="S16" s="67">
        <v>31</v>
      </c>
      <c r="T16" s="67">
        <v>0</v>
      </c>
      <c r="U16" s="67">
        <v>0</v>
      </c>
      <c r="V16" s="67">
        <v>0</v>
      </c>
      <c r="W16" s="6">
        <v>4</v>
      </c>
      <c r="X16" s="39">
        <v>57</v>
      </c>
      <c r="Y16" s="39">
        <f>69+75+73+87+79</f>
        <v>383</v>
      </c>
      <c r="Z16" s="39">
        <f>84+93+71+66</f>
        <v>314</v>
      </c>
      <c r="AA16" s="39">
        <f>48+46</f>
        <v>94</v>
      </c>
      <c r="AB16" s="213">
        <v>0</v>
      </c>
      <c r="AC16" s="215">
        <v>1089</v>
      </c>
      <c r="AD16" s="139">
        <v>1929644</v>
      </c>
      <c r="AE16" s="60">
        <v>100</v>
      </c>
      <c r="AF16" s="60">
        <v>99.69</v>
      </c>
      <c r="AG16" s="60">
        <v>90</v>
      </c>
      <c r="AH16" s="60">
        <v>61.07</v>
      </c>
      <c r="AI16" s="84">
        <v>100</v>
      </c>
      <c r="AJ16" s="216">
        <v>695.5</v>
      </c>
      <c r="AK16" s="145">
        <v>3552.15</v>
      </c>
      <c r="AL16" s="164">
        <v>5</v>
      </c>
      <c r="AM16" s="147">
        <v>40</v>
      </c>
      <c r="AN16" s="165">
        <v>111.5</v>
      </c>
      <c r="AO16" s="165">
        <v>868.95</v>
      </c>
      <c r="AP16" s="166">
        <v>55.26</v>
      </c>
      <c r="AQ16" s="219">
        <v>63.15</v>
      </c>
      <c r="AR16" s="85">
        <v>10909</v>
      </c>
      <c r="AS16" s="6">
        <v>1490</v>
      </c>
      <c r="AT16" s="6">
        <v>710</v>
      </c>
      <c r="AU16" s="6">
        <v>65</v>
      </c>
      <c r="AV16" s="6">
        <v>130</v>
      </c>
      <c r="AW16" s="67">
        <v>0</v>
      </c>
      <c r="AX16" s="67">
        <v>0</v>
      </c>
      <c r="AY16" s="67">
        <v>0</v>
      </c>
      <c r="AZ16" s="1033">
        <v>0</v>
      </c>
      <c r="BA16" s="62">
        <v>90</v>
      </c>
      <c r="BB16" s="62">
        <v>1400</v>
      </c>
      <c r="BC16" s="167">
        <v>9200</v>
      </c>
      <c r="BD16" s="223">
        <v>0</v>
      </c>
      <c r="BE16" s="224">
        <v>2268</v>
      </c>
      <c r="BF16" s="34">
        <v>6300</v>
      </c>
      <c r="BG16" s="151">
        <v>0</v>
      </c>
      <c r="BH16" s="151">
        <v>0</v>
      </c>
      <c r="BI16" s="151">
        <v>0</v>
      </c>
      <c r="BJ16" s="249">
        <v>0</v>
      </c>
      <c r="BK16" s="322">
        <v>68.92</v>
      </c>
      <c r="BL16" s="372">
        <v>8</v>
      </c>
    </row>
    <row r="17" spans="2:64" x14ac:dyDescent="0.25">
      <c r="B17" s="283">
        <v>7</v>
      </c>
      <c r="C17" s="50">
        <v>41078</v>
      </c>
      <c r="D17" s="48" t="s">
        <v>55</v>
      </c>
      <c r="E17" s="59">
        <v>8747</v>
      </c>
      <c r="F17" s="139">
        <v>7807</v>
      </c>
      <c r="G17" s="139">
        <v>-189</v>
      </c>
      <c r="H17" s="140">
        <v>93.73</v>
      </c>
      <c r="I17" s="141">
        <v>398</v>
      </c>
      <c r="J17" s="142">
        <v>19.323671497584542</v>
      </c>
      <c r="K17" s="153">
        <v>0</v>
      </c>
      <c r="L17" s="144">
        <v>6.3</v>
      </c>
      <c r="M17" s="144">
        <v>8.1</v>
      </c>
      <c r="N17" s="211">
        <v>6</v>
      </c>
      <c r="O17" s="51">
        <v>3</v>
      </c>
      <c r="P17" s="39">
        <v>2</v>
      </c>
      <c r="Q17" s="39">
        <v>35</v>
      </c>
      <c r="R17" s="39">
        <v>1</v>
      </c>
      <c r="S17" s="6">
        <v>83</v>
      </c>
      <c r="T17" s="6">
        <v>5</v>
      </c>
      <c r="U17" s="6">
        <v>2</v>
      </c>
      <c r="V17" s="6">
        <v>1</v>
      </c>
      <c r="W17" s="6">
        <v>16</v>
      </c>
      <c r="X17" s="39">
        <v>171</v>
      </c>
      <c r="Y17" s="39">
        <v>1066</v>
      </c>
      <c r="Z17" s="39">
        <f>167+163+126+82</f>
        <v>538</v>
      </c>
      <c r="AA17" s="39">
        <f>72+46</f>
        <v>118</v>
      </c>
      <c r="AB17" s="211">
        <v>330</v>
      </c>
      <c r="AC17" s="214">
        <v>2314</v>
      </c>
      <c r="AD17" s="154">
        <v>2614873</v>
      </c>
      <c r="AE17" s="60">
        <v>100</v>
      </c>
      <c r="AF17" s="60">
        <v>68.73</v>
      </c>
      <c r="AG17" s="60">
        <v>94.5</v>
      </c>
      <c r="AH17" s="60">
        <v>31.5</v>
      </c>
      <c r="AI17" s="84">
        <v>100</v>
      </c>
      <c r="AJ17" s="216">
        <v>1459</v>
      </c>
      <c r="AK17" s="145">
        <v>5748.04</v>
      </c>
      <c r="AL17" s="146">
        <v>142</v>
      </c>
      <c r="AM17" s="147">
        <v>1038</v>
      </c>
      <c r="AN17" s="148">
        <v>1017.5</v>
      </c>
      <c r="AO17" s="148">
        <v>5368.25</v>
      </c>
      <c r="AP17" s="149">
        <v>827.24</v>
      </c>
      <c r="AQ17" s="217">
        <v>1120.365</v>
      </c>
      <c r="AR17" s="85">
        <v>25563</v>
      </c>
      <c r="AS17" s="6">
        <v>920</v>
      </c>
      <c r="AT17" s="6">
        <v>1180</v>
      </c>
      <c r="AU17" s="6">
        <v>180</v>
      </c>
      <c r="AV17" s="6">
        <v>345</v>
      </c>
      <c r="AW17" s="67">
        <v>0</v>
      </c>
      <c r="AX17" s="67">
        <v>0</v>
      </c>
      <c r="AY17" s="67">
        <v>0</v>
      </c>
      <c r="AZ17" s="6">
        <v>4580</v>
      </c>
      <c r="BA17" s="6">
        <v>4120</v>
      </c>
      <c r="BB17" s="6">
        <v>2400</v>
      </c>
      <c r="BC17" s="150">
        <v>54000</v>
      </c>
      <c r="BD17" s="223">
        <v>0</v>
      </c>
      <c r="BE17" s="224">
        <v>385000</v>
      </c>
      <c r="BF17" s="34">
        <v>1012000</v>
      </c>
      <c r="BG17" s="151">
        <v>10000</v>
      </c>
      <c r="BH17" s="151">
        <v>18000</v>
      </c>
      <c r="BI17" s="151">
        <v>0</v>
      </c>
      <c r="BJ17" s="249">
        <v>0</v>
      </c>
      <c r="BK17" s="683">
        <v>65.06</v>
      </c>
      <c r="BL17" s="680">
        <v>10</v>
      </c>
    </row>
    <row r="18" spans="2:64" x14ac:dyDescent="0.25">
      <c r="B18" s="283">
        <v>8</v>
      </c>
      <c r="C18" s="50">
        <v>41132</v>
      </c>
      <c r="D18" s="48" t="s">
        <v>56</v>
      </c>
      <c r="E18" s="59">
        <v>33166</v>
      </c>
      <c r="F18" s="139">
        <v>25419</v>
      </c>
      <c r="G18" s="139">
        <v>1699</v>
      </c>
      <c r="H18" s="140">
        <v>94.98</v>
      </c>
      <c r="I18" s="141">
        <v>6412</v>
      </c>
      <c r="J18" s="155">
        <v>15.015015015015015</v>
      </c>
      <c r="K18" s="153">
        <v>0</v>
      </c>
      <c r="L18" s="144">
        <v>1.2</v>
      </c>
      <c r="M18" s="144">
        <v>4.4000000000000004</v>
      </c>
      <c r="N18" s="211">
        <v>2.9</v>
      </c>
      <c r="O18" s="51">
        <v>5</v>
      </c>
      <c r="P18" s="39">
        <v>2</v>
      </c>
      <c r="Q18" s="39">
        <v>45</v>
      </c>
      <c r="R18" s="39">
        <v>6</v>
      </c>
      <c r="S18" s="6">
        <v>264</v>
      </c>
      <c r="T18" s="6">
        <v>6</v>
      </c>
      <c r="U18" s="6">
        <v>13</v>
      </c>
      <c r="V18" s="6">
        <v>1</v>
      </c>
      <c r="W18" s="6">
        <v>20</v>
      </c>
      <c r="X18" s="39">
        <v>565</v>
      </c>
      <c r="Y18" s="39">
        <v>3577</v>
      </c>
      <c r="Z18" s="39">
        <f>635+583+449+445</f>
        <v>2112</v>
      </c>
      <c r="AA18" s="39">
        <f>305+272</f>
        <v>577</v>
      </c>
      <c r="AB18" s="211">
        <v>1043</v>
      </c>
      <c r="AC18" s="214">
        <v>8806</v>
      </c>
      <c r="AD18" s="139">
        <v>13123169</v>
      </c>
      <c r="AE18" s="60">
        <v>98.6</v>
      </c>
      <c r="AF18" s="60">
        <v>77.47</v>
      </c>
      <c r="AG18" s="60">
        <v>97</v>
      </c>
      <c r="AH18" s="60">
        <v>32.24</v>
      </c>
      <c r="AI18" s="84">
        <v>97</v>
      </c>
      <c r="AJ18" s="216">
        <v>11880.939999999999</v>
      </c>
      <c r="AK18" s="145">
        <v>76599.271199999988</v>
      </c>
      <c r="AL18" s="146">
        <v>50</v>
      </c>
      <c r="AM18" s="147">
        <v>300</v>
      </c>
      <c r="AN18" s="148">
        <v>1185.5</v>
      </c>
      <c r="AO18" s="148">
        <v>4317.32</v>
      </c>
      <c r="AP18" s="149">
        <v>1412.86</v>
      </c>
      <c r="AQ18" s="217">
        <v>1624.8150000000001</v>
      </c>
      <c r="AR18" s="85">
        <v>13111</v>
      </c>
      <c r="AS18" s="6">
        <v>4430</v>
      </c>
      <c r="AT18" s="6">
        <v>1800</v>
      </c>
      <c r="AU18" s="6">
        <v>450</v>
      </c>
      <c r="AV18" s="6">
        <v>85</v>
      </c>
      <c r="AW18" s="6">
        <v>5</v>
      </c>
      <c r="AX18" s="67">
        <v>0</v>
      </c>
      <c r="AY18" s="67">
        <v>0</v>
      </c>
      <c r="AZ18" s="6">
        <v>54</v>
      </c>
      <c r="BA18" s="6">
        <v>67</v>
      </c>
      <c r="BB18" s="6">
        <v>16020</v>
      </c>
      <c r="BC18" s="150">
        <v>75000</v>
      </c>
      <c r="BD18" s="223">
        <v>25</v>
      </c>
      <c r="BE18" s="224">
        <v>6578536</v>
      </c>
      <c r="BF18" s="34">
        <v>18416545</v>
      </c>
      <c r="BG18" s="151">
        <v>11844</v>
      </c>
      <c r="BH18" s="151">
        <v>25200</v>
      </c>
      <c r="BI18" s="151">
        <v>0</v>
      </c>
      <c r="BJ18" s="249">
        <v>0</v>
      </c>
      <c r="BK18" s="322">
        <v>63.34</v>
      </c>
      <c r="BL18" s="372">
        <v>17</v>
      </c>
    </row>
    <row r="19" spans="2:64" x14ac:dyDescent="0.25">
      <c r="B19" s="283">
        <v>9</v>
      </c>
      <c r="C19" s="50">
        <v>41206</v>
      </c>
      <c r="D19" s="48" t="s">
        <v>57</v>
      </c>
      <c r="E19" s="59">
        <v>8963</v>
      </c>
      <c r="F19" s="139">
        <v>7973</v>
      </c>
      <c r="G19" s="139">
        <v>421</v>
      </c>
      <c r="H19" s="140">
        <v>96.78</v>
      </c>
      <c r="I19" s="141">
        <v>333</v>
      </c>
      <c r="J19" s="142">
        <v>4.0650406504065044</v>
      </c>
      <c r="K19" s="153">
        <v>0</v>
      </c>
      <c r="L19" s="144">
        <v>1.9</v>
      </c>
      <c r="M19" s="144">
        <v>17</v>
      </c>
      <c r="N19" s="211">
        <v>5.3</v>
      </c>
      <c r="O19" s="51">
        <v>4</v>
      </c>
      <c r="P19" s="39">
        <v>3</v>
      </c>
      <c r="Q19" s="39">
        <v>54</v>
      </c>
      <c r="R19" s="39">
        <v>0</v>
      </c>
      <c r="S19" s="67">
        <v>93</v>
      </c>
      <c r="T19" s="67">
        <v>7</v>
      </c>
      <c r="U19" s="67">
        <v>1</v>
      </c>
      <c r="V19" s="67">
        <v>1</v>
      </c>
      <c r="W19" s="6">
        <v>4</v>
      </c>
      <c r="X19" s="39">
        <v>153</v>
      </c>
      <c r="Y19" s="39">
        <f>228+253+250+225+221</f>
        <v>1177</v>
      </c>
      <c r="Z19" s="39">
        <f>145+112+110+79</f>
        <v>446</v>
      </c>
      <c r="AA19" s="39">
        <f>49+39</f>
        <v>88</v>
      </c>
      <c r="AB19" s="211">
        <v>93</v>
      </c>
      <c r="AC19" s="214">
        <v>2300</v>
      </c>
      <c r="AD19" s="139">
        <v>1432670</v>
      </c>
      <c r="AE19" s="60">
        <v>100</v>
      </c>
      <c r="AF19" s="60">
        <v>72.47</v>
      </c>
      <c r="AG19" s="60">
        <v>94</v>
      </c>
      <c r="AH19" s="60">
        <v>41.07</v>
      </c>
      <c r="AI19" s="84">
        <v>100</v>
      </c>
      <c r="AJ19" s="216">
        <v>2732</v>
      </c>
      <c r="AK19" s="145">
        <v>8836</v>
      </c>
      <c r="AL19" s="146">
        <v>75</v>
      </c>
      <c r="AM19" s="147">
        <v>455</v>
      </c>
      <c r="AN19" s="148">
        <v>698</v>
      </c>
      <c r="AO19" s="148">
        <v>2767.56</v>
      </c>
      <c r="AP19" s="149">
        <v>1480.72</v>
      </c>
      <c r="AQ19" s="217">
        <v>2011.2449999999999</v>
      </c>
      <c r="AR19" s="85">
        <v>18950</v>
      </c>
      <c r="AS19" s="6">
        <v>3200</v>
      </c>
      <c r="AT19" s="6">
        <v>4200</v>
      </c>
      <c r="AU19" s="6">
        <v>2800</v>
      </c>
      <c r="AV19" s="6">
        <v>1200</v>
      </c>
      <c r="AW19" s="67">
        <v>0</v>
      </c>
      <c r="AX19" s="67">
        <v>0</v>
      </c>
      <c r="AY19" s="67">
        <v>0</v>
      </c>
      <c r="AZ19" s="6">
        <v>2500</v>
      </c>
      <c r="BA19" s="6">
        <v>3200</v>
      </c>
      <c r="BB19" s="6">
        <v>4000</v>
      </c>
      <c r="BC19" s="150">
        <v>24000</v>
      </c>
      <c r="BD19" s="223">
        <v>80</v>
      </c>
      <c r="BE19" s="224">
        <v>13000</v>
      </c>
      <c r="BF19" s="34">
        <v>38000</v>
      </c>
      <c r="BG19" s="151">
        <v>5500</v>
      </c>
      <c r="BH19" s="151">
        <v>8500</v>
      </c>
      <c r="BI19" s="151">
        <v>0</v>
      </c>
      <c r="BJ19" s="249">
        <v>0</v>
      </c>
      <c r="BK19" s="683">
        <v>55.59</v>
      </c>
      <c r="BL19" s="680">
        <v>31</v>
      </c>
    </row>
    <row r="20" spans="2:64" x14ac:dyDescent="0.25">
      <c r="B20" s="283">
        <v>10</v>
      </c>
      <c r="C20" s="50">
        <v>41244</v>
      </c>
      <c r="D20" s="48" t="s">
        <v>81</v>
      </c>
      <c r="E20" s="59">
        <v>3442</v>
      </c>
      <c r="F20" s="139">
        <v>2985</v>
      </c>
      <c r="G20" s="139">
        <v>93</v>
      </c>
      <c r="H20" s="140">
        <v>92.04</v>
      </c>
      <c r="I20" s="141">
        <v>82</v>
      </c>
      <c r="J20" s="142">
        <v>22.222222222222221</v>
      </c>
      <c r="K20" s="153">
        <v>0</v>
      </c>
      <c r="L20" s="144">
        <v>4</v>
      </c>
      <c r="M20" s="144">
        <v>12.1</v>
      </c>
      <c r="N20" s="211">
        <v>8</v>
      </c>
      <c r="O20" s="51">
        <v>1</v>
      </c>
      <c r="P20" s="39">
        <v>0</v>
      </c>
      <c r="Q20" s="39">
        <v>13</v>
      </c>
      <c r="R20" s="39">
        <v>0</v>
      </c>
      <c r="S20" s="67">
        <v>29</v>
      </c>
      <c r="T20" s="67">
        <v>1</v>
      </c>
      <c r="U20" s="67">
        <v>2</v>
      </c>
      <c r="V20" s="67">
        <v>0</v>
      </c>
      <c r="W20" s="6">
        <v>4</v>
      </c>
      <c r="X20" s="39">
        <v>44</v>
      </c>
      <c r="Y20" s="39">
        <f>72+98+97+88+90</f>
        <v>445</v>
      </c>
      <c r="Z20" s="39">
        <f>76+79+66+67</f>
        <v>288</v>
      </c>
      <c r="AA20" s="39">
        <f>29+28</f>
        <v>57</v>
      </c>
      <c r="AB20" s="211">
        <v>0</v>
      </c>
      <c r="AC20" s="215">
        <v>991</v>
      </c>
      <c r="AD20" s="139">
        <v>789798</v>
      </c>
      <c r="AE20" s="60">
        <v>100</v>
      </c>
      <c r="AF20" s="60">
        <v>98.9</v>
      </c>
      <c r="AG20" s="60">
        <v>90</v>
      </c>
      <c r="AH20" s="60">
        <v>48.6</v>
      </c>
      <c r="AI20" s="84">
        <v>100</v>
      </c>
      <c r="AJ20" s="216">
        <v>259</v>
      </c>
      <c r="AK20" s="145">
        <v>752.5</v>
      </c>
      <c r="AL20" s="169">
        <v>31</v>
      </c>
      <c r="AM20" s="147">
        <v>147.19999999999999</v>
      </c>
      <c r="AN20" s="170">
        <v>370.5</v>
      </c>
      <c r="AO20" s="170">
        <v>1460.8</v>
      </c>
      <c r="AP20" s="171">
        <v>561.45000000000005</v>
      </c>
      <c r="AQ20" s="220">
        <v>606.73500000000001</v>
      </c>
      <c r="AR20" s="85">
        <v>3800</v>
      </c>
      <c r="AS20" s="6">
        <v>205</v>
      </c>
      <c r="AT20" s="6">
        <v>150</v>
      </c>
      <c r="AU20" s="6">
        <v>20</v>
      </c>
      <c r="AV20" s="6">
        <v>2</v>
      </c>
      <c r="AW20" s="67">
        <v>0</v>
      </c>
      <c r="AX20" s="67">
        <v>0</v>
      </c>
      <c r="AY20" s="67">
        <v>0</v>
      </c>
      <c r="AZ20" s="1033">
        <v>0</v>
      </c>
      <c r="BA20" s="1033">
        <v>0</v>
      </c>
      <c r="BB20" s="6">
        <v>1760</v>
      </c>
      <c r="BC20" s="172">
        <v>10000</v>
      </c>
      <c r="BD20" s="223">
        <v>15</v>
      </c>
      <c r="BE20" s="224">
        <v>0</v>
      </c>
      <c r="BF20" s="34">
        <v>0</v>
      </c>
      <c r="BG20" s="151">
        <v>630</v>
      </c>
      <c r="BH20" s="151">
        <v>900</v>
      </c>
      <c r="BI20" s="151">
        <v>0</v>
      </c>
      <c r="BJ20" s="249">
        <v>0</v>
      </c>
      <c r="BK20" s="683">
        <v>51.24</v>
      </c>
      <c r="BL20" s="680">
        <v>36</v>
      </c>
    </row>
    <row r="21" spans="2:64" x14ac:dyDescent="0.25">
      <c r="B21" s="456">
        <v>11</v>
      </c>
      <c r="C21" s="50">
        <v>41298</v>
      </c>
      <c r="D21" s="48" t="s">
        <v>72</v>
      </c>
      <c r="E21" s="59">
        <v>66798</v>
      </c>
      <c r="F21" s="139">
        <v>52321</v>
      </c>
      <c r="G21" s="139">
        <v>4527</v>
      </c>
      <c r="H21" s="140">
        <v>95.18</v>
      </c>
      <c r="I21" s="141">
        <v>14842</v>
      </c>
      <c r="J21" s="142">
        <v>7.869589657110736</v>
      </c>
      <c r="K21" s="153">
        <v>0</v>
      </c>
      <c r="L21" s="144">
        <v>3</v>
      </c>
      <c r="M21" s="144">
        <v>20</v>
      </c>
      <c r="N21" s="211">
        <v>10.8</v>
      </c>
      <c r="O21" s="51">
        <v>14</v>
      </c>
      <c r="P21" s="39">
        <v>1</v>
      </c>
      <c r="Q21" s="39">
        <v>105</v>
      </c>
      <c r="R21" s="39">
        <v>15</v>
      </c>
      <c r="S21" s="6">
        <v>530</v>
      </c>
      <c r="T21" s="6">
        <v>15</v>
      </c>
      <c r="U21" s="6">
        <v>24</v>
      </c>
      <c r="V21" s="6">
        <v>1</v>
      </c>
      <c r="W21" s="6">
        <v>39</v>
      </c>
      <c r="X21" s="39">
        <v>1340</v>
      </c>
      <c r="Y21" s="39">
        <v>8510</v>
      </c>
      <c r="Z21" s="39">
        <v>4809</v>
      </c>
      <c r="AA21" s="39">
        <v>1380</v>
      </c>
      <c r="AB21" s="211">
        <v>1939</v>
      </c>
      <c r="AC21" s="215">
        <v>16988</v>
      </c>
      <c r="AD21" s="139">
        <v>25561604</v>
      </c>
      <c r="AE21" s="60">
        <v>92.26</v>
      </c>
      <c r="AF21" s="60">
        <v>99.05</v>
      </c>
      <c r="AG21" s="60">
        <v>92.26</v>
      </c>
      <c r="AH21" s="60">
        <v>32.83</v>
      </c>
      <c r="AI21" s="84">
        <v>98.27</v>
      </c>
      <c r="AJ21" s="216">
        <v>9353.2000000000007</v>
      </c>
      <c r="AK21" s="145">
        <v>34699.18</v>
      </c>
      <c r="AL21" s="164">
        <v>316</v>
      </c>
      <c r="AM21" s="147">
        <v>3045</v>
      </c>
      <c r="AN21" s="165">
        <v>3507</v>
      </c>
      <c r="AO21" s="165">
        <v>16299.85</v>
      </c>
      <c r="AP21" s="166">
        <v>8087.74</v>
      </c>
      <c r="AQ21" s="219">
        <v>10442.6284</v>
      </c>
      <c r="AR21" s="85">
        <v>15753</v>
      </c>
      <c r="AS21" s="6">
        <v>4910</v>
      </c>
      <c r="AT21" s="6">
        <v>4289</v>
      </c>
      <c r="AU21" s="6">
        <v>1768</v>
      </c>
      <c r="AV21" s="6">
        <v>567</v>
      </c>
      <c r="AW21" s="6">
        <v>11</v>
      </c>
      <c r="AX21" s="6">
        <v>162</v>
      </c>
      <c r="AY21" s="6">
        <v>97</v>
      </c>
      <c r="AZ21" s="6">
        <v>369</v>
      </c>
      <c r="BA21" s="6">
        <v>260</v>
      </c>
      <c r="BB21" s="6">
        <v>50250</v>
      </c>
      <c r="BC21" s="167">
        <v>201000</v>
      </c>
      <c r="BD21" s="223">
        <v>345</v>
      </c>
      <c r="BE21" s="224">
        <v>3157350</v>
      </c>
      <c r="BF21" s="34">
        <v>9021000</v>
      </c>
      <c r="BG21" s="151">
        <v>39550</v>
      </c>
      <c r="BH21" s="151">
        <v>56500</v>
      </c>
      <c r="BI21" s="168">
        <v>6390</v>
      </c>
      <c r="BJ21" s="251">
        <v>12780</v>
      </c>
      <c r="BK21" s="322">
        <v>66.08</v>
      </c>
      <c r="BL21" s="372">
        <v>9</v>
      </c>
    </row>
    <row r="22" spans="2:64" x14ac:dyDescent="0.25">
      <c r="B22" s="283">
        <v>12</v>
      </c>
      <c r="C22" s="50">
        <v>41306</v>
      </c>
      <c r="D22" s="48" t="s">
        <v>75</v>
      </c>
      <c r="E22" s="59">
        <v>25413</v>
      </c>
      <c r="F22" s="139">
        <v>20458</v>
      </c>
      <c r="G22" s="139">
        <v>1036</v>
      </c>
      <c r="H22" s="140">
        <v>98.039592542763785</v>
      </c>
      <c r="I22" s="141">
        <v>3340</v>
      </c>
      <c r="J22" s="142">
        <v>1.4814814814814814</v>
      </c>
      <c r="K22" s="153">
        <v>148.14814814814815</v>
      </c>
      <c r="L22" s="144">
        <v>3.7</v>
      </c>
      <c r="M22" s="144">
        <v>16.899999999999999</v>
      </c>
      <c r="N22" s="211">
        <v>10</v>
      </c>
      <c r="O22" s="51">
        <v>9</v>
      </c>
      <c r="P22" s="39">
        <v>0</v>
      </c>
      <c r="Q22" s="39">
        <v>47</v>
      </c>
      <c r="R22" s="39">
        <v>2</v>
      </c>
      <c r="S22" s="6">
        <v>260</v>
      </c>
      <c r="T22" s="6">
        <v>8</v>
      </c>
      <c r="U22" s="6">
        <v>10</v>
      </c>
      <c r="V22" s="6">
        <v>1</v>
      </c>
      <c r="W22" s="6">
        <v>69</v>
      </c>
      <c r="X22" s="39">
        <v>519</v>
      </c>
      <c r="Y22" s="39">
        <v>3538</v>
      </c>
      <c r="Z22" s="39">
        <f>719+604+508+422</f>
        <v>2253</v>
      </c>
      <c r="AA22" s="39">
        <f>406+306</f>
        <v>712</v>
      </c>
      <c r="AB22" s="211">
        <v>948</v>
      </c>
      <c r="AC22" s="215">
        <v>6540</v>
      </c>
      <c r="AD22" s="139">
        <v>7948584</v>
      </c>
      <c r="AE22" s="60">
        <v>96.26</v>
      </c>
      <c r="AF22" s="60">
        <v>94.4</v>
      </c>
      <c r="AG22" s="60">
        <v>95.74</v>
      </c>
      <c r="AH22" s="60">
        <v>54.3</v>
      </c>
      <c r="AI22" s="84">
        <v>95.78</v>
      </c>
      <c r="AJ22" s="216">
        <v>4197.5</v>
      </c>
      <c r="AK22" s="145">
        <v>12573.3</v>
      </c>
      <c r="AL22" s="164">
        <v>185</v>
      </c>
      <c r="AM22" s="147">
        <v>2130</v>
      </c>
      <c r="AN22" s="165">
        <v>1506.5</v>
      </c>
      <c r="AO22" s="165">
        <v>7283.7</v>
      </c>
      <c r="AP22" s="39">
        <v>4521.6499999999996</v>
      </c>
      <c r="AQ22" s="122">
        <v>5222.46</v>
      </c>
      <c r="AR22" s="85">
        <v>20078</v>
      </c>
      <c r="AS22" s="6">
        <v>2452</v>
      </c>
      <c r="AT22" s="6">
        <v>752</v>
      </c>
      <c r="AU22" s="6">
        <v>228</v>
      </c>
      <c r="AV22" s="6">
        <v>57</v>
      </c>
      <c r="AW22" s="67">
        <v>1</v>
      </c>
      <c r="AX22" s="67">
        <v>3130</v>
      </c>
      <c r="AY22" s="67">
        <v>0</v>
      </c>
      <c r="AZ22" s="67">
        <v>270</v>
      </c>
      <c r="BA22" s="62">
        <v>37</v>
      </c>
      <c r="BB22" s="62">
        <v>5520</v>
      </c>
      <c r="BC22" s="167">
        <v>45000</v>
      </c>
      <c r="BD22" s="223">
        <v>550</v>
      </c>
      <c r="BE22" s="224">
        <v>236250</v>
      </c>
      <c r="BF22" s="34">
        <v>675000</v>
      </c>
      <c r="BG22" s="151">
        <v>27000</v>
      </c>
      <c r="BH22" s="151">
        <v>45000</v>
      </c>
      <c r="BI22" s="168">
        <v>0</v>
      </c>
      <c r="BJ22" s="251">
        <v>0</v>
      </c>
      <c r="BK22" s="683">
        <v>59.76</v>
      </c>
      <c r="BL22" s="680">
        <v>22</v>
      </c>
    </row>
    <row r="23" spans="2:64" x14ac:dyDescent="0.25">
      <c r="B23" s="283">
        <v>13</v>
      </c>
      <c r="C23" s="50">
        <v>41319</v>
      </c>
      <c r="D23" s="48" t="s">
        <v>76</v>
      </c>
      <c r="E23" s="59">
        <v>17393</v>
      </c>
      <c r="F23" s="139">
        <v>15303</v>
      </c>
      <c r="G23" s="139">
        <v>306</v>
      </c>
      <c r="H23" s="140">
        <v>97.5</v>
      </c>
      <c r="I23" s="141">
        <v>1183</v>
      </c>
      <c r="J23" s="142">
        <v>8.5287846481876333</v>
      </c>
      <c r="K23" s="153">
        <v>0</v>
      </c>
      <c r="L23" s="144">
        <v>7</v>
      </c>
      <c r="M23" s="144">
        <v>9.5</v>
      </c>
      <c r="N23" s="211">
        <v>8.6</v>
      </c>
      <c r="O23" s="51">
        <v>3</v>
      </c>
      <c r="P23" s="39">
        <v>0</v>
      </c>
      <c r="Q23" s="39">
        <v>50</v>
      </c>
      <c r="R23" s="39">
        <v>2</v>
      </c>
      <c r="S23" s="6">
        <v>118</v>
      </c>
      <c r="T23" s="6">
        <v>3</v>
      </c>
      <c r="U23" s="6">
        <v>7</v>
      </c>
      <c r="V23" s="6">
        <v>1</v>
      </c>
      <c r="W23" s="6">
        <v>8</v>
      </c>
      <c r="X23" s="39">
        <v>306</v>
      </c>
      <c r="Y23" s="39">
        <f>489+527+511+443+456</f>
        <v>2426</v>
      </c>
      <c r="Z23" s="39">
        <f>402+265+194+153</f>
        <v>1014</v>
      </c>
      <c r="AA23" s="39">
        <f>113+89</f>
        <v>202</v>
      </c>
      <c r="AB23" s="211">
        <v>697</v>
      </c>
      <c r="AC23" s="215">
        <v>4367</v>
      </c>
      <c r="AD23" s="139">
        <v>4200115</v>
      </c>
      <c r="AE23" s="60">
        <v>100</v>
      </c>
      <c r="AF23" s="60">
        <v>85.43</v>
      </c>
      <c r="AG23" s="60">
        <v>97.3</v>
      </c>
      <c r="AH23" s="60">
        <v>41.47</v>
      </c>
      <c r="AI23" s="84">
        <v>95.6</v>
      </c>
      <c r="AJ23" s="216">
        <v>1133</v>
      </c>
      <c r="AK23" s="145">
        <v>4288.1000000000004</v>
      </c>
      <c r="AL23" s="164">
        <v>62</v>
      </c>
      <c r="AM23" s="147">
        <v>1665.1</v>
      </c>
      <c r="AN23" s="165">
        <v>1440</v>
      </c>
      <c r="AO23" s="165">
        <v>5077</v>
      </c>
      <c r="AP23" s="166">
        <v>3097.48</v>
      </c>
      <c r="AQ23" s="219">
        <v>4264.3847999999998</v>
      </c>
      <c r="AR23" s="85">
        <v>7530</v>
      </c>
      <c r="AS23" s="39">
        <v>395</v>
      </c>
      <c r="AT23" s="6">
        <v>830</v>
      </c>
      <c r="AU23" s="6">
        <v>180</v>
      </c>
      <c r="AV23" s="6">
        <v>30</v>
      </c>
      <c r="AW23" s="67">
        <v>0</v>
      </c>
      <c r="AX23" s="6">
        <v>400</v>
      </c>
      <c r="AY23" s="6">
        <v>300</v>
      </c>
      <c r="AZ23" s="6">
        <v>50</v>
      </c>
      <c r="BA23" s="6">
        <v>50</v>
      </c>
      <c r="BB23" s="6">
        <v>4000</v>
      </c>
      <c r="BC23" s="167">
        <v>28800</v>
      </c>
      <c r="BD23" s="223">
        <v>75</v>
      </c>
      <c r="BE23" s="224">
        <v>9000</v>
      </c>
      <c r="BF23" s="34">
        <v>27600</v>
      </c>
      <c r="BG23" s="151">
        <v>8500</v>
      </c>
      <c r="BH23" s="151">
        <v>14200</v>
      </c>
      <c r="BI23" s="168">
        <v>350</v>
      </c>
      <c r="BJ23" s="251">
        <v>640</v>
      </c>
      <c r="BK23" s="322">
        <v>70.819999999999993</v>
      </c>
      <c r="BL23" s="372">
        <v>7</v>
      </c>
    </row>
    <row r="24" spans="2:64" x14ac:dyDescent="0.25">
      <c r="B24" s="283">
        <v>14</v>
      </c>
      <c r="C24" s="50">
        <v>41349</v>
      </c>
      <c r="D24" s="48" t="s">
        <v>58</v>
      </c>
      <c r="E24" s="59">
        <v>6788</v>
      </c>
      <c r="F24" s="139">
        <v>5743</v>
      </c>
      <c r="G24" s="139">
        <v>147</v>
      </c>
      <c r="H24" s="140">
        <v>106.45415190869736</v>
      </c>
      <c r="I24" s="141">
        <v>148</v>
      </c>
      <c r="J24" s="155">
        <v>6.8493150684931505</v>
      </c>
      <c r="K24" s="153">
        <v>0</v>
      </c>
      <c r="L24" s="144">
        <v>2.1</v>
      </c>
      <c r="M24" s="144">
        <v>5.8</v>
      </c>
      <c r="N24" s="212">
        <v>3.9</v>
      </c>
      <c r="O24" s="51">
        <v>1</v>
      </c>
      <c r="P24" s="39">
        <v>0</v>
      </c>
      <c r="Q24" s="39">
        <v>7</v>
      </c>
      <c r="R24" s="39">
        <v>0</v>
      </c>
      <c r="S24" s="67">
        <v>55</v>
      </c>
      <c r="T24" s="67">
        <v>1</v>
      </c>
      <c r="U24" s="67">
        <v>3</v>
      </c>
      <c r="V24" s="67">
        <v>0</v>
      </c>
      <c r="W24" s="6">
        <v>11</v>
      </c>
      <c r="X24" s="39">
        <v>130</v>
      </c>
      <c r="Y24" s="39">
        <f>170+149+164+138+191</f>
        <v>812</v>
      </c>
      <c r="Z24" s="39">
        <f>137+124+69+69</f>
        <v>399</v>
      </c>
      <c r="AA24" s="39">
        <f>59+43</f>
        <v>102</v>
      </c>
      <c r="AB24" s="213">
        <v>66</v>
      </c>
      <c r="AC24" s="214">
        <v>2057</v>
      </c>
      <c r="AD24" s="139">
        <v>3296586</v>
      </c>
      <c r="AE24" s="60">
        <v>95.9</v>
      </c>
      <c r="AF24" s="60">
        <v>81.45</v>
      </c>
      <c r="AG24" s="60">
        <v>96.25</v>
      </c>
      <c r="AH24" s="60">
        <v>55.01</v>
      </c>
      <c r="AI24" s="84">
        <v>89.89</v>
      </c>
      <c r="AJ24" s="216">
        <v>520.5</v>
      </c>
      <c r="AK24" s="145">
        <v>3383.5600000000004</v>
      </c>
      <c r="AL24" s="146">
        <v>80</v>
      </c>
      <c r="AM24" s="147">
        <v>560</v>
      </c>
      <c r="AN24" s="148">
        <v>216</v>
      </c>
      <c r="AO24" s="148">
        <v>575.45000000000005</v>
      </c>
      <c r="AP24" s="149">
        <v>952.85</v>
      </c>
      <c r="AQ24" s="217">
        <v>1141.8399999999999</v>
      </c>
      <c r="AR24" s="85">
        <v>6410</v>
      </c>
      <c r="AS24" s="6">
        <v>1124</v>
      </c>
      <c r="AT24" s="6">
        <v>184</v>
      </c>
      <c r="AU24" s="6">
        <v>110</v>
      </c>
      <c r="AV24" s="6">
        <v>21</v>
      </c>
      <c r="AW24" s="67">
        <v>0</v>
      </c>
      <c r="AX24" s="67">
        <v>0</v>
      </c>
      <c r="AY24" s="67">
        <v>0</v>
      </c>
      <c r="AZ24" s="1033">
        <v>0</v>
      </c>
      <c r="BA24" s="1033">
        <v>0</v>
      </c>
      <c r="BB24" s="6">
        <v>3200</v>
      </c>
      <c r="BC24" s="150">
        <v>22000</v>
      </c>
      <c r="BD24" s="223">
        <v>0</v>
      </c>
      <c r="BE24" s="224">
        <v>1807039</v>
      </c>
      <c r="BF24" s="34">
        <v>5271100</v>
      </c>
      <c r="BG24" s="151">
        <v>0</v>
      </c>
      <c r="BH24" s="151">
        <v>0</v>
      </c>
      <c r="BI24" s="151">
        <v>0</v>
      </c>
      <c r="BJ24" s="249">
        <v>0</v>
      </c>
      <c r="BK24" s="683">
        <v>63.91</v>
      </c>
      <c r="BL24" s="680">
        <v>14</v>
      </c>
    </row>
    <row r="25" spans="2:64" x14ac:dyDescent="0.25">
      <c r="B25" s="283">
        <v>15</v>
      </c>
      <c r="C25" s="50">
        <v>41357</v>
      </c>
      <c r="D25" s="48" t="s">
        <v>59</v>
      </c>
      <c r="E25" s="59">
        <v>8425</v>
      </c>
      <c r="F25" s="139">
        <v>8115</v>
      </c>
      <c r="G25" s="139">
        <v>-492</v>
      </c>
      <c r="H25" s="140">
        <v>87.7</v>
      </c>
      <c r="I25" s="141">
        <v>540</v>
      </c>
      <c r="J25" s="142">
        <v>4.2016806722689077</v>
      </c>
      <c r="K25" s="153">
        <v>0</v>
      </c>
      <c r="L25" s="144">
        <v>3.6</v>
      </c>
      <c r="M25" s="144">
        <v>18.3</v>
      </c>
      <c r="N25" s="211">
        <v>8.3000000000000007</v>
      </c>
      <c r="O25" s="51">
        <v>5</v>
      </c>
      <c r="P25" s="39">
        <v>0</v>
      </c>
      <c r="Q25" s="39">
        <v>29</v>
      </c>
      <c r="R25" s="39">
        <v>1</v>
      </c>
      <c r="S25" s="67">
        <v>101</v>
      </c>
      <c r="T25" s="67">
        <v>5</v>
      </c>
      <c r="U25" s="67">
        <v>3</v>
      </c>
      <c r="V25" s="67">
        <v>1</v>
      </c>
      <c r="W25" s="6">
        <v>6</v>
      </c>
      <c r="X25" s="39">
        <v>168</v>
      </c>
      <c r="Y25" s="39">
        <f>263+286+293+235+267</f>
        <v>1344</v>
      </c>
      <c r="Z25" s="39">
        <f>216+216+152+138</f>
        <v>722</v>
      </c>
      <c r="AA25" s="39">
        <f>97+70</f>
        <v>167</v>
      </c>
      <c r="AB25" s="211">
        <v>159</v>
      </c>
      <c r="AC25" s="214">
        <v>3079</v>
      </c>
      <c r="AD25" s="139">
        <v>2062201</v>
      </c>
      <c r="AE25" s="60">
        <v>90</v>
      </c>
      <c r="AF25" s="60">
        <v>56.85</v>
      </c>
      <c r="AG25" s="60">
        <v>100</v>
      </c>
      <c r="AH25" s="60">
        <v>31.59</v>
      </c>
      <c r="AI25" s="84">
        <v>100</v>
      </c>
      <c r="AJ25" s="216">
        <v>1057</v>
      </c>
      <c r="AK25" s="145">
        <v>1452.7</v>
      </c>
      <c r="AL25" s="146">
        <v>99</v>
      </c>
      <c r="AM25" s="147">
        <v>611.20000000000005</v>
      </c>
      <c r="AN25" s="148">
        <v>919.5</v>
      </c>
      <c r="AO25" s="148">
        <v>2947.3</v>
      </c>
      <c r="AP25" s="149">
        <v>1608.42</v>
      </c>
      <c r="AQ25" s="217">
        <v>1941.94</v>
      </c>
      <c r="AR25" s="85">
        <v>6405</v>
      </c>
      <c r="AS25" s="6">
        <v>1600</v>
      </c>
      <c r="AT25" s="6">
        <v>3500</v>
      </c>
      <c r="AU25" s="6">
        <v>300</v>
      </c>
      <c r="AV25" s="6">
        <v>100</v>
      </c>
      <c r="AW25" s="67">
        <v>0</v>
      </c>
      <c r="AX25" s="6">
        <v>500</v>
      </c>
      <c r="AY25" s="6">
        <v>300</v>
      </c>
      <c r="AZ25" s="6">
        <v>100</v>
      </c>
      <c r="BA25" s="6">
        <v>100</v>
      </c>
      <c r="BB25" s="6">
        <v>4200</v>
      </c>
      <c r="BC25" s="150">
        <v>16000</v>
      </c>
      <c r="BD25" s="223">
        <v>20</v>
      </c>
      <c r="BE25" s="224">
        <v>1371</v>
      </c>
      <c r="BF25" s="34">
        <v>3600</v>
      </c>
      <c r="BG25" s="151">
        <v>5680</v>
      </c>
      <c r="BH25" s="151">
        <v>10500</v>
      </c>
      <c r="BI25" s="152">
        <v>810</v>
      </c>
      <c r="BJ25" s="248">
        <v>1800</v>
      </c>
      <c r="BK25" s="322">
        <v>60.77</v>
      </c>
      <c r="BL25" s="372">
        <v>21</v>
      </c>
    </row>
    <row r="26" spans="2:64" x14ac:dyDescent="0.25">
      <c r="B26" s="691">
        <v>16</v>
      </c>
      <c r="C26" s="50">
        <v>41359</v>
      </c>
      <c r="D26" s="48" t="s">
        <v>82</v>
      </c>
      <c r="E26" s="59">
        <v>25128</v>
      </c>
      <c r="F26" s="139">
        <v>20897</v>
      </c>
      <c r="G26" s="139">
        <v>2661</v>
      </c>
      <c r="H26" s="140">
        <v>109.64</v>
      </c>
      <c r="I26" s="141">
        <v>520</v>
      </c>
      <c r="J26" s="142">
        <v>17.241379310344829</v>
      </c>
      <c r="K26" s="153">
        <v>0</v>
      </c>
      <c r="L26" s="144">
        <v>1.9</v>
      </c>
      <c r="M26" s="144">
        <v>14.5</v>
      </c>
      <c r="N26" s="211">
        <v>5.0999999999999996</v>
      </c>
      <c r="O26" s="51">
        <v>7</v>
      </c>
      <c r="P26" s="39">
        <v>1</v>
      </c>
      <c r="Q26" s="39">
        <v>62</v>
      </c>
      <c r="R26" s="39">
        <v>3</v>
      </c>
      <c r="S26" s="67">
        <v>170</v>
      </c>
      <c r="T26" s="67">
        <v>7</v>
      </c>
      <c r="U26" s="67">
        <v>8</v>
      </c>
      <c r="V26" s="67">
        <v>1</v>
      </c>
      <c r="W26" s="6">
        <v>12</v>
      </c>
      <c r="X26" s="39">
        <v>291</v>
      </c>
      <c r="Y26" s="39">
        <v>3374</v>
      </c>
      <c r="Z26" s="39">
        <v>1540</v>
      </c>
      <c r="AA26" s="39">
        <f>200+145</f>
        <v>345</v>
      </c>
      <c r="AB26" s="211">
        <v>1455</v>
      </c>
      <c r="AC26" s="215">
        <v>5420</v>
      </c>
      <c r="AD26" s="139">
        <v>3915762</v>
      </c>
      <c r="AE26" s="60">
        <v>98</v>
      </c>
      <c r="AF26" s="60">
        <v>91.6</v>
      </c>
      <c r="AG26" s="60">
        <v>85.25</v>
      </c>
      <c r="AH26" s="60">
        <v>29.29</v>
      </c>
      <c r="AI26" s="84">
        <v>97.6</v>
      </c>
      <c r="AJ26" s="216">
        <v>1360</v>
      </c>
      <c r="AK26" s="145">
        <v>3315.7</v>
      </c>
      <c r="AL26" s="169">
        <v>110</v>
      </c>
      <c r="AM26" s="147">
        <v>669</v>
      </c>
      <c r="AN26" s="170">
        <v>3203.5</v>
      </c>
      <c r="AO26" s="170">
        <v>30398.75</v>
      </c>
      <c r="AP26" s="171">
        <v>2429.0100000000002</v>
      </c>
      <c r="AQ26" s="220">
        <v>3297.72</v>
      </c>
      <c r="AR26" s="85">
        <v>5898</v>
      </c>
      <c r="AS26" s="6">
        <v>1000</v>
      </c>
      <c r="AT26" s="6">
        <v>2000</v>
      </c>
      <c r="AU26" s="6">
        <v>100</v>
      </c>
      <c r="AV26" s="6">
        <v>300</v>
      </c>
      <c r="AW26" s="67">
        <v>0</v>
      </c>
      <c r="AX26" s="67">
        <v>2500</v>
      </c>
      <c r="AY26" s="6">
        <v>4000</v>
      </c>
      <c r="AZ26" s="163">
        <v>0</v>
      </c>
      <c r="BA26" s="6">
        <v>30</v>
      </c>
      <c r="BB26" s="6">
        <v>4500</v>
      </c>
      <c r="BC26" s="172">
        <v>21000</v>
      </c>
      <c r="BD26" s="223">
        <v>35</v>
      </c>
      <c r="BE26" s="224">
        <v>8487</v>
      </c>
      <c r="BF26" s="34">
        <v>18800</v>
      </c>
      <c r="BG26" s="151">
        <v>0</v>
      </c>
      <c r="BH26" s="151">
        <v>0</v>
      </c>
      <c r="BI26" s="173">
        <v>3240</v>
      </c>
      <c r="BJ26" s="252">
        <v>8100</v>
      </c>
      <c r="BK26" s="683">
        <v>55.43</v>
      </c>
      <c r="BL26" s="680">
        <v>32</v>
      </c>
    </row>
    <row r="27" spans="2:64" x14ac:dyDescent="0.25">
      <c r="B27" s="283">
        <v>17</v>
      </c>
      <c r="C27" s="50">
        <v>41378</v>
      </c>
      <c r="D27" s="48" t="s">
        <v>68</v>
      </c>
      <c r="E27" s="59">
        <v>12837</v>
      </c>
      <c r="F27" s="139">
        <v>12519</v>
      </c>
      <c r="G27" s="139">
        <v>-1101</v>
      </c>
      <c r="H27" s="140">
        <v>93.97</v>
      </c>
      <c r="I27" s="141">
        <v>567</v>
      </c>
      <c r="J27" s="142">
        <v>6.2305295950155761</v>
      </c>
      <c r="K27" s="153">
        <v>0</v>
      </c>
      <c r="L27" s="144">
        <v>2.7</v>
      </c>
      <c r="M27" s="144">
        <v>13.2</v>
      </c>
      <c r="N27" s="212">
        <v>5.7</v>
      </c>
      <c r="O27" s="51">
        <v>5</v>
      </c>
      <c r="P27" s="39">
        <v>1</v>
      </c>
      <c r="Q27" s="39">
        <v>32</v>
      </c>
      <c r="R27" s="39">
        <v>1</v>
      </c>
      <c r="S27" s="67">
        <v>106</v>
      </c>
      <c r="T27" s="67">
        <v>5</v>
      </c>
      <c r="U27" s="67">
        <v>3</v>
      </c>
      <c r="V27" s="67">
        <v>1</v>
      </c>
      <c r="W27" s="6">
        <v>5</v>
      </c>
      <c r="X27" s="39">
        <v>296</v>
      </c>
      <c r="Y27" s="39">
        <f>431+373+356+354+287</f>
        <v>1801</v>
      </c>
      <c r="Z27" s="39">
        <f>317+275+206+138</f>
        <v>936</v>
      </c>
      <c r="AA27" s="39">
        <f>134+108</f>
        <v>242</v>
      </c>
      <c r="AB27" s="211">
        <v>217</v>
      </c>
      <c r="AC27" s="214">
        <v>2708</v>
      </c>
      <c r="AD27" s="139">
        <v>2021670</v>
      </c>
      <c r="AE27" s="60">
        <v>100</v>
      </c>
      <c r="AF27" s="60">
        <v>65.59</v>
      </c>
      <c r="AG27" s="60">
        <v>95</v>
      </c>
      <c r="AH27" s="60">
        <v>30.28</v>
      </c>
      <c r="AI27" s="84">
        <v>90</v>
      </c>
      <c r="AJ27" s="216">
        <v>455.5</v>
      </c>
      <c r="AK27" s="145">
        <v>1027.6500000000001</v>
      </c>
      <c r="AL27" s="158">
        <v>70</v>
      </c>
      <c r="AM27" s="147">
        <v>520</v>
      </c>
      <c r="AN27" s="159">
        <v>704</v>
      </c>
      <c r="AO27" s="159">
        <v>5484.7000000000007</v>
      </c>
      <c r="AP27" s="160">
        <v>1879.92</v>
      </c>
      <c r="AQ27" s="218">
        <v>2328.9872</v>
      </c>
      <c r="AR27" s="85">
        <v>4017</v>
      </c>
      <c r="AS27" s="6">
        <v>610</v>
      </c>
      <c r="AT27" s="6">
        <v>1300</v>
      </c>
      <c r="AU27" s="6">
        <v>25</v>
      </c>
      <c r="AV27" s="6">
        <v>5</v>
      </c>
      <c r="AW27" s="67">
        <v>0</v>
      </c>
      <c r="AX27" s="6">
        <v>150</v>
      </c>
      <c r="AY27" s="6">
        <v>1000</v>
      </c>
      <c r="AZ27" s="6">
        <v>70</v>
      </c>
      <c r="BA27" s="6">
        <v>70</v>
      </c>
      <c r="BB27" s="6">
        <v>3000</v>
      </c>
      <c r="BC27" s="161">
        <v>12000</v>
      </c>
      <c r="BD27" s="223">
        <v>285</v>
      </c>
      <c r="BE27" s="224">
        <v>3000</v>
      </c>
      <c r="BF27" s="34">
        <v>9500</v>
      </c>
      <c r="BG27" s="151">
        <v>0</v>
      </c>
      <c r="BH27" s="151">
        <v>0</v>
      </c>
      <c r="BI27" s="151">
        <v>0</v>
      </c>
      <c r="BJ27" s="249">
        <v>0</v>
      </c>
      <c r="BK27" s="322">
        <v>62.29</v>
      </c>
      <c r="BL27" s="372">
        <v>19</v>
      </c>
    </row>
    <row r="28" spans="2:64" x14ac:dyDescent="0.25">
      <c r="B28" s="283">
        <v>18</v>
      </c>
      <c r="C28" s="50">
        <v>41396</v>
      </c>
      <c r="D28" s="48" t="s">
        <v>67</v>
      </c>
      <c r="E28" s="59">
        <v>52829</v>
      </c>
      <c r="F28" s="139">
        <v>43582</v>
      </c>
      <c r="G28" s="139">
        <v>2798</v>
      </c>
      <c r="H28" s="140">
        <v>88.65</v>
      </c>
      <c r="I28" s="141">
        <v>9800</v>
      </c>
      <c r="J28" s="142">
        <v>9.6225018504811253</v>
      </c>
      <c r="K28" s="143">
        <v>74.019245003700959</v>
      </c>
      <c r="L28" s="144">
        <v>1.8</v>
      </c>
      <c r="M28" s="144">
        <v>8.9</v>
      </c>
      <c r="N28" s="212">
        <v>3</v>
      </c>
      <c r="O28" s="51">
        <v>16</v>
      </c>
      <c r="P28" s="39">
        <v>2</v>
      </c>
      <c r="Q28" s="39">
        <v>125</v>
      </c>
      <c r="R28" s="39">
        <v>5</v>
      </c>
      <c r="S28" s="6">
        <v>439</v>
      </c>
      <c r="T28" s="6">
        <v>19</v>
      </c>
      <c r="U28" s="6">
        <v>17</v>
      </c>
      <c r="V28" s="6">
        <v>1</v>
      </c>
      <c r="W28" s="6">
        <v>44</v>
      </c>
      <c r="X28" s="39">
        <v>1141</v>
      </c>
      <c r="Y28" s="39">
        <v>8004</v>
      </c>
      <c r="Z28" s="39">
        <f>1300+1115+856+721</f>
        <v>3992</v>
      </c>
      <c r="AA28" s="39">
        <f>600+558</f>
        <v>1158</v>
      </c>
      <c r="AB28" s="211">
        <v>2587</v>
      </c>
      <c r="AC28" s="214">
        <v>12466</v>
      </c>
      <c r="AD28" s="139">
        <v>13628335</v>
      </c>
      <c r="AE28" s="60">
        <v>98.9</v>
      </c>
      <c r="AF28" s="60">
        <v>88.99</v>
      </c>
      <c r="AG28" s="60">
        <v>100</v>
      </c>
      <c r="AH28" s="60">
        <v>34.909999999999997</v>
      </c>
      <c r="AI28" s="84">
        <v>30.9</v>
      </c>
      <c r="AJ28" s="216">
        <v>4789</v>
      </c>
      <c r="AK28" s="145">
        <v>10163.6</v>
      </c>
      <c r="AL28" s="158">
        <v>472</v>
      </c>
      <c r="AM28" s="147">
        <v>3626.99</v>
      </c>
      <c r="AN28" s="159">
        <v>2098.8000000000002</v>
      </c>
      <c r="AO28" s="159">
        <v>10560.875</v>
      </c>
      <c r="AP28" s="160">
        <v>6599.12</v>
      </c>
      <c r="AQ28" s="218">
        <v>8118.7964999999995</v>
      </c>
      <c r="AR28" s="85">
        <v>17642</v>
      </c>
      <c r="AS28" s="6">
        <v>1500</v>
      </c>
      <c r="AT28" s="6">
        <v>820</v>
      </c>
      <c r="AU28" s="6">
        <v>35</v>
      </c>
      <c r="AV28" s="6">
        <v>20</v>
      </c>
      <c r="AW28" s="67">
        <v>0</v>
      </c>
      <c r="AX28" s="67">
        <v>0</v>
      </c>
      <c r="AY28" s="67">
        <v>0</v>
      </c>
      <c r="AZ28" s="1033">
        <v>0</v>
      </c>
      <c r="BA28" s="1033">
        <v>0</v>
      </c>
      <c r="BB28" s="6">
        <v>21000</v>
      </c>
      <c r="BC28" s="161">
        <v>288000</v>
      </c>
      <c r="BD28" s="223">
        <v>100</v>
      </c>
      <c r="BE28" s="224">
        <v>92000</v>
      </c>
      <c r="BF28" s="34">
        <v>253000</v>
      </c>
      <c r="BG28" s="151">
        <v>28000</v>
      </c>
      <c r="BH28" s="151">
        <v>37000</v>
      </c>
      <c r="BI28" s="162">
        <v>8000</v>
      </c>
      <c r="BJ28" s="250">
        <v>18500</v>
      </c>
      <c r="BK28" s="683">
        <v>58.47</v>
      </c>
      <c r="BL28" s="680">
        <v>24</v>
      </c>
    </row>
    <row r="29" spans="2:64" x14ac:dyDescent="0.25">
      <c r="B29" s="283">
        <v>19</v>
      </c>
      <c r="C29" s="50">
        <v>41483</v>
      </c>
      <c r="D29" s="48" t="s">
        <v>69</v>
      </c>
      <c r="E29" s="59">
        <v>5672</v>
      </c>
      <c r="F29" s="139">
        <v>4701</v>
      </c>
      <c r="G29" s="139">
        <v>602</v>
      </c>
      <c r="H29" s="140">
        <v>79.55</v>
      </c>
      <c r="I29" s="141">
        <v>95</v>
      </c>
      <c r="J29" s="142">
        <v>6.8965517241379306</v>
      </c>
      <c r="K29" s="153">
        <v>0</v>
      </c>
      <c r="L29" s="144">
        <v>3.3</v>
      </c>
      <c r="M29" s="144">
        <v>15.8</v>
      </c>
      <c r="N29" s="211">
        <v>6.8</v>
      </c>
      <c r="O29" s="51">
        <v>4</v>
      </c>
      <c r="P29" s="39">
        <v>0</v>
      </c>
      <c r="Q29" s="39">
        <v>23</v>
      </c>
      <c r="R29" s="39">
        <v>0</v>
      </c>
      <c r="S29" s="67">
        <v>60</v>
      </c>
      <c r="T29" s="67">
        <v>4</v>
      </c>
      <c r="U29" s="67">
        <v>2</v>
      </c>
      <c r="V29" s="67">
        <v>1</v>
      </c>
      <c r="W29" s="6">
        <v>3</v>
      </c>
      <c r="X29" s="39">
        <v>121</v>
      </c>
      <c r="Y29" s="39">
        <v>830</v>
      </c>
      <c r="Z29" s="39">
        <f>176+156+101+79</f>
        <v>512</v>
      </c>
      <c r="AA29" s="39">
        <f>88+52</f>
        <v>140</v>
      </c>
      <c r="AB29" s="211">
        <v>4</v>
      </c>
      <c r="AC29" s="214">
        <v>1479</v>
      </c>
      <c r="AD29" s="139">
        <v>1116978</v>
      </c>
      <c r="AE29" s="60">
        <v>100</v>
      </c>
      <c r="AF29" s="60">
        <v>37.700000000000003</v>
      </c>
      <c r="AG29" s="60">
        <v>97</v>
      </c>
      <c r="AH29" s="60">
        <v>36.31</v>
      </c>
      <c r="AI29" s="84">
        <v>90</v>
      </c>
      <c r="AJ29" s="216">
        <v>87</v>
      </c>
      <c r="AK29" s="145">
        <v>184.35000000000002</v>
      </c>
      <c r="AL29" s="158">
        <v>29</v>
      </c>
      <c r="AM29" s="147">
        <v>178</v>
      </c>
      <c r="AN29" s="159">
        <v>498</v>
      </c>
      <c r="AO29" s="159">
        <v>1712.68</v>
      </c>
      <c r="AP29" s="160">
        <v>1314.1</v>
      </c>
      <c r="AQ29" s="218">
        <v>1444.23</v>
      </c>
      <c r="AR29" s="85">
        <v>3525</v>
      </c>
      <c r="AS29" s="6">
        <v>460</v>
      </c>
      <c r="AT29" s="6">
        <v>430</v>
      </c>
      <c r="AU29" s="6">
        <v>40</v>
      </c>
      <c r="AV29" s="6">
        <v>6</v>
      </c>
      <c r="AW29" s="6">
        <v>18</v>
      </c>
      <c r="AX29" s="6">
        <v>45</v>
      </c>
      <c r="AY29" s="6">
        <v>85</v>
      </c>
      <c r="AZ29" s="67">
        <v>10</v>
      </c>
      <c r="BA29" s="6">
        <v>12</v>
      </c>
      <c r="BB29" s="6">
        <v>4002</v>
      </c>
      <c r="BC29" s="161">
        <v>10200</v>
      </c>
      <c r="BD29" s="223">
        <v>15</v>
      </c>
      <c r="BE29" s="224">
        <v>4000</v>
      </c>
      <c r="BF29" s="34">
        <v>10000</v>
      </c>
      <c r="BG29" s="151">
        <v>2400</v>
      </c>
      <c r="BH29" s="151">
        <v>6000</v>
      </c>
      <c r="BI29" s="151">
        <v>0</v>
      </c>
      <c r="BJ29" s="249">
        <v>0</v>
      </c>
      <c r="BK29" s="322">
        <v>54.93</v>
      </c>
      <c r="BL29" s="372">
        <v>33</v>
      </c>
    </row>
    <row r="30" spans="2:64" x14ac:dyDescent="0.25">
      <c r="B30" s="283">
        <v>20</v>
      </c>
      <c r="C30" s="50">
        <v>41503</v>
      </c>
      <c r="D30" s="48" t="s">
        <v>83</v>
      </c>
      <c r="E30" s="59">
        <v>10794</v>
      </c>
      <c r="F30" s="139">
        <v>9597</v>
      </c>
      <c r="G30" s="139">
        <v>493</v>
      </c>
      <c r="H30" s="140">
        <v>95.113974231912792</v>
      </c>
      <c r="I30" s="141">
        <v>262</v>
      </c>
      <c r="J30" s="142">
        <v>14.577259475218659</v>
      </c>
      <c r="K30" s="153">
        <v>0</v>
      </c>
      <c r="L30" s="144">
        <v>2</v>
      </c>
      <c r="M30" s="144">
        <v>22.2</v>
      </c>
      <c r="N30" s="211">
        <v>10.8</v>
      </c>
      <c r="O30" s="51">
        <v>3</v>
      </c>
      <c r="P30" s="39">
        <v>0</v>
      </c>
      <c r="Q30" s="39">
        <v>26</v>
      </c>
      <c r="R30" s="39">
        <v>1</v>
      </c>
      <c r="S30" s="6">
        <v>73</v>
      </c>
      <c r="T30" s="6">
        <v>3</v>
      </c>
      <c r="U30" s="6">
        <v>4</v>
      </c>
      <c r="V30" s="6">
        <v>1</v>
      </c>
      <c r="W30" s="6">
        <v>8</v>
      </c>
      <c r="X30" s="39">
        <v>247</v>
      </c>
      <c r="Y30" s="39">
        <f>326+324+318+306+297</f>
        <v>1571</v>
      </c>
      <c r="Z30" s="39">
        <f>202+167+105+84</f>
        <v>558</v>
      </c>
      <c r="AA30" s="39">
        <f>83+85</f>
        <v>168</v>
      </c>
      <c r="AB30" s="211">
        <v>396</v>
      </c>
      <c r="AC30" s="215">
        <v>2502</v>
      </c>
      <c r="AD30" s="139">
        <v>1638614</v>
      </c>
      <c r="AE30" s="60">
        <v>96.3</v>
      </c>
      <c r="AF30" s="60">
        <v>82.54</v>
      </c>
      <c r="AG30" s="60">
        <v>82</v>
      </c>
      <c r="AH30" s="60">
        <v>28.47</v>
      </c>
      <c r="AI30" s="84">
        <v>55</v>
      </c>
      <c r="AJ30" s="216">
        <v>554</v>
      </c>
      <c r="AK30" s="145">
        <v>1307.8499999999999</v>
      </c>
      <c r="AL30" s="169">
        <v>3</v>
      </c>
      <c r="AM30" s="147">
        <v>16.5</v>
      </c>
      <c r="AN30" s="170">
        <v>682</v>
      </c>
      <c r="AO30" s="170">
        <v>2113.15</v>
      </c>
      <c r="AP30" s="171">
        <v>2024.16</v>
      </c>
      <c r="AQ30" s="220">
        <v>2729.9250000000002</v>
      </c>
      <c r="AR30" s="85">
        <v>3033</v>
      </c>
      <c r="AS30" s="6">
        <v>375</v>
      </c>
      <c r="AT30" s="6">
        <v>700</v>
      </c>
      <c r="AU30" s="6">
        <v>200</v>
      </c>
      <c r="AV30" s="1033">
        <v>0</v>
      </c>
      <c r="AW30" s="67">
        <v>0</v>
      </c>
      <c r="AX30" s="67">
        <v>0</v>
      </c>
      <c r="AY30" s="67">
        <v>0</v>
      </c>
      <c r="AZ30" s="6">
        <v>20</v>
      </c>
      <c r="BA30" s="62">
        <v>80</v>
      </c>
      <c r="BB30" s="62">
        <v>800</v>
      </c>
      <c r="BC30" s="172">
        <v>8400</v>
      </c>
      <c r="BD30" s="223">
        <v>6</v>
      </c>
      <c r="BE30" s="224">
        <v>1620</v>
      </c>
      <c r="BF30" s="34">
        <v>3240</v>
      </c>
      <c r="BG30" s="151">
        <v>0</v>
      </c>
      <c r="BH30" s="151">
        <v>0</v>
      </c>
      <c r="BI30" s="173">
        <v>1215</v>
      </c>
      <c r="BJ30" s="252">
        <v>2700</v>
      </c>
      <c r="BK30" s="683">
        <v>53.68</v>
      </c>
      <c r="BL30" s="680">
        <v>35</v>
      </c>
    </row>
    <row r="31" spans="2:64" x14ac:dyDescent="0.25">
      <c r="B31" s="456">
        <v>21</v>
      </c>
      <c r="C31" s="50">
        <v>41518</v>
      </c>
      <c r="D31" s="48" t="s">
        <v>70</v>
      </c>
      <c r="E31" s="59">
        <v>5500</v>
      </c>
      <c r="F31" s="139">
        <v>4869</v>
      </c>
      <c r="G31" s="139">
        <v>-75</v>
      </c>
      <c r="H31" s="140">
        <v>101.56445556946183</v>
      </c>
      <c r="I31" s="141">
        <v>174</v>
      </c>
      <c r="J31" s="142">
        <v>0</v>
      </c>
      <c r="K31" s="153">
        <v>0</v>
      </c>
      <c r="L31" s="144">
        <v>1.6</v>
      </c>
      <c r="M31" s="144">
        <v>8.6999999999999993</v>
      </c>
      <c r="N31" s="211">
        <v>4.4000000000000004</v>
      </c>
      <c r="O31" s="51">
        <v>1</v>
      </c>
      <c r="P31" s="39">
        <v>0</v>
      </c>
      <c r="Q31" s="39">
        <v>18</v>
      </c>
      <c r="R31" s="39">
        <v>0</v>
      </c>
      <c r="S31" s="67">
        <v>45</v>
      </c>
      <c r="T31" s="67">
        <v>1</v>
      </c>
      <c r="U31" s="67">
        <v>3</v>
      </c>
      <c r="V31" s="67">
        <v>0</v>
      </c>
      <c r="W31" s="6">
        <v>1</v>
      </c>
      <c r="X31" s="39">
        <v>102</v>
      </c>
      <c r="Y31" s="39">
        <f>136+152+148+149+144</f>
        <v>729</v>
      </c>
      <c r="Z31" s="39">
        <f>140+118+87+86</f>
        <v>431</v>
      </c>
      <c r="AA31" s="39">
        <f>64+42</f>
        <v>106</v>
      </c>
      <c r="AB31" s="211">
        <v>81</v>
      </c>
      <c r="AC31" s="214">
        <v>1625</v>
      </c>
      <c r="AD31" s="139">
        <v>1372717</v>
      </c>
      <c r="AE31" s="60">
        <v>99.8</v>
      </c>
      <c r="AF31" s="60">
        <v>99.32</v>
      </c>
      <c r="AG31" s="60">
        <v>98.6</v>
      </c>
      <c r="AH31" s="60">
        <v>35.58</v>
      </c>
      <c r="AI31" s="84">
        <v>100</v>
      </c>
      <c r="AJ31" s="216">
        <v>825.5</v>
      </c>
      <c r="AK31" s="145">
        <v>5441.4</v>
      </c>
      <c r="AL31" s="158">
        <v>11</v>
      </c>
      <c r="AM31" s="147">
        <v>59.4</v>
      </c>
      <c r="AN31" s="159">
        <v>309.25</v>
      </c>
      <c r="AO31" s="159">
        <v>953.54</v>
      </c>
      <c r="AP31" s="160">
        <v>1004.81</v>
      </c>
      <c r="AQ31" s="218">
        <v>1225.1775</v>
      </c>
      <c r="AR31" s="85">
        <v>13600</v>
      </c>
      <c r="AS31" s="6">
        <v>1470</v>
      </c>
      <c r="AT31" s="6">
        <v>215</v>
      </c>
      <c r="AU31" s="6">
        <v>45</v>
      </c>
      <c r="AV31" s="6">
        <v>20</v>
      </c>
      <c r="AW31" s="67">
        <v>0</v>
      </c>
      <c r="AX31" s="67">
        <v>0</v>
      </c>
      <c r="AY31" s="67">
        <v>0</v>
      </c>
      <c r="AZ31" s="6">
        <v>35</v>
      </c>
      <c r="BA31" s="6">
        <v>20</v>
      </c>
      <c r="BB31" s="6">
        <v>25000</v>
      </c>
      <c r="BC31" s="161">
        <v>9600</v>
      </c>
      <c r="BD31" s="223">
        <v>61</v>
      </c>
      <c r="BE31" s="224">
        <v>18932</v>
      </c>
      <c r="BF31" s="34">
        <v>43600</v>
      </c>
      <c r="BG31" s="151">
        <v>21952</v>
      </c>
      <c r="BH31" s="151">
        <v>32000</v>
      </c>
      <c r="BI31" s="151">
        <v>0</v>
      </c>
      <c r="BJ31" s="249">
        <v>0</v>
      </c>
      <c r="BK31" s="322">
        <v>64.62</v>
      </c>
      <c r="BL31" s="372">
        <v>12</v>
      </c>
    </row>
    <row r="32" spans="2:64" x14ac:dyDescent="0.25">
      <c r="B32" s="283">
        <v>22</v>
      </c>
      <c r="C32" s="50">
        <v>41524</v>
      </c>
      <c r="D32" s="48" t="s">
        <v>60</v>
      </c>
      <c r="E32" s="59">
        <v>24653</v>
      </c>
      <c r="F32" s="139">
        <v>19492</v>
      </c>
      <c r="G32" s="139">
        <v>229</v>
      </c>
      <c r="H32" s="140">
        <v>98.838801277825667</v>
      </c>
      <c r="I32" s="141">
        <v>1759</v>
      </c>
      <c r="J32" s="142">
        <v>3.3277870216306158</v>
      </c>
      <c r="K32" s="153">
        <v>0</v>
      </c>
      <c r="L32" s="144">
        <v>2.2000000000000002</v>
      </c>
      <c r="M32" s="144">
        <v>3.8</v>
      </c>
      <c r="N32" s="211">
        <v>2.8</v>
      </c>
      <c r="O32" s="51">
        <v>7</v>
      </c>
      <c r="P32" s="39">
        <v>1</v>
      </c>
      <c r="Q32" s="39">
        <v>54</v>
      </c>
      <c r="R32" s="39">
        <v>4</v>
      </c>
      <c r="S32" s="6">
        <v>219</v>
      </c>
      <c r="T32" s="6">
        <v>8</v>
      </c>
      <c r="U32" s="6">
        <v>8</v>
      </c>
      <c r="V32" s="6">
        <v>1</v>
      </c>
      <c r="W32" s="6">
        <v>27</v>
      </c>
      <c r="X32" s="39">
        <v>473</v>
      </c>
      <c r="Y32" s="39">
        <v>2863</v>
      </c>
      <c r="Z32" s="39">
        <f>569+501+478+351</f>
        <v>1899</v>
      </c>
      <c r="AA32" s="39">
        <f>273+250</f>
        <v>523</v>
      </c>
      <c r="AB32" s="211">
        <v>479</v>
      </c>
      <c r="AC32" s="214">
        <v>7770</v>
      </c>
      <c r="AD32" s="139">
        <v>26304297</v>
      </c>
      <c r="AE32" s="60">
        <v>98</v>
      </c>
      <c r="AF32" s="60">
        <v>83</v>
      </c>
      <c r="AG32" s="60">
        <v>98</v>
      </c>
      <c r="AH32" s="60">
        <v>665.94</v>
      </c>
      <c r="AI32" s="84">
        <v>98</v>
      </c>
      <c r="AJ32" s="216">
        <v>7660</v>
      </c>
      <c r="AK32" s="145">
        <v>53451.8</v>
      </c>
      <c r="AL32" s="146">
        <v>35</v>
      </c>
      <c r="AM32" s="147">
        <v>196</v>
      </c>
      <c r="AN32" s="148">
        <v>1057</v>
      </c>
      <c r="AO32" s="148">
        <v>2976.6</v>
      </c>
      <c r="AP32" s="149">
        <v>2063.06</v>
      </c>
      <c r="AQ32" s="217">
        <v>2496.5230000000001</v>
      </c>
      <c r="AR32" s="85">
        <v>31031</v>
      </c>
      <c r="AS32" s="6">
        <v>2350</v>
      </c>
      <c r="AT32" s="6">
        <v>970</v>
      </c>
      <c r="AU32" s="6">
        <v>150</v>
      </c>
      <c r="AV32" s="6">
        <v>80</v>
      </c>
      <c r="AW32" s="6">
        <v>20</v>
      </c>
      <c r="AX32" s="1033">
        <v>0</v>
      </c>
      <c r="AY32" s="1033">
        <v>0</v>
      </c>
      <c r="AZ32" s="67">
        <v>20</v>
      </c>
      <c r="BA32" s="67">
        <v>35</v>
      </c>
      <c r="BB32" s="6">
        <v>187600</v>
      </c>
      <c r="BC32" s="150">
        <v>576000</v>
      </c>
      <c r="BD32" s="223">
        <v>150</v>
      </c>
      <c r="BE32" s="224">
        <v>76499</v>
      </c>
      <c r="BF32" s="34">
        <v>217512</v>
      </c>
      <c r="BG32" s="151">
        <v>0</v>
      </c>
      <c r="BH32" s="151">
        <v>0</v>
      </c>
      <c r="BI32" s="151">
        <v>0</v>
      </c>
      <c r="BJ32" s="249">
        <v>0</v>
      </c>
      <c r="BK32" s="683">
        <v>79.03</v>
      </c>
      <c r="BL32" s="680">
        <v>1</v>
      </c>
    </row>
    <row r="33" spans="2:64" x14ac:dyDescent="0.25">
      <c r="B33" s="283">
        <v>23</v>
      </c>
      <c r="C33" s="50">
        <v>41530</v>
      </c>
      <c r="D33" s="48" t="s">
        <v>84</v>
      </c>
      <c r="E33" s="59">
        <v>10779</v>
      </c>
      <c r="F33" s="139">
        <v>10173</v>
      </c>
      <c r="G33" s="139">
        <v>-161</v>
      </c>
      <c r="H33" s="140">
        <v>101.60807031562125</v>
      </c>
      <c r="I33" s="141">
        <v>151</v>
      </c>
      <c r="J33" s="142">
        <v>11.857707509881424</v>
      </c>
      <c r="K33" s="143">
        <v>0</v>
      </c>
      <c r="L33" s="144">
        <v>3.6</v>
      </c>
      <c r="M33" s="144">
        <v>23.7</v>
      </c>
      <c r="N33" s="211">
        <v>8.6</v>
      </c>
      <c r="O33" s="51">
        <v>5</v>
      </c>
      <c r="P33" s="39">
        <v>0</v>
      </c>
      <c r="Q33" s="39">
        <v>35</v>
      </c>
      <c r="R33" s="39">
        <v>1</v>
      </c>
      <c r="S33" s="67">
        <v>78</v>
      </c>
      <c r="T33" s="67">
        <v>5</v>
      </c>
      <c r="U33" s="67">
        <v>1</v>
      </c>
      <c r="V33" s="67">
        <v>1</v>
      </c>
      <c r="W33" s="6">
        <v>6</v>
      </c>
      <c r="X33" s="39">
        <v>206</v>
      </c>
      <c r="Y33" s="39">
        <f>269+291+271+255+233</f>
        <v>1319</v>
      </c>
      <c r="Z33" s="39">
        <f>221+172+110+123</f>
        <v>626</v>
      </c>
      <c r="AA33" s="39">
        <f>53+57</f>
        <v>110</v>
      </c>
      <c r="AB33" s="211">
        <v>538</v>
      </c>
      <c r="AC33" s="215">
        <v>2430</v>
      </c>
      <c r="AD33" s="139">
        <v>1560633</v>
      </c>
      <c r="AE33" s="60">
        <v>95</v>
      </c>
      <c r="AF33" s="60">
        <v>52.45</v>
      </c>
      <c r="AG33" s="60">
        <v>98</v>
      </c>
      <c r="AH33" s="60">
        <v>24.7</v>
      </c>
      <c r="AI33" s="84">
        <v>100</v>
      </c>
      <c r="AJ33" s="216">
        <v>1292</v>
      </c>
      <c r="AK33" s="145">
        <v>3727.1000000000004</v>
      </c>
      <c r="AL33" s="169">
        <v>48</v>
      </c>
      <c r="AM33" s="147">
        <v>261</v>
      </c>
      <c r="AN33" s="170">
        <v>1736.5</v>
      </c>
      <c r="AO33" s="170">
        <v>10839.65</v>
      </c>
      <c r="AP33" s="171">
        <v>3270.25</v>
      </c>
      <c r="AQ33" s="220">
        <v>4340.97</v>
      </c>
      <c r="AR33" s="85">
        <v>1929</v>
      </c>
      <c r="AS33" s="6">
        <v>780</v>
      </c>
      <c r="AT33" s="6">
        <v>750</v>
      </c>
      <c r="AU33" s="6">
        <v>200</v>
      </c>
      <c r="AV33" s="6">
        <v>5</v>
      </c>
      <c r="AW33" s="67">
        <v>0</v>
      </c>
      <c r="AX33" s="67">
        <v>50</v>
      </c>
      <c r="AY33" s="67">
        <v>200</v>
      </c>
      <c r="AZ33" s="1033">
        <v>0</v>
      </c>
      <c r="BA33" s="67">
        <v>20</v>
      </c>
      <c r="BB33" s="62">
        <v>3000</v>
      </c>
      <c r="BC33" s="172">
        <v>16000</v>
      </c>
      <c r="BD33" s="223">
        <v>200</v>
      </c>
      <c r="BE33" s="224">
        <v>3500</v>
      </c>
      <c r="BF33" s="34">
        <v>11000</v>
      </c>
      <c r="BG33" s="151">
        <v>0</v>
      </c>
      <c r="BH33" s="151">
        <v>0</v>
      </c>
      <c r="BI33" s="173">
        <v>5600</v>
      </c>
      <c r="BJ33" s="252">
        <v>14000</v>
      </c>
      <c r="BK33" s="322">
        <v>58.52</v>
      </c>
      <c r="BL33" s="372">
        <v>23</v>
      </c>
    </row>
    <row r="34" spans="2:64" x14ac:dyDescent="0.25">
      <c r="B34" s="283">
        <v>24</v>
      </c>
      <c r="C34" s="50">
        <v>41548</v>
      </c>
      <c r="D34" s="48" t="s">
        <v>202</v>
      </c>
      <c r="E34" s="59">
        <v>13480</v>
      </c>
      <c r="F34" s="139">
        <v>9139</v>
      </c>
      <c r="G34" s="139">
        <v>2673</v>
      </c>
      <c r="H34" s="140">
        <v>77.370470707754819</v>
      </c>
      <c r="I34" s="141">
        <v>514</v>
      </c>
      <c r="J34" s="155">
        <v>12.578616352201259</v>
      </c>
      <c r="K34" s="153">
        <v>0</v>
      </c>
      <c r="L34" s="144">
        <v>2.5</v>
      </c>
      <c r="M34" s="144">
        <v>17.2</v>
      </c>
      <c r="N34" s="211">
        <v>6.9</v>
      </c>
      <c r="O34" s="51">
        <v>4</v>
      </c>
      <c r="P34" s="39">
        <v>2</v>
      </c>
      <c r="Q34" s="39">
        <v>38</v>
      </c>
      <c r="R34" s="39">
        <v>2</v>
      </c>
      <c r="S34" s="6">
        <v>96</v>
      </c>
      <c r="T34" s="6">
        <v>6</v>
      </c>
      <c r="U34" s="6">
        <v>3</v>
      </c>
      <c r="V34" s="6">
        <v>1</v>
      </c>
      <c r="W34" s="6">
        <v>7</v>
      </c>
      <c r="X34" s="39">
        <v>283</v>
      </c>
      <c r="Y34" s="39">
        <v>1935</v>
      </c>
      <c r="Z34" s="39">
        <v>934</v>
      </c>
      <c r="AA34" s="39">
        <v>237</v>
      </c>
      <c r="AB34" s="211">
        <v>245</v>
      </c>
      <c r="AC34" s="215">
        <v>3649</v>
      </c>
      <c r="AD34" s="139">
        <v>3301075</v>
      </c>
      <c r="AE34" s="60">
        <v>100</v>
      </c>
      <c r="AF34" s="60">
        <v>57.35</v>
      </c>
      <c r="AG34" s="60">
        <v>93.9</v>
      </c>
      <c r="AH34" s="60">
        <v>29.52</v>
      </c>
      <c r="AI34" s="84">
        <v>100</v>
      </c>
      <c r="AJ34" s="216">
        <v>1345</v>
      </c>
      <c r="AK34" s="145">
        <v>3795.6</v>
      </c>
      <c r="AL34" s="164">
        <v>265</v>
      </c>
      <c r="AM34" s="147">
        <v>510</v>
      </c>
      <c r="AN34" s="165">
        <v>3235.5</v>
      </c>
      <c r="AO34" s="165">
        <v>13626.7</v>
      </c>
      <c r="AP34" s="166">
        <v>3575.23</v>
      </c>
      <c r="AQ34" s="219">
        <v>4333.1549999999997</v>
      </c>
      <c r="AR34" s="85">
        <v>7241</v>
      </c>
      <c r="AS34" s="6">
        <v>1625</v>
      </c>
      <c r="AT34" s="6">
        <v>910</v>
      </c>
      <c r="AU34" s="6">
        <v>95</v>
      </c>
      <c r="AV34" s="6">
        <v>80</v>
      </c>
      <c r="AW34" s="67">
        <v>0</v>
      </c>
      <c r="AX34" s="6">
        <v>210</v>
      </c>
      <c r="AY34" s="6">
        <v>970</v>
      </c>
      <c r="AZ34" s="6">
        <v>85</v>
      </c>
      <c r="BA34" s="6">
        <v>70</v>
      </c>
      <c r="BB34" s="6">
        <v>15000</v>
      </c>
      <c r="BC34" s="167">
        <v>40000</v>
      </c>
      <c r="BD34" s="223">
        <v>125</v>
      </c>
      <c r="BE34" s="224">
        <v>21640</v>
      </c>
      <c r="BF34" s="34">
        <v>67300</v>
      </c>
      <c r="BG34" s="151">
        <v>9270</v>
      </c>
      <c r="BH34" s="151">
        <v>20600</v>
      </c>
      <c r="BI34" s="151">
        <v>0</v>
      </c>
      <c r="BJ34" s="249">
        <v>0</v>
      </c>
      <c r="BK34" s="322">
        <v>56.46</v>
      </c>
      <c r="BL34" s="372">
        <v>28</v>
      </c>
    </row>
    <row r="35" spans="2:64" x14ac:dyDescent="0.25">
      <c r="B35" s="283">
        <v>25</v>
      </c>
      <c r="C35" s="50">
        <v>41551</v>
      </c>
      <c r="D35" s="48" t="s">
        <v>79</v>
      </c>
      <c r="E35" s="59">
        <v>120384</v>
      </c>
      <c r="F35" s="139">
        <v>90753</v>
      </c>
      <c r="G35" s="139">
        <v>6010</v>
      </c>
      <c r="H35" s="140">
        <v>93.78894825501483</v>
      </c>
      <c r="I35" s="141">
        <v>29040</v>
      </c>
      <c r="J35" s="142">
        <v>11.92924722336487</v>
      </c>
      <c r="K35" s="143">
        <v>82.270670505964617</v>
      </c>
      <c r="L35" s="144">
        <v>3.1</v>
      </c>
      <c r="M35" s="144">
        <v>10.6</v>
      </c>
      <c r="N35" s="211">
        <v>5.7</v>
      </c>
      <c r="O35" s="51">
        <v>14</v>
      </c>
      <c r="P35" s="39">
        <v>1</v>
      </c>
      <c r="Q35" s="39">
        <v>153</v>
      </c>
      <c r="R35" s="39">
        <v>24</v>
      </c>
      <c r="S35" s="67">
        <v>744</v>
      </c>
      <c r="T35" s="67">
        <v>16</v>
      </c>
      <c r="U35" s="67">
        <v>38</v>
      </c>
      <c r="V35" s="67">
        <v>2</v>
      </c>
      <c r="W35" s="6">
        <v>69</v>
      </c>
      <c r="X35" s="39">
        <v>2439</v>
      </c>
      <c r="Y35" s="39">
        <v>15138</v>
      </c>
      <c r="Z35" s="39">
        <v>8256</v>
      </c>
      <c r="AA35" s="39">
        <v>2229</v>
      </c>
      <c r="AB35" s="211">
        <v>3987</v>
      </c>
      <c r="AC35" s="215">
        <v>27555</v>
      </c>
      <c r="AD35" s="154">
        <v>41763632</v>
      </c>
      <c r="AE35" s="60">
        <v>99</v>
      </c>
      <c r="AF35" s="60">
        <v>85.5</v>
      </c>
      <c r="AG35" s="60">
        <v>98</v>
      </c>
      <c r="AH35" s="60">
        <v>42.63</v>
      </c>
      <c r="AI35" s="84">
        <v>95</v>
      </c>
      <c r="AJ35" s="216">
        <v>6390</v>
      </c>
      <c r="AK35" s="145">
        <v>19752.5</v>
      </c>
      <c r="AL35" s="169">
        <v>636</v>
      </c>
      <c r="AM35" s="147">
        <v>4221</v>
      </c>
      <c r="AN35" s="170">
        <v>3430</v>
      </c>
      <c r="AO35" s="170">
        <v>15616.6</v>
      </c>
      <c r="AP35" s="171">
        <v>12279.27</v>
      </c>
      <c r="AQ35" s="220">
        <v>16323.314999999999</v>
      </c>
      <c r="AR35" s="85">
        <v>33750</v>
      </c>
      <c r="AS35" s="6">
        <v>6255</v>
      </c>
      <c r="AT35" s="6">
        <v>6500</v>
      </c>
      <c r="AU35" s="6">
        <v>250</v>
      </c>
      <c r="AV35" s="6">
        <v>95</v>
      </c>
      <c r="AW35" s="67">
        <v>0</v>
      </c>
      <c r="AX35" s="67">
        <v>0</v>
      </c>
      <c r="AY35" s="67">
        <v>0</v>
      </c>
      <c r="AZ35" s="6">
        <v>80</v>
      </c>
      <c r="BA35" s="6">
        <v>150</v>
      </c>
      <c r="BB35" s="6">
        <v>45000</v>
      </c>
      <c r="BC35" s="172">
        <v>840000</v>
      </c>
      <c r="BD35" s="223">
        <v>2056</v>
      </c>
      <c r="BE35" s="224">
        <v>85000</v>
      </c>
      <c r="BF35" s="34">
        <v>239200</v>
      </c>
      <c r="BG35" s="151">
        <v>25000</v>
      </c>
      <c r="BH35" s="151">
        <v>50000</v>
      </c>
      <c r="BI35" s="173">
        <v>22000</v>
      </c>
      <c r="BJ35" s="252">
        <v>45000</v>
      </c>
      <c r="BK35" s="683">
        <v>72.86</v>
      </c>
      <c r="BL35" s="680">
        <v>5</v>
      </c>
    </row>
    <row r="36" spans="2:64" x14ac:dyDescent="0.25">
      <c r="B36" s="691">
        <v>26</v>
      </c>
      <c r="C36" s="50">
        <v>41615</v>
      </c>
      <c r="D36" s="48" t="s">
        <v>61</v>
      </c>
      <c r="E36" s="59">
        <v>18928</v>
      </c>
      <c r="F36" s="139">
        <v>14223</v>
      </c>
      <c r="G36" s="139">
        <v>1369</v>
      </c>
      <c r="H36" s="140">
        <v>91.219856336582865</v>
      </c>
      <c r="I36" s="141">
        <v>1625</v>
      </c>
      <c r="J36" s="155">
        <v>2.7777777777777777</v>
      </c>
      <c r="K36" s="153">
        <v>0</v>
      </c>
      <c r="L36" s="144">
        <v>3.2</v>
      </c>
      <c r="M36" s="144">
        <v>9.6</v>
      </c>
      <c r="N36" s="211">
        <v>4.0999999999999996</v>
      </c>
      <c r="O36" s="51">
        <v>4</v>
      </c>
      <c r="P36" s="39">
        <v>0</v>
      </c>
      <c r="Q36" s="39">
        <v>27</v>
      </c>
      <c r="R36" s="39">
        <v>3</v>
      </c>
      <c r="S36" s="67">
        <v>155</v>
      </c>
      <c r="T36" s="67">
        <v>5</v>
      </c>
      <c r="U36" s="67">
        <v>7</v>
      </c>
      <c r="V36" s="67">
        <v>0</v>
      </c>
      <c r="W36" s="6">
        <v>26</v>
      </c>
      <c r="X36" s="39">
        <v>408</v>
      </c>
      <c r="Y36" s="39">
        <v>2482</v>
      </c>
      <c r="Z36" s="39">
        <v>1697</v>
      </c>
      <c r="AA36" s="39">
        <v>488</v>
      </c>
      <c r="AB36" s="211">
        <v>324</v>
      </c>
      <c r="AC36" s="214">
        <v>5267</v>
      </c>
      <c r="AD36" s="139">
        <v>12529579</v>
      </c>
      <c r="AE36" s="60">
        <v>98</v>
      </c>
      <c r="AF36" s="60">
        <v>99</v>
      </c>
      <c r="AG36" s="60">
        <v>95</v>
      </c>
      <c r="AH36" s="60">
        <v>87.62</v>
      </c>
      <c r="AI36" s="84">
        <v>95</v>
      </c>
      <c r="AJ36" s="216">
        <v>2563.1999999999998</v>
      </c>
      <c r="AK36" s="145">
        <v>10682.04</v>
      </c>
      <c r="AL36" s="146">
        <v>52</v>
      </c>
      <c r="AM36" s="147">
        <v>390</v>
      </c>
      <c r="AN36" s="148">
        <v>1723</v>
      </c>
      <c r="AO36" s="148">
        <v>7296.0999999999995</v>
      </c>
      <c r="AP36" s="149">
        <v>701.93</v>
      </c>
      <c r="AQ36" s="217">
        <v>845.64</v>
      </c>
      <c r="AR36" s="85">
        <v>15069</v>
      </c>
      <c r="AS36" s="6">
        <v>3000</v>
      </c>
      <c r="AT36" s="6">
        <v>115</v>
      </c>
      <c r="AU36" s="6">
        <v>265</v>
      </c>
      <c r="AV36" s="6">
        <v>300</v>
      </c>
      <c r="AW36" s="67">
        <v>0</v>
      </c>
      <c r="AX36" s="67">
        <v>0</v>
      </c>
      <c r="AY36" s="67">
        <v>0</v>
      </c>
      <c r="AZ36" s="6">
        <v>100</v>
      </c>
      <c r="BA36" s="6">
        <v>100</v>
      </c>
      <c r="BB36" s="6">
        <v>250000</v>
      </c>
      <c r="BC36" s="150">
        <v>399600</v>
      </c>
      <c r="BD36" s="223">
        <v>0</v>
      </c>
      <c r="BE36" s="224">
        <v>130200</v>
      </c>
      <c r="BF36" s="34">
        <v>372000</v>
      </c>
      <c r="BG36" s="151">
        <v>0</v>
      </c>
      <c r="BH36" s="151">
        <v>0</v>
      </c>
      <c r="BI36" s="151">
        <v>0</v>
      </c>
      <c r="BJ36" s="249">
        <v>0</v>
      </c>
      <c r="BK36" s="322">
        <v>73.52</v>
      </c>
      <c r="BL36" s="372">
        <v>4</v>
      </c>
    </row>
    <row r="37" spans="2:64" x14ac:dyDescent="0.25">
      <c r="B37" s="283">
        <v>27</v>
      </c>
      <c r="C37" s="50">
        <v>41660</v>
      </c>
      <c r="D37" s="48" t="s">
        <v>85</v>
      </c>
      <c r="E37" s="59">
        <v>10578</v>
      </c>
      <c r="F37" s="139">
        <v>8839</v>
      </c>
      <c r="G37" s="139">
        <v>1291</v>
      </c>
      <c r="H37" s="140">
        <v>87.255676209279358</v>
      </c>
      <c r="I37" s="141">
        <v>266</v>
      </c>
      <c r="J37" s="142">
        <v>10.238907849829351</v>
      </c>
      <c r="K37" s="153">
        <v>0</v>
      </c>
      <c r="L37" s="144">
        <v>6.6</v>
      </c>
      <c r="M37" s="144">
        <v>22.8</v>
      </c>
      <c r="N37" s="211">
        <v>11.6</v>
      </c>
      <c r="O37" s="51">
        <v>2</v>
      </c>
      <c r="P37" s="39">
        <v>0</v>
      </c>
      <c r="Q37" s="39">
        <v>40</v>
      </c>
      <c r="R37" s="39">
        <v>1</v>
      </c>
      <c r="S37" s="67">
        <v>74</v>
      </c>
      <c r="T37" s="67">
        <v>2</v>
      </c>
      <c r="U37" s="67">
        <v>3</v>
      </c>
      <c r="V37" s="67">
        <v>0</v>
      </c>
      <c r="W37" s="6">
        <v>4</v>
      </c>
      <c r="X37" s="39">
        <v>290</v>
      </c>
      <c r="Y37" s="39">
        <f>365+390+293+298+251</f>
        <v>1597</v>
      </c>
      <c r="Z37" s="39">
        <f>176+142+91+88</f>
        <v>497</v>
      </c>
      <c r="AA37" s="39">
        <f>60+25</f>
        <v>85</v>
      </c>
      <c r="AB37" s="211">
        <v>614</v>
      </c>
      <c r="AC37" s="215">
        <v>2496</v>
      </c>
      <c r="AD37" s="139">
        <v>1725893</v>
      </c>
      <c r="AE37" s="60">
        <v>100</v>
      </c>
      <c r="AF37" s="60">
        <v>87.98</v>
      </c>
      <c r="AG37" s="60">
        <v>92.53</v>
      </c>
      <c r="AH37" s="60">
        <v>38.81</v>
      </c>
      <c r="AI37" s="84">
        <v>79.53</v>
      </c>
      <c r="AJ37" s="216">
        <v>685</v>
      </c>
      <c r="AK37" s="145">
        <v>1472.1399999999999</v>
      </c>
      <c r="AL37" s="169">
        <v>42</v>
      </c>
      <c r="AM37" s="147">
        <v>285</v>
      </c>
      <c r="AN37" s="170">
        <v>531</v>
      </c>
      <c r="AO37" s="170">
        <v>1921.0500000000002</v>
      </c>
      <c r="AP37" s="171">
        <v>2250</v>
      </c>
      <c r="AQ37" s="220">
        <v>2948.7489999999998</v>
      </c>
      <c r="AR37" s="85">
        <v>5300</v>
      </c>
      <c r="AS37" s="6">
        <v>790</v>
      </c>
      <c r="AT37" s="6">
        <v>1200</v>
      </c>
      <c r="AU37" s="6">
        <v>250</v>
      </c>
      <c r="AV37" s="6">
        <v>15</v>
      </c>
      <c r="AW37" s="67">
        <v>0</v>
      </c>
      <c r="AX37" s="163">
        <v>50</v>
      </c>
      <c r="AY37" s="6">
        <v>200</v>
      </c>
      <c r="AZ37" s="1033">
        <v>0</v>
      </c>
      <c r="BA37" s="1033">
        <v>0</v>
      </c>
      <c r="BB37" s="62">
        <v>520</v>
      </c>
      <c r="BC37" s="172">
        <v>21600</v>
      </c>
      <c r="BD37" s="223">
        <v>21</v>
      </c>
      <c r="BE37" s="224">
        <v>2673</v>
      </c>
      <c r="BF37" s="34">
        <v>5940</v>
      </c>
      <c r="BG37" s="151">
        <v>1176</v>
      </c>
      <c r="BH37" s="151">
        <v>2100</v>
      </c>
      <c r="BI37" s="173">
        <v>2160</v>
      </c>
      <c r="BJ37" s="252">
        <v>5400</v>
      </c>
      <c r="BK37" s="683">
        <v>56.21</v>
      </c>
      <c r="BL37" s="680">
        <v>29</v>
      </c>
    </row>
    <row r="38" spans="2:64" x14ac:dyDescent="0.25">
      <c r="B38" s="283">
        <v>28</v>
      </c>
      <c r="C38" s="50">
        <v>41668</v>
      </c>
      <c r="D38" s="48" t="s">
        <v>86</v>
      </c>
      <c r="E38" s="59">
        <v>32380</v>
      </c>
      <c r="F38" s="139">
        <v>27201</v>
      </c>
      <c r="G38" s="139">
        <v>2166</v>
      </c>
      <c r="H38" s="140">
        <v>92.624374297681072</v>
      </c>
      <c r="I38" s="141">
        <v>1398</v>
      </c>
      <c r="J38" s="142">
        <v>20.569620253164558</v>
      </c>
      <c r="K38" s="143">
        <v>0</v>
      </c>
      <c r="L38" s="144">
        <v>1.5</v>
      </c>
      <c r="M38" s="144">
        <v>19.899999999999999</v>
      </c>
      <c r="N38" s="211">
        <v>6.9</v>
      </c>
      <c r="O38" s="51">
        <v>8</v>
      </c>
      <c r="P38" s="39">
        <v>0</v>
      </c>
      <c r="Q38" s="39">
        <v>88</v>
      </c>
      <c r="R38" s="39">
        <v>4</v>
      </c>
      <c r="S38" s="6">
        <v>254</v>
      </c>
      <c r="T38" s="6">
        <v>9</v>
      </c>
      <c r="U38" s="6">
        <v>10</v>
      </c>
      <c r="V38" s="6">
        <v>1</v>
      </c>
      <c r="W38" s="6">
        <v>21</v>
      </c>
      <c r="X38" s="39">
        <v>666</v>
      </c>
      <c r="Y38" s="39">
        <v>4355</v>
      </c>
      <c r="Z38" s="39">
        <v>2300</v>
      </c>
      <c r="AA38" s="39">
        <v>510</v>
      </c>
      <c r="AB38" s="211">
        <v>1536</v>
      </c>
      <c r="AC38" s="215">
        <v>7518</v>
      </c>
      <c r="AD38" s="139">
        <v>5455754</v>
      </c>
      <c r="AE38" s="60">
        <v>99</v>
      </c>
      <c r="AF38" s="60">
        <v>94.4</v>
      </c>
      <c r="AG38" s="60">
        <v>96</v>
      </c>
      <c r="AH38" s="60">
        <v>27.51</v>
      </c>
      <c r="AI38" s="84">
        <v>96</v>
      </c>
      <c r="AJ38" s="216">
        <v>2744</v>
      </c>
      <c r="AK38" s="145">
        <v>6763.75</v>
      </c>
      <c r="AL38" s="169">
        <v>330</v>
      </c>
      <c r="AM38" s="147">
        <v>1595</v>
      </c>
      <c r="AN38" s="170">
        <v>1846.5</v>
      </c>
      <c r="AO38" s="170">
        <v>14617.65</v>
      </c>
      <c r="AP38" s="171">
        <v>4067.97</v>
      </c>
      <c r="AQ38" s="220">
        <v>5620.11</v>
      </c>
      <c r="AR38" s="85">
        <v>7229</v>
      </c>
      <c r="AS38" s="6">
        <v>2118</v>
      </c>
      <c r="AT38" s="6">
        <v>1800</v>
      </c>
      <c r="AU38" s="6">
        <v>150</v>
      </c>
      <c r="AV38" s="6">
        <v>20</v>
      </c>
      <c r="AW38" s="67">
        <v>0</v>
      </c>
      <c r="AX38" s="6">
        <v>3500</v>
      </c>
      <c r="AY38" s="6">
        <v>20000</v>
      </c>
      <c r="AZ38" s="6">
        <v>150</v>
      </c>
      <c r="BA38" s="6">
        <v>55</v>
      </c>
      <c r="BB38" s="6">
        <v>3000</v>
      </c>
      <c r="BC38" s="172">
        <v>88000</v>
      </c>
      <c r="BD38" s="223">
        <v>1150</v>
      </c>
      <c r="BE38" s="224">
        <v>10000</v>
      </c>
      <c r="BF38" s="34">
        <v>27000</v>
      </c>
      <c r="BG38" s="151">
        <v>4000</v>
      </c>
      <c r="BH38" s="151">
        <v>5525</v>
      </c>
      <c r="BI38" s="173">
        <v>9500</v>
      </c>
      <c r="BJ38" s="252">
        <v>19200</v>
      </c>
      <c r="BK38" s="322">
        <v>58.21</v>
      </c>
      <c r="BL38" s="372">
        <v>26</v>
      </c>
    </row>
    <row r="39" spans="2:64" x14ac:dyDescent="0.25">
      <c r="B39" s="283">
        <v>29</v>
      </c>
      <c r="C39" s="50">
        <v>41676</v>
      </c>
      <c r="D39" s="48" t="s">
        <v>62</v>
      </c>
      <c r="E39" s="59">
        <v>10660</v>
      </c>
      <c r="F39" s="139">
        <v>9561</v>
      </c>
      <c r="G39" s="139">
        <v>176</v>
      </c>
      <c r="H39" s="140">
        <v>98.192461743863618</v>
      </c>
      <c r="I39" s="141">
        <v>408</v>
      </c>
      <c r="J39" s="142">
        <v>11.857707509881424</v>
      </c>
      <c r="K39" s="153">
        <v>395.25691699604744</v>
      </c>
      <c r="L39" s="144">
        <v>2.7</v>
      </c>
      <c r="M39" s="144">
        <v>12.7</v>
      </c>
      <c r="N39" s="211">
        <v>9.6</v>
      </c>
      <c r="O39" s="51">
        <v>4</v>
      </c>
      <c r="P39" s="39">
        <v>0</v>
      </c>
      <c r="Q39" s="39">
        <v>40</v>
      </c>
      <c r="R39" s="39">
        <v>0</v>
      </c>
      <c r="S39" s="67">
        <v>92</v>
      </c>
      <c r="T39" s="67">
        <v>4</v>
      </c>
      <c r="U39" s="67">
        <v>3</v>
      </c>
      <c r="V39" s="67">
        <v>1</v>
      </c>
      <c r="W39" s="6">
        <v>6</v>
      </c>
      <c r="X39" s="39">
        <v>121</v>
      </c>
      <c r="Y39" s="39">
        <f>302+275+229+279+266</f>
        <v>1351</v>
      </c>
      <c r="Z39" s="39">
        <f>227+198+149+126</f>
        <v>700</v>
      </c>
      <c r="AA39" s="39">
        <f>115+71</f>
        <v>186</v>
      </c>
      <c r="AB39" s="211">
        <v>109</v>
      </c>
      <c r="AC39" s="214">
        <v>2709</v>
      </c>
      <c r="AD39" s="139">
        <v>2160544</v>
      </c>
      <c r="AE39" s="60">
        <v>91.79</v>
      </c>
      <c r="AF39" s="60">
        <v>47.13</v>
      </c>
      <c r="AG39" s="60">
        <v>96.1</v>
      </c>
      <c r="AH39" s="60">
        <v>26.29</v>
      </c>
      <c r="AI39" s="84">
        <v>96.8</v>
      </c>
      <c r="AJ39" s="216">
        <v>5008</v>
      </c>
      <c r="AK39" s="145">
        <v>9107.85</v>
      </c>
      <c r="AL39" s="146">
        <v>120</v>
      </c>
      <c r="AM39" s="147">
        <v>744</v>
      </c>
      <c r="AN39" s="148">
        <v>1027.5</v>
      </c>
      <c r="AO39" s="148">
        <v>4028.78</v>
      </c>
      <c r="AP39" s="149">
        <v>2615.58</v>
      </c>
      <c r="AQ39" s="217">
        <v>3235.8489999999997</v>
      </c>
      <c r="AR39" s="85">
        <v>7001</v>
      </c>
      <c r="AS39" s="6">
        <v>1830</v>
      </c>
      <c r="AT39" s="6">
        <v>350</v>
      </c>
      <c r="AU39" s="6">
        <v>60</v>
      </c>
      <c r="AV39" s="6">
        <v>40</v>
      </c>
      <c r="AW39" s="67">
        <v>0</v>
      </c>
      <c r="AX39" s="67">
        <v>200</v>
      </c>
      <c r="AY39" s="67">
        <v>150</v>
      </c>
      <c r="AZ39" s="67">
        <v>100</v>
      </c>
      <c r="BA39" s="67">
        <v>100</v>
      </c>
      <c r="BB39" s="6">
        <v>3000</v>
      </c>
      <c r="BC39" s="150">
        <v>15300</v>
      </c>
      <c r="BD39" s="223">
        <v>150</v>
      </c>
      <c r="BE39" s="224">
        <v>8333</v>
      </c>
      <c r="BF39" s="34">
        <v>25000</v>
      </c>
      <c r="BG39" s="151">
        <v>8800</v>
      </c>
      <c r="BH39" s="151">
        <v>22000</v>
      </c>
      <c r="BI39" s="152">
        <v>3500</v>
      </c>
      <c r="BJ39" s="248">
        <v>7000</v>
      </c>
      <c r="BK39" s="683">
        <v>60.93</v>
      </c>
      <c r="BL39" s="680">
        <v>20</v>
      </c>
    </row>
    <row r="40" spans="2:64" x14ac:dyDescent="0.25">
      <c r="B40" s="283">
        <v>30</v>
      </c>
      <c r="C40" s="50">
        <v>41770</v>
      </c>
      <c r="D40" s="48" t="s">
        <v>77</v>
      </c>
      <c r="E40" s="59">
        <v>15453</v>
      </c>
      <c r="F40" s="139">
        <v>13150</v>
      </c>
      <c r="G40" s="139">
        <v>856</v>
      </c>
      <c r="H40" s="140">
        <v>93.888333571326569</v>
      </c>
      <c r="I40" s="141">
        <v>890</v>
      </c>
      <c r="J40" s="142">
        <v>10.204081632653061</v>
      </c>
      <c r="K40" s="153">
        <v>0</v>
      </c>
      <c r="L40" s="144">
        <v>1.7</v>
      </c>
      <c r="M40" s="144">
        <v>11.3</v>
      </c>
      <c r="N40" s="211">
        <v>4.2</v>
      </c>
      <c r="O40" s="51">
        <v>4</v>
      </c>
      <c r="P40" s="39">
        <v>3</v>
      </c>
      <c r="Q40" s="39">
        <v>51</v>
      </c>
      <c r="R40" s="39">
        <v>2</v>
      </c>
      <c r="S40" s="6">
        <v>107</v>
      </c>
      <c r="T40" s="6">
        <v>8</v>
      </c>
      <c r="U40" s="6">
        <v>3</v>
      </c>
      <c r="V40" s="6">
        <v>1</v>
      </c>
      <c r="W40" s="6">
        <v>11</v>
      </c>
      <c r="X40" s="39">
        <v>328</v>
      </c>
      <c r="Y40" s="39">
        <v>2450</v>
      </c>
      <c r="Z40" s="39">
        <v>953</v>
      </c>
      <c r="AA40" s="39">
        <v>184</v>
      </c>
      <c r="AB40" s="211">
        <v>759</v>
      </c>
      <c r="AC40" s="215">
        <v>3443</v>
      </c>
      <c r="AD40" s="139">
        <v>3538157</v>
      </c>
      <c r="AE40" s="60">
        <v>99.88</v>
      </c>
      <c r="AF40" s="60">
        <v>88.35</v>
      </c>
      <c r="AG40" s="60">
        <v>95.1</v>
      </c>
      <c r="AH40" s="60">
        <v>29.45</v>
      </c>
      <c r="AI40" s="84">
        <v>95</v>
      </c>
      <c r="AJ40" s="216">
        <v>856</v>
      </c>
      <c r="AK40" s="145">
        <v>4716.1000000000004</v>
      </c>
      <c r="AL40" s="164">
        <v>50</v>
      </c>
      <c r="AM40" s="147">
        <v>325</v>
      </c>
      <c r="AN40" s="165">
        <v>722.5</v>
      </c>
      <c r="AO40" s="165">
        <v>7145.2250000000004</v>
      </c>
      <c r="AP40" s="166">
        <v>2983.15</v>
      </c>
      <c r="AQ40" s="219">
        <v>3890.7150000000001</v>
      </c>
      <c r="AR40" s="85">
        <v>9660</v>
      </c>
      <c r="AS40" s="6">
        <v>1215</v>
      </c>
      <c r="AT40" s="6">
        <v>2000</v>
      </c>
      <c r="AU40" s="6">
        <v>355</v>
      </c>
      <c r="AV40" s="6">
        <v>15</v>
      </c>
      <c r="AW40" s="163">
        <v>6</v>
      </c>
      <c r="AX40" s="1034">
        <v>0</v>
      </c>
      <c r="AY40" s="6">
        <v>800</v>
      </c>
      <c r="AZ40" s="6">
        <v>140</v>
      </c>
      <c r="BA40" s="6">
        <v>80</v>
      </c>
      <c r="BB40" s="6">
        <v>12000</v>
      </c>
      <c r="BC40" s="167">
        <v>25000</v>
      </c>
      <c r="BD40" s="223">
        <v>15</v>
      </c>
      <c r="BE40" s="224">
        <v>5145</v>
      </c>
      <c r="BF40" s="34">
        <v>14700</v>
      </c>
      <c r="BG40" s="151">
        <v>10000</v>
      </c>
      <c r="BH40" s="151">
        <v>17000</v>
      </c>
      <c r="BI40" s="168">
        <v>2250</v>
      </c>
      <c r="BJ40" s="251">
        <v>4500</v>
      </c>
      <c r="BK40" s="322">
        <v>62.37</v>
      </c>
      <c r="BL40" s="372">
        <v>18</v>
      </c>
    </row>
    <row r="41" spans="2:64" x14ac:dyDescent="0.25">
      <c r="B41" s="456">
        <v>31</v>
      </c>
      <c r="C41" s="50">
        <v>41791</v>
      </c>
      <c r="D41" s="48" t="s">
        <v>78</v>
      </c>
      <c r="E41" s="59">
        <v>17446</v>
      </c>
      <c r="F41" s="139">
        <v>15696</v>
      </c>
      <c r="G41" s="139">
        <v>299</v>
      </c>
      <c r="H41" s="140">
        <v>98.13066583307284</v>
      </c>
      <c r="I41" s="141">
        <v>815</v>
      </c>
      <c r="J41" s="142">
        <v>6.9605568445475638</v>
      </c>
      <c r="K41" s="153">
        <v>0</v>
      </c>
      <c r="L41" s="144">
        <v>4</v>
      </c>
      <c r="M41" s="144">
        <v>12.1</v>
      </c>
      <c r="N41" s="211">
        <v>4.5999999999999996</v>
      </c>
      <c r="O41" s="51">
        <v>6</v>
      </c>
      <c r="P41" s="39">
        <v>0</v>
      </c>
      <c r="Q41" s="39">
        <v>52</v>
      </c>
      <c r="R41" s="39">
        <v>2</v>
      </c>
      <c r="S41" s="6">
        <v>153</v>
      </c>
      <c r="T41" s="6">
        <v>6</v>
      </c>
      <c r="U41" s="6">
        <v>7</v>
      </c>
      <c r="V41" s="6">
        <v>1</v>
      </c>
      <c r="W41" s="6">
        <v>16</v>
      </c>
      <c r="X41" s="39">
        <v>430</v>
      </c>
      <c r="Y41" s="39">
        <v>2394</v>
      </c>
      <c r="Z41" s="39">
        <f>416+308+250+184</f>
        <v>1158</v>
      </c>
      <c r="AA41" s="39">
        <f>167+128</f>
        <v>295</v>
      </c>
      <c r="AB41" s="211">
        <v>587</v>
      </c>
      <c r="AC41" s="215">
        <v>4146</v>
      </c>
      <c r="AD41" s="139">
        <v>3767855</v>
      </c>
      <c r="AE41" s="60">
        <v>100</v>
      </c>
      <c r="AF41" s="60">
        <v>88.44</v>
      </c>
      <c r="AG41" s="60">
        <v>94.97</v>
      </c>
      <c r="AH41" s="60">
        <v>59.08</v>
      </c>
      <c r="AI41" s="84">
        <v>100</v>
      </c>
      <c r="AJ41" s="216">
        <v>1048.5</v>
      </c>
      <c r="AK41" s="145">
        <v>3398.2</v>
      </c>
      <c r="AL41" s="164">
        <v>82</v>
      </c>
      <c r="AM41" s="147">
        <v>492</v>
      </c>
      <c r="AN41" s="165">
        <v>1341</v>
      </c>
      <c r="AO41" s="165">
        <v>6433.3</v>
      </c>
      <c r="AP41" s="166">
        <v>2822.93</v>
      </c>
      <c r="AQ41" s="219">
        <v>3427.5680000000002</v>
      </c>
      <c r="AR41" s="85">
        <v>18600</v>
      </c>
      <c r="AS41" s="6">
        <v>4345</v>
      </c>
      <c r="AT41" s="6">
        <v>2000</v>
      </c>
      <c r="AU41" s="6">
        <v>405</v>
      </c>
      <c r="AV41" s="6">
        <v>30</v>
      </c>
      <c r="AW41" s="6">
        <v>25</v>
      </c>
      <c r="AX41" s="1035">
        <v>0</v>
      </c>
      <c r="AY41" s="67">
        <v>0</v>
      </c>
      <c r="AZ41" s="6">
        <v>100</v>
      </c>
      <c r="BA41" s="6">
        <v>30</v>
      </c>
      <c r="BB41" s="6">
        <v>3960</v>
      </c>
      <c r="BC41" s="167">
        <v>13650</v>
      </c>
      <c r="BD41" s="223">
        <v>50</v>
      </c>
      <c r="BE41" s="224">
        <v>25000</v>
      </c>
      <c r="BF41" s="34">
        <v>69000</v>
      </c>
      <c r="BG41" s="151">
        <v>18000</v>
      </c>
      <c r="BH41" s="151">
        <v>40000</v>
      </c>
      <c r="BI41" s="151">
        <v>0</v>
      </c>
      <c r="BJ41" s="249">
        <v>0</v>
      </c>
      <c r="BK41" s="683">
        <v>54.75</v>
      </c>
      <c r="BL41" s="680">
        <v>34</v>
      </c>
    </row>
    <row r="42" spans="2:64" x14ac:dyDescent="0.25">
      <c r="B42" s="283">
        <v>32</v>
      </c>
      <c r="C42" s="50">
        <v>41799</v>
      </c>
      <c r="D42" s="48" t="s">
        <v>63</v>
      </c>
      <c r="E42" s="59">
        <v>13344</v>
      </c>
      <c r="F42" s="139">
        <v>12050</v>
      </c>
      <c r="G42" s="139">
        <v>-9</v>
      </c>
      <c r="H42" s="140">
        <v>100.07474462253964</v>
      </c>
      <c r="I42" s="141">
        <v>396</v>
      </c>
      <c r="J42" s="142">
        <v>2.8328611898016995</v>
      </c>
      <c r="K42" s="153">
        <v>0</v>
      </c>
      <c r="L42" s="144">
        <v>4.0999999999999996</v>
      </c>
      <c r="M42" s="144">
        <v>11.1</v>
      </c>
      <c r="N42" s="212">
        <v>4.0999999999999996</v>
      </c>
      <c r="O42" s="51">
        <v>4</v>
      </c>
      <c r="P42" s="39">
        <v>0</v>
      </c>
      <c r="Q42" s="39">
        <v>47</v>
      </c>
      <c r="R42" s="39">
        <v>0</v>
      </c>
      <c r="S42" s="67">
        <v>134</v>
      </c>
      <c r="T42" s="67">
        <v>4</v>
      </c>
      <c r="U42" s="67">
        <v>6</v>
      </c>
      <c r="V42" s="67">
        <v>0</v>
      </c>
      <c r="W42" s="6">
        <v>13</v>
      </c>
      <c r="X42" s="39">
        <v>250</v>
      </c>
      <c r="Y42" s="39">
        <f>383+359+332+330+281</f>
        <v>1685</v>
      </c>
      <c r="Z42" s="39">
        <f>284+242+173+159</f>
        <v>858</v>
      </c>
      <c r="AA42" s="39">
        <f>108+89</f>
        <v>197</v>
      </c>
      <c r="AB42" s="211">
        <v>289</v>
      </c>
      <c r="AC42" s="214">
        <v>3684</v>
      </c>
      <c r="AD42" s="139">
        <v>3322861</v>
      </c>
      <c r="AE42" s="60">
        <v>100</v>
      </c>
      <c r="AF42" s="60">
        <v>63.51</v>
      </c>
      <c r="AG42" s="60">
        <v>100</v>
      </c>
      <c r="AH42" s="60">
        <v>42.38</v>
      </c>
      <c r="AI42" s="84">
        <v>100</v>
      </c>
      <c r="AJ42" s="216">
        <v>3796.35</v>
      </c>
      <c r="AK42" s="145">
        <v>19524.196250000001</v>
      </c>
      <c r="AL42" s="146">
        <v>170</v>
      </c>
      <c r="AM42" s="147">
        <v>1080</v>
      </c>
      <c r="AN42" s="148">
        <v>4087</v>
      </c>
      <c r="AO42" s="148">
        <v>19281.75</v>
      </c>
      <c r="AP42" s="149">
        <v>2975.73</v>
      </c>
      <c r="AQ42" s="217">
        <v>3766.1549999999997</v>
      </c>
      <c r="AR42" s="85">
        <v>18223</v>
      </c>
      <c r="AS42" s="6">
        <v>3450</v>
      </c>
      <c r="AT42" s="6">
        <v>3000</v>
      </c>
      <c r="AU42" s="6">
        <v>1000</v>
      </c>
      <c r="AV42" s="6">
        <v>800</v>
      </c>
      <c r="AW42" s="67">
        <v>0</v>
      </c>
      <c r="AX42" s="1034">
        <v>0</v>
      </c>
      <c r="AY42" s="67">
        <v>0</v>
      </c>
      <c r="AZ42" s="6">
        <v>350</v>
      </c>
      <c r="BA42" s="6">
        <v>400</v>
      </c>
      <c r="BB42" s="6">
        <v>7000</v>
      </c>
      <c r="BC42" s="150">
        <v>12000</v>
      </c>
      <c r="BD42" s="223">
        <v>50</v>
      </c>
      <c r="BE42" s="224">
        <v>10000</v>
      </c>
      <c r="BF42" s="34">
        <v>25760</v>
      </c>
      <c r="BG42" s="151">
        <v>1500</v>
      </c>
      <c r="BH42" s="151">
        <v>2975</v>
      </c>
      <c r="BI42" s="151">
        <v>0</v>
      </c>
      <c r="BJ42" s="249">
        <v>0</v>
      </c>
      <c r="BK42" s="322">
        <v>58.29</v>
      </c>
      <c r="BL42" s="372">
        <v>25</v>
      </c>
    </row>
    <row r="43" spans="2:64" x14ac:dyDescent="0.25">
      <c r="B43" s="283">
        <v>33</v>
      </c>
      <c r="C43" s="50">
        <v>41801</v>
      </c>
      <c r="D43" s="48" t="s">
        <v>64</v>
      </c>
      <c r="E43" s="59">
        <v>8404</v>
      </c>
      <c r="F43" s="139">
        <v>6512</v>
      </c>
      <c r="G43" s="139">
        <v>665</v>
      </c>
      <c r="H43" s="140">
        <v>90.734290093353763</v>
      </c>
      <c r="I43" s="141">
        <v>449</v>
      </c>
      <c r="J43" s="142">
        <v>0</v>
      </c>
      <c r="K43" s="143">
        <v>0</v>
      </c>
      <c r="L43" s="144">
        <v>1.7</v>
      </c>
      <c r="M43" s="144">
        <v>10.7</v>
      </c>
      <c r="N43" s="211">
        <v>5.7</v>
      </c>
      <c r="O43" s="51">
        <v>4</v>
      </c>
      <c r="P43" s="39">
        <v>1</v>
      </c>
      <c r="Q43" s="39">
        <v>21</v>
      </c>
      <c r="R43" s="39">
        <v>0</v>
      </c>
      <c r="S43" s="67">
        <v>70</v>
      </c>
      <c r="T43" s="67">
        <v>5</v>
      </c>
      <c r="U43" s="67">
        <v>2</v>
      </c>
      <c r="V43" s="67">
        <v>1</v>
      </c>
      <c r="W43" s="6">
        <v>5</v>
      </c>
      <c r="X43" s="39">
        <v>142</v>
      </c>
      <c r="Y43" s="39">
        <f>189+209+196+165+193</f>
        <v>952</v>
      </c>
      <c r="Z43" s="39">
        <f>195+135+116+70</f>
        <v>516</v>
      </c>
      <c r="AA43" s="39">
        <f>77+62</f>
        <v>139</v>
      </c>
      <c r="AB43" s="211">
        <v>77</v>
      </c>
      <c r="AC43" s="214">
        <v>2309</v>
      </c>
      <c r="AD43" s="139">
        <v>2235836</v>
      </c>
      <c r="AE43" s="60">
        <v>97.5</v>
      </c>
      <c r="AF43" s="60">
        <v>79.2</v>
      </c>
      <c r="AG43" s="60">
        <v>98.8</v>
      </c>
      <c r="AH43" s="60">
        <v>54.52</v>
      </c>
      <c r="AI43" s="84">
        <v>100</v>
      </c>
      <c r="AJ43" s="216">
        <v>777.5</v>
      </c>
      <c r="AK43" s="145">
        <v>2530.4499999999998</v>
      </c>
      <c r="AL43" s="146">
        <v>122</v>
      </c>
      <c r="AM43" s="147">
        <v>855.5</v>
      </c>
      <c r="AN43" s="148">
        <v>561</v>
      </c>
      <c r="AO43" s="148">
        <v>1640.44</v>
      </c>
      <c r="AP43" s="149">
        <v>2336.9299999999998</v>
      </c>
      <c r="AQ43" s="217">
        <v>2609.194</v>
      </c>
      <c r="AR43" s="85">
        <v>5788</v>
      </c>
      <c r="AS43" s="6">
        <v>313</v>
      </c>
      <c r="AT43" s="6">
        <v>238</v>
      </c>
      <c r="AU43" s="6">
        <v>50</v>
      </c>
      <c r="AV43" s="6">
        <v>25</v>
      </c>
      <c r="AW43" s="67">
        <v>0</v>
      </c>
      <c r="AX43" s="1034">
        <v>0</v>
      </c>
      <c r="AY43" s="67">
        <v>0</v>
      </c>
      <c r="AZ43" s="6">
        <v>20</v>
      </c>
      <c r="BA43" s="6">
        <v>28</v>
      </c>
      <c r="BB43" s="6">
        <v>4788</v>
      </c>
      <c r="BC43" s="150">
        <v>13500</v>
      </c>
      <c r="BD43" s="223">
        <v>0</v>
      </c>
      <c r="BE43" s="224">
        <v>1280</v>
      </c>
      <c r="BF43" s="34">
        <v>3200</v>
      </c>
      <c r="BG43" s="151">
        <v>1160</v>
      </c>
      <c r="BH43" s="151">
        <v>2320</v>
      </c>
      <c r="BI43" s="152">
        <v>2160</v>
      </c>
      <c r="BJ43" s="248">
        <v>5400</v>
      </c>
      <c r="BK43" s="683">
        <v>63.69</v>
      </c>
      <c r="BL43" s="680">
        <v>15</v>
      </c>
    </row>
    <row r="44" spans="2:64" x14ac:dyDescent="0.25">
      <c r="B44" s="283">
        <v>34</v>
      </c>
      <c r="C44" s="50">
        <v>41797</v>
      </c>
      <c r="D44" s="48" t="s">
        <v>71</v>
      </c>
      <c r="E44" s="59">
        <v>10276</v>
      </c>
      <c r="F44" s="139">
        <v>8227</v>
      </c>
      <c r="G44" s="139">
        <v>-105</v>
      </c>
      <c r="H44" s="140">
        <v>101.29278502831815</v>
      </c>
      <c r="I44" s="141">
        <v>929</v>
      </c>
      <c r="J44" s="142">
        <v>5.0761421319796955</v>
      </c>
      <c r="K44" s="153">
        <v>0</v>
      </c>
      <c r="L44" s="144">
        <v>6.6</v>
      </c>
      <c r="M44" s="144">
        <v>6.6</v>
      </c>
      <c r="N44" s="211">
        <v>5.6</v>
      </c>
      <c r="O44" s="51">
        <v>4</v>
      </c>
      <c r="P44" s="39">
        <v>0</v>
      </c>
      <c r="Q44" s="39">
        <v>20</v>
      </c>
      <c r="R44" s="39">
        <v>1</v>
      </c>
      <c r="S44" s="67">
        <v>92</v>
      </c>
      <c r="T44" s="67">
        <v>4</v>
      </c>
      <c r="U44" s="67">
        <v>4</v>
      </c>
      <c r="V44" s="67">
        <v>1</v>
      </c>
      <c r="W44" s="6">
        <v>13</v>
      </c>
      <c r="X44" s="39">
        <v>178</v>
      </c>
      <c r="Y44" s="39">
        <f>245+209+256+229+274</f>
        <v>1213</v>
      </c>
      <c r="Z44" s="39">
        <f>216+220+192+161</f>
        <v>789</v>
      </c>
      <c r="AA44" s="39">
        <f>153+147</f>
        <v>300</v>
      </c>
      <c r="AB44" s="211">
        <v>382</v>
      </c>
      <c r="AC44" s="214">
        <v>2853</v>
      </c>
      <c r="AD44" s="139">
        <v>4376426</v>
      </c>
      <c r="AE44" s="60">
        <v>98</v>
      </c>
      <c r="AF44" s="60">
        <v>63.84</v>
      </c>
      <c r="AG44" s="60">
        <v>97</v>
      </c>
      <c r="AH44" s="60">
        <v>29</v>
      </c>
      <c r="AI44" s="84">
        <v>97</v>
      </c>
      <c r="AJ44" s="216">
        <v>2484</v>
      </c>
      <c r="AK44" s="145">
        <v>18219.45</v>
      </c>
      <c r="AL44" s="158">
        <v>11</v>
      </c>
      <c r="AM44" s="147">
        <v>72</v>
      </c>
      <c r="AN44" s="159">
        <v>595</v>
      </c>
      <c r="AO44" s="159">
        <v>537.85500000000002</v>
      </c>
      <c r="AP44" s="160">
        <v>461.7</v>
      </c>
      <c r="AQ44" s="218">
        <v>589.0625</v>
      </c>
      <c r="AR44" s="85">
        <v>18195</v>
      </c>
      <c r="AS44" s="6">
        <v>1850</v>
      </c>
      <c r="AT44" s="6">
        <v>500</v>
      </c>
      <c r="AU44" s="6">
        <v>80</v>
      </c>
      <c r="AV44" s="6">
        <v>60</v>
      </c>
      <c r="AW44" s="163">
        <v>6</v>
      </c>
      <c r="AX44" s="67">
        <v>10</v>
      </c>
      <c r="AY44" s="67">
        <v>10</v>
      </c>
      <c r="AZ44" s="6">
        <v>70</v>
      </c>
      <c r="BA44" s="6">
        <v>40</v>
      </c>
      <c r="BB44" s="6">
        <v>5000</v>
      </c>
      <c r="BC44" s="161">
        <v>30000</v>
      </c>
      <c r="BD44" s="223">
        <v>16</v>
      </c>
      <c r="BE44" s="224">
        <v>18875</v>
      </c>
      <c r="BF44" s="34">
        <v>26750</v>
      </c>
      <c r="BG44" s="151">
        <v>41250</v>
      </c>
      <c r="BH44" s="151">
        <v>55000</v>
      </c>
      <c r="BI44" s="151">
        <v>0</v>
      </c>
      <c r="BJ44" s="249">
        <v>0</v>
      </c>
      <c r="BK44" s="322">
        <v>64.069999999999993</v>
      </c>
      <c r="BL44" s="372">
        <v>13</v>
      </c>
    </row>
    <row r="45" spans="2:64" x14ac:dyDescent="0.25">
      <c r="B45" s="283">
        <v>35</v>
      </c>
      <c r="C45" s="50">
        <v>41807</v>
      </c>
      <c r="D45" s="48" t="s">
        <v>87</v>
      </c>
      <c r="E45" s="59">
        <v>20246</v>
      </c>
      <c r="F45" s="139">
        <v>18127</v>
      </c>
      <c r="G45" s="139">
        <v>358</v>
      </c>
      <c r="H45" s="140">
        <v>98.063294563159317</v>
      </c>
      <c r="I45" s="141">
        <v>903</v>
      </c>
      <c r="J45" s="142">
        <v>28.199566160520607</v>
      </c>
      <c r="K45" s="153">
        <v>216.91973969631238</v>
      </c>
      <c r="L45" s="144">
        <v>2.9</v>
      </c>
      <c r="M45" s="144">
        <v>5.6</v>
      </c>
      <c r="N45" s="211">
        <v>4.5999999999999996</v>
      </c>
      <c r="O45" s="51">
        <v>6</v>
      </c>
      <c r="P45" s="39">
        <v>0</v>
      </c>
      <c r="Q45" s="39">
        <v>37</v>
      </c>
      <c r="R45" s="39">
        <v>2</v>
      </c>
      <c r="S45" s="6">
        <v>167</v>
      </c>
      <c r="T45" s="6">
        <v>6</v>
      </c>
      <c r="U45" s="6">
        <v>8</v>
      </c>
      <c r="V45" s="67">
        <v>0</v>
      </c>
      <c r="W45" s="6">
        <v>26</v>
      </c>
      <c r="X45" s="39">
        <v>334</v>
      </c>
      <c r="Y45" s="39">
        <v>2580</v>
      </c>
      <c r="Z45" s="39">
        <v>1479</v>
      </c>
      <c r="AA45" s="39">
        <v>411</v>
      </c>
      <c r="AB45" s="211">
        <v>474</v>
      </c>
      <c r="AC45" s="215">
        <v>5409</v>
      </c>
      <c r="AD45" s="139">
        <v>5013606</v>
      </c>
      <c r="AE45" s="60">
        <v>100</v>
      </c>
      <c r="AF45" s="60">
        <v>88.46</v>
      </c>
      <c r="AG45" s="60">
        <v>95</v>
      </c>
      <c r="AH45" s="60">
        <v>47.7</v>
      </c>
      <c r="AI45" s="84">
        <v>100</v>
      </c>
      <c r="AJ45" s="216">
        <v>1838</v>
      </c>
      <c r="AK45" s="145">
        <v>5577.8</v>
      </c>
      <c r="AL45" s="169">
        <v>180</v>
      </c>
      <c r="AM45" s="147">
        <v>1190</v>
      </c>
      <c r="AN45" s="170">
        <v>1700</v>
      </c>
      <c r="AO45" s="170">
        <v>5916.25</v>
      </c>
      <c r="AP45" s="171">
        <v>3807.88</v>
      </c>
      <c r="AQ45" s="220">
        <v>4937.88</v>
      </c>
      <c r="AR45" s="85">
        <v>12152</v>
      </c>
      <c r="AS45" s="6">
        <v>1983</v>
      </c>
      <c r="AT45" s="6">
        <v>1925</v>
      </c>
      <c r="AU45" s="6">
        <v>120</v>
      </c>
      <c r="AV45" s="6">
        <v>30</v>
      </c>
      <c r="AW45" s="67">
        <v>0</v>
      </c>
      <c r="AX45" s="6">
        <v>70</v>
      </c>
      <c r="AY45" s="6">
        <v>78</v>
      </c>
      <c r="AZ45" s="6">
        <v>40</v>
      </c>
      <c r="BA45" s="6">
        <v>40</v>
      </c>
      <c r="BB45" s="6">
        <v>3600</v>
      </c>
      <c r="BC45" s="172">
        <v>86400</v>
      </c>
      <c r="BD45" s="223">
        <v>650</v>
      </c>
      <c r="BE45" s="224">
        <v>6820</v>
      </c>
      <c r="BF45" s="34">
        <v>17010</v>
      </c>
      <c r="BG45" s="151">
        <v>1840</v>
      </c>
      <c r="BH45" s="151">
        <v>4600</v>
      </c>
      <c r="BI45" s="151">
        <v>0</v>
      </c>
      <c r="BJ45" s="249">
        <v>0</v>
      </c>
      <c r="BK45" s="683">
        <v>55.64</v>
      </c>
      <c r="BL45" s="680">
        <v>30</v>
      </c>
    </row>
    <row r="46" spans="2:64" x14ac:dyDescent="0.25">
      <c r="B46" s="691">
        <v>36</v>
      </c>
      <c r="C46" s="50">
        <v>41872</v>
      </c>
      <c r="D46" s="48" t="s">
        <v>65</v>
      </c>
      <c r="E46" s="59">
        <v>7683</v>
      </c>
      <c r="F46" s="139">
        <v>6628</v>
      </c>
      <c r="G46" s="139">
        <v>-23</v>
      </c>
      <c r="H46" s="140">
        <v>100.34822104466315</v>
      </c>
      <c r="I46" s="141">
        <v>335</v>
      </c>
      <c r="J46" s="142">
        <v>10.989010989010989</v>
      </c>
      <c r="K46" s="153">
        <v>0</v>
      </c>
      <c r="L46" s="144">
        <v>6.2</v>
      </c>
      <c r="M46" s="144">
        <v>10.5</v>
      </c>
      <c r="N46" s="211">
        <v>7.8</v>
      </c>
      <c r="O46" s="51">
        <v>3</v>
      </c>
      <c r="P46" s="39">
        <v>1</v>
      </c>
      <c r="Q46" s="39">
        <v>14</v>
      </c>
      <c r="R46" s="39">
        <v>0</v>
      </c>
      <c r="S46" s="67">
        <v>73</v>
      </c>
      <c r="T46" s="67">
        <v>4</v>
      </c>
      <c r="U46" s="67">
        <v>2</v>
      </c>
      <c r="V46" s="67">
        <v>1</v>
      </c>
      <c r="W46" s="6">
        <v>10</v>
      </c>
      <c r="X46" s="39">
        <v>86</v>
      </c>
      <c r="Y46" s="39">
        <f>136+138+152+137+152</f>
        <v>715</v>
      </c>
      <c r="Z46" s="39">
        <f>164+160+113+110</f>
        <v>547</v>
      </c>
      <c r="AA46" s="39">
        <f>88+68</f>
        <v>156</v>
      </c>
      <c r="AB46" s="211">
        <v>188</v>
      </c>
      <c r="AC46" s="214">
        <v>2103</v>
      </c>
      <c r="AD46" s="139">
        <v>3606619</v>
      </c>
      <c r="AE46" s="60">
        <v>99</v>
      </c>
      <c r="AF46" s="60">
        <v>79.430000000000007</v>
      </c>
      <c r="AG46" s="60">
        <v>99</v>
      </c>
      <c r="AH46" s="60">
        <v>30.6</v>
      </c>
      <c r="AI46" s="84">
        <v>100</v>
      </c>
      <c r="AJ46" s="216">
        <v>4545.21</v>
      </c>
      <c r="AK46" s="145">
        <v>33692.374799999998</v>
      </c>
      <c r="AL46" s="146">
        <v>13</v>
      </c>
      <c r="AM46" s="147">
        <v>117</v>
      </c>
      <c r="AN46" s="148">
        <v>317.5</v>
      </c>
      <c r="AO46" s="148">
        <v>2455</v>
      </c>
      <c r="AP46" s="149">
        <v>0</v>
      </c>
      <c r="AQ46" s="217">
        <v>0</v>
      </c>
      <c r="AR46" s="85">
        <v>14630</v>
      </c>
      <c r="AS46" s="6">
        <v>668</v>
      </c>
      <c r="AT46" s="6">
        <v>1180</v>
      </c>
      <c r="AU46" s="6">
        <v>180</v>
      </c>
      <c r="AV46" s="6">
        <v>345</v>
      </c>
      <c r="AW46" s="67">
        <v>0</v>
      </c>
      <c r="AX46" s="67">
        <v>0</v>
      </c>
      <c r="AY46" s="67">
        <v>0</v>
      </c>
      <c r="AZ46" s="6">
        <v>4580</v>
      </c>
      <c r="BA46" s="6">
        <v>4120</v>
      </c>
      <c r="BB46" s="6">
        <v>950</v>
      </c>
      <c r="BC46" s="150">
        <v>13500</v>
      </c>
      <c r="BD46" s="223">
        <v>0</v>
      </c>
      <c r="BE46" s="224">
        <v>5208</v>
      </c>
      <c r="BF46" s="34">
        <v>16800</v>
      </c>
      <c r="BG46" s="151">
        <v>9225</v>
      </c>
      <c r="BH46" s="151">
        <v>14200</v>
      </c>
      <c r="BI46" s="151">
        <v>0</v>
      </c>
      <c r="BJ46" s="249">
        <v>0</v>
      </c>
      <c r="BK46" s="322">
        <v>63.49</v>
      </c>
      <c r="BL46" s="372">
        <v>16</v>
      </c>
    </row>
    <row r="47" spans="2:64" x14ac:dyDescent="0.25">
      <c r="B47" s="283">
        <v>37</v>
      </c>
      <c r="C47" s="50">
        <v>41885</v>
      </c>
      <c r="D47" s="48" t="s">
        <v>66</v>
      </c>
      <c r="E47" s="59">
        <v>7622</v>
      </c>
      <c r="F47" s="139">
        <v>5895</v>
      </c>
      <c r="G47" s="139">
        <v>79</v>
      </c>
      <c r="H47" s="140">
        <v>98.677602946099768</v>
      </c>
      <c r="I47" s="141">
        <v>1763</v>
      </c>
      <c r="J47" s="155">
        <v>0</v>
      </c>
      <c r="K47" s="153">
        <v>0</v>
      </c>
      <c r="L47" s="144">
        <v>2.7</v>
      </c>
      <c r="M47" s="144">
        <v>2.5</v>
      </c>
      <c r="N47" s="212">
        <v>4.4000000000000004</v>
      </c>
      <c r="O47" s="51">
        <v>2</v>
      </c>
      <c r="P47" s="39">
        <v>0</v>
      </c>
      <c r="Q47" s="39">
        <v>10</v>
      </c>
      <c r="R47" s="39">
        <v>2</v>
      </c>
      <c r="S47" s="6">
        <v>62</v>
      </c>
      <c r="T47" s="6">
        <v>2</v>
      </c>
      <c r="U47" s="6">
        <v>4</v>
      </c>
      <c r="V47" s="67">
        <v>0</v>
      </c>
      <c r="W47" s="6">
        <v>10</v>
      </c>
      <c r="X47" s="39">
        <v>159</v>
      </c>
      <c r="Y47" s="39">
        <v>860</v>
      </c>
      <c r="Z47" s="39">
        <f>194+173+164+140</f>
        <v>671</v>
      </c>
      <c r="AA47" s="39">
        <f>132+129</f>
        <v>261</v>
      </c>
      <c r="AB47" s="211">
        <v>69</v>
      </c>
      <c r="AC47" s="214">
        <v>2700</v>
      </c>
      <c r="AD47" s="139">
        <v>28056749</v>
      </c>
      <c r="AE47" s="60">
        <v>100</v>
      </c>
      <c r="AF47" s="60">
        <v>63.35</v>
      </c>
      <c r="AG47" s="60">
        <v>99.2</v>
      </c>
      <c r="AH47" s="60">
        <v>50</v>
      </c>
      <c r="AI47" s="84">
        <v>99.77</v>
      </c>
      <c r="AJ47" s="216">
        <v>1674.5</v>
      </c>
      <c r="AK47" s="145">
        <v>12239.625</v>
      </c>
      <c r="AL47" s="146">
        <v>0</v>
      </c>
      <c r="AM47" s="147">
        <v>0</v>
      </c>
      <c r="AN47" s="148">
        <v>124</v>
      </c>
      <c r="AO47" s="148">
        <v>425.2</v>
      </c>
      <c r="AP47" s="149">
        <v>0</v>
      </c>
      <c r="AQ47" s="217">
        <v>0</v>
      </c>
      <c r="AR47" s="85">
        <v>16144</v>
      </c>
      <c r="AS47" s="6">
        <v>940</v>
      </c>
      <c r="AT47" s="6">
        <v>480</v>
      </c>
      <c r="AU47" s="6">
        <v>65</v>
      </c>
      <c r="AV47" s="6">
        <v>30</v>
      </c>
      <c r="AW47" s="6">
        <v>22</v>
      </c>
      <c r="AX47" s="67">
        <v>0</v>
      </c>
      <c r="AY47" s="67">
        <v>0</v>
      </c>
      <c r="AZ47" s="6">
        <v>105</v>
      </c>
      <c r="BA47" s="62">
        <v>32</v>
      </c>
      <c r="BB47" s="62">
        <v>9000</v>
      </c>
      <c r="BC47" s="150">
        <v>20000</v>
      </c>
      <c r="BD47" s="223">
        <v>0</v>
      </c>
      <c r="BE47" s="224">
        <v>3782760</v>
      </c>
      <c r="BF47" s="34">
        <v>10800000</v>
      </c>
      <c r="BG47" s="151">
        <v>0</v>
      </c>
      <c r="BH47" s="151">
        <v>0</v>
      </c>
      <c r="BI47" s="151">
        <v>0</v>
      </c>
      <c r="BJ47" s="249">
        <v>0</v>
      </c>
      <c r="BK47" s="683">
        <v>74.66</v>
      </c>
      <c r="BL47" s="680">
        <v>3</v>
      </c>
    </row>
    <row r="48" spans="2:64" ht="15.75" thickBot="1" x14ac:dyDescent="0.3">
      <c r="B48" s="284"/>
      <c r="C48" s="206"/>
      <c r="D48" s="49"/>
      <c r="E48" s="86"/>
      <c r="F48" s="87"/>
      <c r="G48" s="87"/>
      <c r="H48" s="209"/>
      <c r="I48" s="87"/>
      <c r="J48" s="88"/>
      <c r="K48" s="210"/>
      <c r="L48" s="88"/>
      <c r="M48" s="88"/>
      <c r="N48" s="115"/>
      <c r="O48" s="93"/>
      <c r="P48" s="87"/>
      <c r="Q48" s="87"/>
      <c r="R48" s="87"/>
      <c r="S48" s="87"/>
      <c r="T48" s="87"/>
      <c r="U48" s="87"/>
      <c r="V48" s="87"/>
      <c r="W48" s="87"/>
      <c r="X48" s="87"/>
      <c r="Y48" s="87"/>
      <c r="Z48" s="87"/>
      <c r="AA48" s="87"/>
      <c r="AB48" s="99"/>
      <c r="AC48" s="93"/>
      <c r="AD48" s="87"/>
      <c r="AE48" s="94"/>
      <c r="AF48" s="94"/>
      <c r="AG48" s="94"/>
      <c r="AH48" s="94"/>
      <c r="AI48" s="52"/>
      <c r="AJ48" s="96"/>
      <c r="AK48" s="97"/>
      <c r="AL48" s="221"/>
      <c r="AM48" s="222"/>
      <c r="AN48" s="98"/>
      <c r="AO48" s="98"/>
      <c r="AP48" s="98"/>
      <c r="AQ48" s="118"/>
      <c r="AR48" s="93"/>
      <c r="AS48" s="87"/>
      <c r="AT48" s="87"/>
      <c r="AU48" s="87"/>
      <c r="AV48" s="87"/>
      <c r="AW48" s="87"/>
      <c r="AX48" s="87"/>
      <c r="AY48" s="87"/>
      <c r="AZ48" s="87"/>
      <c r="BA48" s="87"/>
      <c r="BB48" s="87"/>
      <c r="BC48" s="87"/>
      <c r="BD48" s="99"/>
      <c r="BE48" s="93"/>
      <c r="BF48" s="87"/>
      <c r="BG48" s="87"/>
      <c r="BH48" s="87"/>
      <c r="BI48" s="225"/>
      <c r="BJ48" s="326"/>
      <c r="BK48" s="323"/>
      <c r="BL48" s="391"/>
    </row>
    <row r="49" spans="2:64" ht="15.75" thickBot="1" x14ac:dyDescent="0.3">
      <c r="B49" s="41"/>
      <c r="C49" s="41"/>
      <c r="D49" s="1025"/>
      <c r="E49" s="369"/>
      <c r="F49" s="6"/>
      <c r="G49" s="6"/>
      <c r="H49" s="1026"/>
      <c r="I49" s="6"/>
      <c r="J49" s="64"/>
      <c r="K49" s="1027"/>
      <c r="L49" s="64"/>
      <c r="M49" s="64"/>
      <c r="N49" s="64"/>
      <c r="O49" s="6"/>
      <c r="P49" s="6"/>
      <c r="Q49" s="6"/>
      <c r="R49" s="6"/>
      <c r="S49" s="6"/>
      <c r="T49" s="6"/>
      <c r="U49" s="6"/>
      <c r="V49" s="6"/>
      <c r="W49" s="6"/>
      <c r="X49" s="6"/>
      <c r="Y49" s="6"/>
      <c r="Z49" s="6"/>
      <c r="AA49" s="6"/>
      <c r="AB49" s="6"/>
      <c r="AC49" s="6"/>
      <c r="AD49" s="6"/>
      <c r="AE49" s="39"/>
      <c r="AF49" s="39"/>
      <c r="AG49" s="39"/>
      <c r="AH49" s="39"/>
      <c r="AI49" s="39"/>
      <c r="AJ49" s="1028"/>
      <c r="AK49" s="1028"/>
      <c r="AL49" s="1029"/>
      <c r="AM49" s="1030"/>
      <c r="AN49" s="61"/>
      <c r="AO49" s="61"/>
      <c r="AP49" s="61"/>
      <c r="AQ49" s="1026"/>
      <c r="AR49" s="6"/>
      <c r="AS49" s="6"/>
      <c r="AT49" s="6"/>
      <c r="AU49" s="6"/>
      <c r="AV49" s="6"/>
      <c r="AW49" s="6"/>
      <c r="AX49" s="6"/>
      <c r="AY49" s="6"/>
      <c r="AZ49" s="6"/>
      <c r="BA49" s="6"/>
      <c r="BB49" s="6"/>
      <c r="BC49" s="6"/>
      <c r="BD49" s="6"/>
      <c r="BE49" s="6"/>
      <c r="BF49" s="6"/>
      <c r="BG49" s="6"/>
      <c r="BH49" s="6"/>
      <c r="BI49" s="1031"/>
      <c r="BJ49" s="1032"/>
      <c r="BK49" s="1018"/>
      <c r="BL49" s="1019"/>
    </row>
    <row r="50" spans="2:64" x14ac:dyDescent="0.25">
      <c r="B50" s="1008" t="s">
        <v>301</v>
      </c>
      <c r="C50" s="1009"/>
      <c r="D50" s="1009"/>
      <c r="E50" s="1009"/>
      <c r="F50" s="1009"/>
      <c r="G50" s="1009"/>
      <c r="H50" s="1009"/>
      <c r="I50" s="1009"/>
      <c r="J50" s="1009"/>
      <c r="K50" s="1010"/>
      <c r="L50" s="64"/>
      <c r="M50" s="64"/>
      <c r="N50" s="64"/>
      <c r="O50" s="6"/>
      <c r="P50" s="6"/>
      <c r="Q50" s="6"/>
      <c r="R50" s="6"/>
      <c r="S50" s="6"/>
      <c r="T50" s="6"/>
      <c r="U50" s="6"/>
      <c r="V50" s="6"/>
      <c r="W50" s="6"/>
      <c r="X50" s="6"/>
      <c r="Y50" s="6"/>
      <c r="Z50" s="6"/>
      <c r="AA50" s="6"/>
      <c r="AB50" s="6"/>
      <c r="AC50" s="6"/>
      <c r="AD50" s="6"/>
      <c r="AE50" s="39"/>
      <c r="AF50" s="39"/>
      <c r="AG50" s="39"/>
      <c r="AH50" s="39"/>
      <c r="AI50" s="39"/>
      <c r="AJ50" s="1028"/>
      <c r="AK50" s="1028"/>
      <c r="AL50" s="1029"/>
      <c r="AM50" s="1030"/>
      <c r="AN50" s="61"/>
      <c r="AO50" s="61"/>
      <c r="AP50" s="61"/>
      <c r="AQ50" s="1026"/>
      <c r="AR50" s="6"/>
      <c r="AS50" s="6"/>
      <c r="AT50" s="6"/>
      <c r="AU50" s="6"/>
      <c r="AV50" s="6"/>
      <c r="AW50" s="6"/>
      <c r="AX50" s="6"/>
      <c r="AY50" s="6"/>
      <c r="AZ50" s="6"/>
      <c r="BA50" s="6"/>
      <c r="BB50" s="6"/>
      <c r="BC50" s="6"/>
      <c r="BD50" s="6"/>
      <c r="BE50" s="6"/>
      <c r="BF50" s="6"/>
      <c r="BG50" s="6"/>
      <c r="BH50" s="6"/>
      <c r="BI50" s="1031"/>
      <c r="BJ50" s="1032"/>
      <c r="BK50" s="1018"/>
      <c r="BL50" s="1019"/>
    </row>
    <row r="51" spans="2:64" x14ac:dyDescent="0.25">
      <c r="B51" s="1017" t="s">
        <v>302</v>
      </c>
      <c r="C51" s="1011"/>
      <c r="D51" s="1011"/>
      <c r="E51" s="1011"/>
      <c r="F51" s="1011"/>
      <c r="G51" s="1011"/>
      <c r="H51" s="1011"/>
      <c r="I51" s="1011"/>
      <c r="J51" s="1011"/>
      <c r="K51" s="1012"/>
      <c r="L51" s="64"/>
      <c r="M51" s="64"/>
      <c r="N51" s="64"/>
      <c r="O51" s="6"/>
      <c r="P51" s="6"/>
      <c r="Q51" s="6"/>
      <c r="R51" s="6"/>
      <c r="S51" s="6"/>
      <c r="T51" s="6"/>
      <c r="U51" s="6"/>
      <c r="V51" s="6"/>
      <c r="W51" s="6"/>
      <c r="X51" s="6"/>
      <c r="Y51" s="6"/>
      <c r="Z51" s="6"/>
      <c r="AA51" s="6"/>
      <c r="AB51" s="6"/>
      <c r="AC51" s="6"/>
      <c r="AD51" s="6"/>
      <c r="AE51" s="39"/>
      <c r="AF51" s="39"/>
      <c r="AG51" s="39"/>
      <c r="AH51" s="39"/>
      <c r="AI51" s="39"/>
      <c r="AJ51" s="1028"/>
      <c r="AK51" s="1028"/>
      <c r="AL51" s="1029"/>
      <c r="AM51" s="1030"/>
      <c r="AN51" s="61"/>
      <c r="AO51" s="61"/>
      <c r="AP51" s="61"/>
      <c r="AQ51" s="1026"/>
      <c r="AR51" s="6"/>
      <c r="AS51" s="6"/>
      <c r="AT51" s="6"/>
      <c r="AU51" s="6"/>
      <c r="AV51" s="6"/>
      <c r="AW51" s="6"/>
      <c r="AX51" s="6"/>
      <c r="AY51" s="6"/>
      <c r="AZ51" s="6"/>
      <c r="BA51" s="6"/>
      <c r="BB51" s="6"/>
      <c r="BC51" s="6"/>
      <c r="BD51" s="6"/>
      <c r="BE51" s="6"/>
      <c r="BF51" s="6"/>
      <c r="BG51" s="6"/>
      <c r="BH51" s="6"/>
      <c r="BI51" s="1031"/>
      <c r="BJ51" s="1032"/>
      <c r="BK51" s="1018"/>
      <c r="BL51" s="1019"/>
    </row>
    <row r="52" spans="2:64" ht="6" customHeight="1" thickBot="1" x14ac:dyDescent="0.3">
      <c r="B52" s="1013"/>
      <c r="C52" s="27"/>
      <c r="D52" s="27"/>
      <c r="E52" s="27"/>
      <c r="F52" s="27"/>
      <c r="G52" s="27"/>
      <c r="H52" s="1014"/>
      <c r="I52" s="1015"/>
      <c r="J52" s="1015"/>
      <c r="K52" s="1016"/>
    </row>
    <row r="53" spans="2:64" ht="15.75" thickBot="1" x14ac:dyDescent="0.3"/>
    <row r="54" spans="2:64" ht="12.75" customHeight="1" x14ac:dyDescent="0.25">
      <c r="B54" s="1378" t="s">
        <v>127</v>
      </c>
      <c r="C54" s="1379"/>
      <c r="D54" s="334"/>
      <c r="E54" s="334"/>
      <c r="F54" s="334"/>
      <c r="G54" s="334"/>
      <c r="H54" s="334"/>
      <c r="I54" s="334"/>
      <c r="J54" s="334"/>
      <c r="K54" s="335"/>
    </row>
    <row r="55" spans="2:64" ht="12.75" customHeight="1" x14ac:dyDescent="0.25">
      <c r="B55" s="1380" t="s">
        <v>145</v>
      </c>
      <c r="C55" s="1381"/>
      <c r="D55" s="1381"/>
      <c r="E55" s="1381"/>
      <c r="F55" s="1381"/>
      <c r="G55" s="1381"/>
      <c r="H55" s="330"/>
      <c r="I55" s="330"/>
      <c r="J55" s="330"/>
      <c r="K55" s="336"/>
      <c r="AF55" s="4"/>
    </row>
    <row r="56" spans="2:64" x14ac:dyDescent="0.25">
      <c r="B56" s="339" t="s">
        <v>128</v>
      </c>
      <c r="C56" s="340"/>
      <c r="D56" s="340"/>
      <c r="E56" s="340"/>
      <c r="F56" s="340"/>
      <c r="G56" s="340"/>
      <c r="H56" s="340"/>
      <c r="I56" s="340"/>
      <c r="J56" s="340"/>
      <c r="K56" s="341"/>
    </row>
    <row r="57" spans="2:64" x14ac:dyDescent="0.25">
      <c r="B57" s="1380" t="s">
        <v>129</v>
      </c>
      <c r="C57" s="1381"/>
      <c r="D57" s="1381"/>
      <c r="E57" s="1381"/>
      <c r="F57" s="1381"/>
      <c r="G57" s="1381"/>
      <c r="H57" s="1381"/>
      <c r="I57" s="1381"/>
      <c r="J57" s="330"/>
      <c r="K57" s="336"/>
      <c r="AF57" s="14"/>
    </row>
    <row r="58" spans="2:64" x14ac:dyDescent="0.25">
      <c r="B58" s="1380" t="s">
        <v>130</v>
      </c>
      <c r="C58" s="1381"/>
      <c r="D58" s="1381"/>
      <c r="E58" s="1381"/>
      <c r="F58" s="1381"/>
      <c r="G58" s="1381"/>
      <c r="H58" s="1381"/>
      <c r="I58" s="1381"/>
      <c r="J58" s="1381"/>
      <c r="K58" s="1382"/>
      <c r="AE58" s="14"/>
    </row>
    <row r="59" spans="2:64" x14ac:dyDescent="0.25">
      <c r="B59" s="342" t="s">
        <v>140</v>
      </c>
      <c r="C59" s="340"/>
      <c r="D59" s="340"/>
      <c r="E59" s="340"/>
      <c r="F59" s="340"/>
      <c r="G59" s="340"/>
      <c r="H59" s="340"/>
      <c r="I59" s="340"/>
      <c r="J59" s="340"/>
      <c r="K59" s="341"/>
      <c r="AE59" s="14"/>
    </row>
    <row r="60" spans="2:64" x14ac:dyDescent="0.25">
      <c r="B60" s="342" t="s">
        <v>141</v>
      </c>
      <c r="C60" s="340"/>
      <c r="D60" s="340"/>
      <c r="E60" s="340"/>
      <c r="F60" s="340"/>
      <c r="G60" s="340"/>
      <c r="H60" s="340"/>
      <c r="I60" s="340"/>
      <c r="J60" s="340"/>
      <c r="K60" s="341"/>
      <c r="AE60" s="14"/>
    </row>
    <row r="61" spans="2:64" x14ac:dyDescent="0.25">
      <c r="B61" s="342" t="s">
        <v>142</v>
      </c>
      <c r="C61" s="340"/>
      <c r="D61" s="340"/>
      <c r="E61" s="340"/>
      <c r="F61" s="340"/>
      <c r="G61" s="340"/>
      <c r="H61" s="340"/>
      <c r="I61" s="340"/>
      <c r="J61" s="340"/>
      <c r="K61" s="341"/>
      <c r="AE61" s="14"/>
    </row>
    <row r="62" spans="2:64" ht="15.75" thickBot="1" x14ac:dyDescent="0.3">
      <c r="B62" s="1305" t="s">
        <v>200</v>
      </c>
      <c r="C62" s="1306"/>
      <c r="D62" s="1306"/>
      <c r="E62" s="1306"/>
      <c r="F62" s="1306"/>
      <c r="G62" s="1306"/>
      <c r="H62" s="1306"/>
      <c r="I62" s="337"/>
      <c r="J62" s="337"/>
      <c r="K62" s="338"/>
    </row>
    <row r="63" spans="2:64" x14ac:dyDescent="0.25">
      <c r="D63" s="35"/>
      <c r="E63" s="30"/>
      <c r="F63" s="36"/>
    </row>
    <row r="64" spans="2:64" x14ac:dyDescent="0.25">
      <c r="D64" s="35"/>
      <c r="E64" s="30"/>
      <c r="F64" s="36"/>
    </row>
    <row r="65" spans="4:6" x14ac:dyDescent="0.25">
      <c r="D65" s="35"/>
      <c r="E65" s="30"/>
      <c r="F65" s="36"/>
    </row>
    <row r="66" spans="4:6" x14ac:dyDescent="0.25">
      <c r="D66" s="35"/>
      <c r="E66" s="30"/>
      <c r="F66" s="36"/>
    </row>
    <row r="67" spans="4:6" x14ac:dyDescent="0.25">
      <c r="D67" s="35"/>
      <c r="E67" s="30"/>
      <c r="F67" s="36"/>
    </row>
    <row r="68" spans="4:6" x14ac:dyDescent="0.25">
      <c r="D68" s="35"/>
      <c r="E68" s="30"/>
      <c r="F68" s="36"/>
    </row>
    <row r="69" spans="4:6" x14ac:dyDescent="0.25">
      <c r="D69" s="35"/>
      <c r="E69" s="30"/>
      <c r="F69" s="36"/>
    </row>
    <row r="70" spans="4:6" x14ac:dyDescent="0.25">
      <c r="D70" s="35"/>
      <c r="E70" s="30"/>
      <c r="F70" s="36"/>
    </row>
    <row r="71" spans="4:6" x14ac:dyDescent="0.25">
      <c r="D71" s="35"/>
      <c r="E71" s="30"/>
      <c r="F71" s="37"/>
    </row>
    <row r="72" spans="4:6" x14ac:dyDescent="0.25">
      <c r="D72" s="33"/>
      <c r="E72" s="34"/>
      <c r="F72" s="34"/>
    </row>
    <row r="73" spans="4:6" x14ac:dyDescent="0.25">
      <c r="D73" s="35"/>
      <c r="E73" s="30"/>
      <c r="F73" s="36"/>
    </row>
    <row r="74" spans="4:6" x14ac:dyDescent="0.25">
      <c r="D74" s="35"/>
      <c r="E74" s="30"/>
      <c r="F74" s="36"/>
    </row>
    <row r="75" spans="4:6" x14ac:dyDescent="0.25">
      <c r="D75" s="35"/>
      <c r="E75" s="30"/>
      <c r="F75" s="36"/>
    </row>
    <row r="76" spans="4:6" x14ac:dyDescent="0.25">
      <c r="D76" s="35"/>
      <c r="E76" s="30"/>
      <c r="F76" s="36"/>
    </row>
    <row r="77" spans="4:6" x14ac:dyDescent="0.25">
      <c r="D77" s="35"/>
      <c r="E77" s="30"/>
      <c r="F77" s="36"/>
    </row>
    <row r="78" spans="4:6" x14ac:dyDescent="0.25">
      <c r="D78" s="33"/>
      <c r="E78" s="34"/>
      <c r="F78" s="34"/>
    </row>
    <row r="79" spans="4:6" x14ac:dyDescent="0.25">
      <c r="D79" s="35"/>
      <c r="E79" s="30"/>
      <c r="F79" s="36"/>
    </row>
    <row r="80" spans="4:6" x14ac:dyDescent="0.25">
      <c r="D80" s="35"/>
      <c r="E80" s="30"/>
      <c r="F80" s="36"/>
    </row>
    <row r="81" spans="4:6" x14ac:dyDescent="0.25">
      <c r="D81" s="35"/>
      <c r="E81" s="30"/>
      <c r="F81" s="36"/>
    </row>
    <row r="82" spans="4:6" x14ac:dyDescent="0.25">
      <c r="D82" s="35"/>
      <c r="E82" s="30"/>
      <c r="F82" s="36"/>
    </row>
    <row r="83" spans="4:6" x14ac:dyDescent="0.25">
      <c r="D83" s="35"/>
      <c r="E83" s="30"/>
      <c r="F83" s="36"/>
    </row>
    <row r="84" spans="4:6" x14ac:dyDescent="0.25">
      <c r="D84" s="35"/>
      <c r="E84" s="30"/>
      <c r="F84" s="36"/>
    </row>
    <row r="85" spans="4:6" x14ac:dyDescent="0.25">
      <c r="D85" s="35"/>
      <c r="E85" s="30"/>
      <c r="F85" s="36"/>
    </row>
    <row r="86" spans="4:6" x14ac:dyDescent="0.25">
      <c r="D86" s="35"/>
      <c r="E86" s="30"/>
      <c r="F86" s="36"/>
    </row>
    <row r="87" spans="4:6" x14ac:dyDescent="0.25">
      <c r="D87" s="33"/>
      <c r="E87" s="34"/>
      <c r="F87" s="34"/>
    </row>
    <row r="88" spans="4:6" x14ac:dyDescent="0.25">
      <c r="D88" s="35"/>
      <c r="E88" s="30"/>
      <c r="F88" s="36"/>
    </row>
    <row r="89" spans="4:6" x14ac:dyDescent="0.25">
      <c r="D89" s="35"/>
      <c r="E89" s="30"/>
      <c r="F89" s="36"/>
    </row>
    <row r="90" spans="4:6" x14ac:dyDescent="0.25">
      <c r="D90" s="35"/>
      <c r="E90" s="30"/>
      <c r="F90" s="36"/>
    </row>
    <row r="91" spans="4:6" x14ac:dyDescent="0.25">
      <c r="D91" s="35"/>
      <c r="E91" s="30"/>
      <c r="F91" s="36"/>
    </row>
    <row r="92" spans="4:6" x14ac:dyDescent="0.25">
      <c r="D92" s="35"/>
      <c r="E92" s="30"/>
      <c r="F92" s="36"/>
    </row>
    <row r="93" spans="4:6" x14ac:dyDescent="0.25">
      <c r="D93" s="35"/>
      <c r="E93" s="30"/>
      <c r="F93" s="36"/>
    </row>
    <row r="94" spans="4:6" x14ac:dyDescent="0.25">
      <c r="D94" s="35"/>
      <c r="E94" s="30"/>
      <c r="F94" s="36"/>
    </row>
    <row r="95" spans="4:6" x14ac:dyDescent="0.25">
      <c r="D95" s="35"/>
      <c r="E95" s="30"/>
      <c r="F95" s="36"/>
    </row>
    <row r="96" spans="4:6" x14ac:dyDescent="0.25">
      <c r="D96" s="35"/>
      <c r="E96" s="30"/>
      <c r="F96" s="36"/>
    </row>
    <row r="97" spans="4:4" x14ac:dyDescent="0.25">
      <c r="D97" s="38"/>
    </row>
  </sheetData>
  <mergeCells count="147">
    <mergeCell ref="BK3:BL7"/>
    <mergeCell ref="E4:I4"/>
    <mergeCell ref="J4:K4"/>
    <mergeCell ref="L4:N4"/>
    <mergeCell ref="O4:Q4"/>
    <mergeCell ref="R4:R7"/>
    <mergeCell ref="AG5:AG7"/>
    <mergeCell ref="AI5:AI7"/>
    <mergeCell ref="AJ5:AJ7"/>
    <mergeCell ref="AK5:AK7"/>
    <mergeCell ref="AE5:AE7"/>
    <mergeCell ref="N5:N7"/>
    <mergeCell ref="O5:O7"/>
    <mergeCell ref="E5:E7"/>
    <mergeCell ref="H5:H7"/>
    <mergeCell ref="I5:I7"/>
    <mergeCell ref="P5:P7"/>
    <mergeCell ref="W5:W7"/>
    <mergeCell ref="AC4:AC7"/>
    <mergeCell ref="AD4:AD7"/>
    <mergeCell ref="S4:W4"/>
    <mergeCell ref="BJ5:BJ7"/>
    <mergeCell ref="AQ5:AQ7"/>
    <mergeCell ref="BE5:BE7"/>
    <mergeCell ref="B1:BJ1"/>
    <mergeCell ref="E3:N3"/>
    <mergeCell ref="O3:AB3"/>
    <mergeCell ref="AC3:AI3"/>
    <mergeCell ref="AJ3:AQ3"/>
    <mergeCell ref="AR3:BD3"/>
    <mergeCell ref="BE3:BJ3"/>
    <mergeCell ref="J5:J7"/>
    <mergeCell ref="K5:K7"/>
    <mergeCell ref="Q5:Q7"/>
    <mergeCell ref="S5:S7"/>
    <mergeCell ref="T5:T7"/>
    <mergeCell ref="L5:L7"/>
    <mergeCell ref="M5:M7"/>
    <mergeCell ref="AJ4:AK4"/>
    <mergeCell ref="X5:X7"/>
    <mergeCell ref="F5:F7"/>
    <mergeCell ref="G5:G7"/>
    <mergeCell ref="Y5:Y7"/>
    <mergeCell ref="Z5:Z7"/>
    <mergeCell ref="AA5:AA7"/>
    <mergeCell ref="AB5:AB7"/>
    <mergeCell ref="U5:U7"/>
    <mergeCell ref="V5:V7"/>
    <mergeCell ref="B62:H62"/>
    <mergeCell ref="B54:C54"/>
    <mergeCell ref="B55:G55"/>
    <mergeCell ref="B57:I57"/>
    <mergeCell ref="B58:K58"/>
    <mergeCell ref="BG4:BH4"/>
    <mergeCell ref="AL5:AL7"/>
    <mergeCell ref="AM5:AM7"/>
    <mergeCell ref="AL4:AM4"/>
    <mergeCell ref="AN4:AQ4"/>
    <mergeCell ref="AN5:AN7"/>
    <mergeCell ref="AO5:AO7"/>
    <mergeCell ref="AP5:AP7"/>
    <mergeCell ref="BD4:BD7"/>
    <mergeCell ref="AY4:AY7"/>
    <mergeCell ref="AZ4:AZ7"/>
    <mergeCell ref="BA4:BA7"/>
    <mergeCell ref="AR4:AR7"/>
    <mergeCell ref="AS4:AS7"/>
    <mergeCell ref="AH5:AH7"/>
    <mergeCell ref="X4:AB4"/>
    <mergeCell ref="AF5:AF7"/>
    <mergeCell ref="AE4:AF4"/>
    <mergeCell ref="AG4:AH4"/>
    <mergeCell ref="BF5:BF7"/>
    <mergeCell ref="BG5:BG7"/>
    <mergeCell ref="BH5:BH7"/>
    <mergeCell ref="BI5:BI7"/>
    <mergeCell ref="AT4:AT7"/>
    <mergeCell ref="AU4:AU7"/>
    <mergeCell ref="AV4:AV7"/>
    <mergeCell ref="AW4:AW7"/>
    <mergeCell ref="BE4:BF4"/>
    <mergeCell ref="AX4:AX7"/>
    <mergeCell ref="BI4:BJ4"/>
    <mergeCell ref="BB4:BB7"/>
    <mergeCell ref="BC4:BC7"/>
    <mergeCell ref="H8:H9"/>
    <mergeCell ref="I8:I9"/>
    <mergeCell ref="J8:J9"/>
    <mergeCell ref="K8:K9"/>
    <mergeCell ref="L8:L9"/>
    <mergeCell ref="B3:C10"/>
    <mergeCell ref="D3:D9"/>
    <mergeCell ref="E8:E9"/>
    <mergeCell ref="F8:F9"/>
    <mergeCell ref="G8:G9"/>
    <mergeCell ref="R8:R9"/>
    <mergeCell ref="S8:S9"/>
    <mergeCell ref="T8:T9"/>
    <mergeCell ref="U8:U9"/>
    <mergeCell ref="V8:V9"/>
    <mergeCell ref="M8:M9"/>
    <mergeCell ref="N8:N9"/>
    <mergeCell ref="O8:O9"/>
    <mergeCell ref="P8:P9"/>
    <mergeCell ref="Q8:Q9"/>
    <mergeCell ref="AB8:AB9"/>
    <mergeCell ref="AC8:AC9"/>
    <mergeCell ref="AD8:AD9"/>
    <mergeCell ref="AE8:AE9"/>
    <mergeCell ref="AF8:AF9"/>
    <mergeCell ref="W8:W9"/>
    <mergeCell ref="X8:X9"/>
    <mergeCell ref="Y8:Y9"/>
    <mergeCell ref="Z8:Z9"/>
    <mergeCell ref="AA8:AA9"/>
    <mergeCell ref="AL8:AL9"/>
    <mergeCell ref="AM8:AM9"/>
    <mergeCell ref="AN8:AN9"/>
    <mergeCell ref="AP8:AP9"/>
    <mergeCell ref="AO8:AO9"/>
    <mergeCell ref="AG8:AG9"/>
    <mergeCell ref="AH8:AH9"/>
    <mergeCell ref="AI8:AI9"/>
    <mergeCell ref="AJ8:AJ9"/>
    <mergeCell ref="AK8:AK9"/>
    <mergeCell ref="AV8:AV9"/>
    <mergeCell ref="AW8:AW9"/>
    <mergeCell ref="AX8:AX9"/>
    <mergeCell ref="AY8:AY9"/>
    <mergeCell ref="AZ8:AZ9"/>
    <mergeCell ref="AQ8:AQ9"/>
    <mergeCell ref="AR8:AR9"/>
    <mergeCell ref="AS8:AS9"/>
    <mergeCell ref="AT8:AT9"/>
    <mergeCell ref="AU8:AU9"/>
    <mergeCell ref="BK8:BK9"/>
    <mergeCell ref="BL8:BL9"/>
    <mergeCell ref="BF8:BF9"/>
    <mergeCell ref="BG8:BG9"/>
    <mergeCell ref="BH8:BH9"/>
    <mergeCell ref="BI8:BI9"/>
    <mergeCell ref="BJ8:BJ9"/>
    <mergeCell ref="BA8:BA9"/>
    <mergeCell ref="BB8:BB9"/>
    <mergeCell ref="BC8:BC9"/>
    <mergeCell ref="BD8:BD9"/>
    <mergeCell ref="BE8:BE9"/>
  </mergeCells>
  <pageMargins left="0.7" right="0.7" top="0.75" bottom="0.75" header="0.3" footer="0.3"/>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CP93"/>
  <sheetViews>
    <sheetView showGridLines="0" zoomScale="112" zoomScaleNormal="112" workbookViewId="0">
      <selection activeCell="K5" sqref="K5:K7"/>
    </sheetView>
  </sheetViews>
  <sheetFormatPr baseColWidth="10" defaultRowHeight="15" x14ac:dyDescent="0.25"/>
  <cols>
    <col min="1" max="1" width="4.7109375" customWidth="1"/>
    <col min="2" max="2" width="4" style="285" customWidth="1"/>
    <col min="3" max="3" width="11" customWidth="1"/>
    <col min="4" max="4" width="11.140625" customWidth="1"/>
    <col min="5" max="9" width="10.7109375" style="30" customWidth="1"/>
    <col min="10" max="12" width="10.7109375" customWidth="1"/>
    <col min="13" max="26" width="10.7109375" style="30" customWidth="1"/>
    <col min="27" max="31" width="10.7109375" customWidth="1"/>
    <col min="32" max="58" width="10.7109375" style="30" customWidth="1"/>
    <col min="252" max="252" width="2.5703125" customWidth="1"/>
    <col min="253" max="253" width="5.140625" customWidth="1"/>
    <col min="254" max="254" width="12.42578125" customWidth="1"/>
    <col min="255" max="255" width="8.5703125" customWidth="1"/>
    <col min="256" max="256" width="9.28515625" customWidth="1"/>
    <col min="257" max="257" width="9.140625" customWidth="1"/>
    <col min="258" max="258" width="9" customWidth="1"/>
    <col min="259" max="259" width="8.85546875" customWidth="1"/>
    <col min="260" max="260" width="9" customWidth="1"/>
    <col min="261" max="262" width="8.85546875" customWidth="1"/>
    <col min="263" max="263" width="9.140625" customWidth="1"/>
    <col min="264" max="264" width="9.28515625" customWidth="1"/>
    <col min="265" max="265" width="9.42578125" customWidth="1"/>
    <col min="266" max="266" width="9.28515625" customWidth="1"/>
    <col min="267" max="267" width="9.5703125" customWidth="1"/>
    <col min="268" max="268" width="10" customWidth="1"/>
    <col min="269" max="269" width="10.140625" customWidth="1"/>
    <col min="270" max="270" width="10.28515625" customWidth="1"/>
    <col min="271" max="271" width="9.42578125" customWidth="1"/>
    <col min="272" max="272" width="9.5703125" customWidth="1"/>
    <col min="273" max="273" width="9" customWidth="1"/>
    <col min="274" max="274" width="9.42578125" customWidth="1"/>
    <col min="275" max="276" width="9.7109375" customWidth="1"/>
    <col min="277" max="278" width="10" customWidth="1"/>
    <col min="279" max="279" width="9.85546875" customWidth="1"/>
    <col min="280" max="280" width="14.140625" customWidth="1"/>
    <col min="281" max="281" width="10.42578125" customWidth="1"/>
    <col min="282" max="282" width="10.5703125" customWidth="1"/>
    <col min="283" max="283" width="10.42578125" customWidth="1"/>
    <col min="284" max="284" width="10.28515625" customWidth="1"/>
    <col min="285" max="285" width="10.5703125" customWidth="1"/>
    <col min="286" max="286" width="9.140625" customWidth="1"/>
    <col min="287" max="287" width="10.42578125" customWidth="1"/>
    <col min="288" max="293" width="9.140625" customWidth="1"/>
    <col min="294" max="294" width="8" customWidth="1"/>
    <col min="295" max="303" width="7.28515625" customWidth="1"/>
    <col min="304" max="304" width="8.42578125" customWidth="1"/>
    <col min="305" max="305" width="9.28515625" customWidth="1"/>
    <col min="306" max="306" width="7.28515625" customWidth="1"/>
    <col min="307" max="307" width="9.85546875" customWidth="1"/>
    <col min="308" max="308" width="10.5703125" customWidth="1"/>
    <col min="309" max="309" width="8.5703125" customWidth="1"/>
    <col min="310" max="311" width="8.42578125" customWidth="1"/>
    <col min="312" max="312" width="9.140625" customWidth="1"/>
    <col min="313" max="313" width="8.140625" customWidth="1"/>
    <col min="314" max="314" width="8.85546875" customWidth="1"/>
    <col min="508" max="508" width="2.5703125" customWidth="1"/>
    <col min="509" max="509" width="5.140625" customWidth="1"/>
    <col min="510" max="510" width="12.42578125" customWidth="1"/>
    <col min="511" max="511" width="8.5703125" customWidth="1"/>
    <col min="512" max="512" width="9.28515625" customWidth="1"/>
    <col min="513" max="513" width="9.140625" customWidth="1"/>
    <col min="514" max="514" width="9" customWidth="1"/>
    <col min="515" max="515" width="8.85546875" customWidth="1"/>
    <col min="516" max="516" width="9" customWidth="1"/>
    <col min="517" max="518" width="8.85546875" customWidth="1"/>
    <col min="519" max="519" width="9.140625" customWidth="1"/>
    <col min="520" max="520" width="9.28515625" customWidth="1"/>
    <col min="521" max="521" width="9.42578125" customWidth="1"/>
    <col min="522" max="522" width="9.28515625" customWidth="1"/>
    <col min="523" max="523" width="9.5703125" customWidth="1"/>
    <col min="524" max="524" width="10" customWidth="1"/>
    <col min="525" max="525" width="10.140625" customWidth="1"/>
    <col min="526" max="526" width="10.28515625" customWidth="1"/>
    <col min="527" max="527" width="9.42578125" customWidth="1"/>
    <col min="528" max="528" width="9.5703125" customWidth="1"/>
    <col min="529" max="529" width="9" customWidth="1"/>
    <col min="530" max="530" width="9.42578125" customWidth="1"/>
    <col min="531" max="532" width="9.7109375" customWidth="1"/>
    <col min="533" max="534" width="10" customWidth="1"/>
    <col min="535" max="535" width="9.85546875" customWidth="1"/>
    <col min="536" max="536" width="14.140625" customWidth="1"/>
    <col min="537" max="537" width="10.42578125" customWidth="1"/>
    <col min="538" max="538" width="10.5703125" customWidth="1"/>
    <col min="539" max="539" width="10.42578125" customWidth="1"/>
    <col min="540" max="540" width="10.28515625" customWidth="1"/>
    <col min="541" max="541" width="10.5703125" customWidth="1"/>
    <col min="542" max="542" width="9.140625" customWidth="1"/>
    <col min="543" max="543" width="10.42578125" customWidth="1"/>
    <col min="544" max="549" width="9.140625" customWidth="1"/>
    <col min="550" max="550" width="8" customWidth="1"/>
    <col min="551" max="559" width="7.28515625" customWidth="1"/>
    <col min="560" max="560" width="8.42578125" customWidth="1"/>
    <col min="561" max="561" width="9.28515625" customWidth="1"/>
    <col min="562" max="562" width="7.28515625" customWidth="1"/>
    <col min="563" max="563" width="9.85546875" customWidth="1"/>
    <col min="564" max="564" width="10.5703125" customWidth="1"/>
    <col min="565" max="565" width="8.5703125" customWidth="1"/>
    <col min="566" max="567" width="8.42578125" customWidth="1"/>
    <col min="568" max="568" width="9.140625" customWidth="1"/>
    <col min="569" max="569" width="8.140625" customWidth="1"/>
    <col min="570" max="570" width="8.85546875" customWidth="1"/>
    <col min="764" max="764" width="2.5703125" customWidth="1"/>
    <col min="765" max="765" width="5.140625" customWidth="1"/>
    <col min="766" max="766" width="12.42578125" customWidth="1"/>
    <col min="767" max="767" width="8.5703125" customWidth="1"/>
    <col min="768" max="768" width="9.28515625" customWidth="1"/>
    <col min="769" max="769" width="9.140625" customWidth="1"/>
    <col min="770" max="770" width="9" customWidth="1"/>
    <col min="771" max="771" width="8.85546875" customWidth="1"/>
    <col min="772" max="772" width="9" customWidth="1"/>
    <col min="773" max="774" width="8.85546875" customWidth="1"/>
    <col min="775" max="775" width="9.140625" customWidth="1"/>
    <col min="776" max="776" width="9.28515625" customWidth="1"/>
    <col min="777" max="777" width="9.42578125" customWidth="1"/>
    <col min="778" max="778" width="9.28515625" customWidth="1"/>
    <col min="779" max="779" width="9.5703125" customWidth="1"/>
    <col min="780" max="780" width="10" customWidth="1"/>
    <col min="781" max="781" width="10.140625" customWidth="1"/>
    <col min="782" max="782" width="10.28515625" customWidth="1"/>
    <col min="783" max="783" width="9.42578125" customWidth="1"/>
    <col min="784" max="784" width="9.5703125" customWidth="1"/>
    <col min="785" max="785" width="9" customWidth="1"/>
    <col min="786" max="786" width="9.42578125" customWidth="1"/>
    <col min="787" max="788" width="9.7109375" customWidth="1"/>
    <col min="789" max="790" width="10" customWidth="1"/>
    <col min="791" max="791" width="9.85546875" customWidth="1"/>
    <col min="792" max="792" width="14.140625" customWidth="1"/>
    <col min="793" max="793" width="10.42578125" customWidth="1"/>
    <col min="794" max="794" width="10.5703125" customWidth="1"/>
    <col min="795" max="795" width="10.42578125" customWidth="1"/>
    <col min="796" max="796" width="10.28515625" customWidth="1"/>
    <col min="797" max="797" width="10.5703125" customWidth="1"/>
    <col min="798" max="798" width="9.140625" customWidth="1"/>
    <col min="799" max="799" width="10.42578125" customWidth="1"/>
    <col min="800" max="805" width="9.140625" customWidth="1"/>
    <col min="806" max="806" width="8" customWidth="1"/>
    <col min="807" max="815" width="7.28515625" customWidth="1"/>
    <col min="816" max="816" width="8.42578125" customWidth="1"/>
    <col min="817" max="817" width="9.28515625" customWidth="1"/>
    <col min="818" max="818" width="7.28515625" customWidth="1"/>
    <col min="819" max="819" width="9.85546875" customWidth="1"/>
    <col min="820" max="820" width="10.5703125" customWidth="1"/>
    <col min="821" max="821" width="8.5703125" customWidth="1"/>
    <col min="822" max="823" width="8.42578125" customWidth="1"/>
    <col min="824" max="824" width="9.140625" customWidth="1"/>
    <col min="825" max="825" width="8.140625" customWidth="1"/>
    <col min="826" max="826" width="8.85546875" customWidth="1"/>
    <col min="1020" max="1020" width="2.5703125" customWidth="1"/>
    <col min="1021" max="1021" width="5.140625" customWidth="1"/>
    <col min="1022" max="1022" width="12.42578125" customWidth="1"/>
    <col min="1023" max="1023" width="8.5703125" customWidth="1"/>
    <col min="1024" max="1024" width="9.28515625" customWidth="1"/>
    <col min="1025" max="1025" width="9.140625" customWidth="1"/>
    <col min="1026" max="1026" width="9" customWidth="1"/>
    <col min="1027" max="1027" width="8.85546875" customWidth="1"/>
    <col min="1028" max="1028" width="9" customWidth="1"/>
    <col min="1029" max="1030" width="8.85546875" customWidth="1"/>
    <col min="1031" max="1031" width="9.140625" customWidth="1"/>
    <col min="1032" max="1032" width="9.28515625" customWidth="1"/>
    <col min="1033" max="1033" width="9.42578125" customWidth="1"/>
    <col min="1034" max="1034" width="9.28515625" customWidth="1"/>
    <col min="1035" max="1035" width="9.5703125" customWidth="1"/>
    <col min="1036" max="1036" width="10" customWidth="1"/>
    <col min="1037" max="1037" width="10.140625" customWidth="1"/>
    <col min="1038" max="1038" width="10.28515625" customWidth="1"/>
    <col min="1039" max="1039" width="9.42578125" customWidth="1"/>
    <col min="1040" max="1040" width="9.5703125" customWidth="1"/>
    <col min="1041" max="1041" width="9" customWidth="1"/>
    <col min="1042" max="1042" width="9.42578125" customWidth="1"/>
    <col min="1043" max="1044" width="9.7109375" customWidth="1"/>
    <col min="1045" max="1046" width="10" customWidth="1"/>
    <col min="1047" max="1047" width="9.85546875" customWidth="1"/>
    <col min="1048" max="1048" width="14.140625" customWidth="1"/>
    <col min="1049" max="1049" width="10.42578125" customWidth="1"/>
    <col min="1050" max="1050" width="10.5703125" customWidth="1"/>
    <col min="1051" max="1051" width="10.42578125" customWidth="1"/>
    <col min="1052" max="1052" width="10.28515625" customWidth="1"/>
    <col min="1053" max="1053" width="10.5703125" customWidth="1"/>
    <col min="1054" max="1054" width="9.140625" customWidth="1"/>
    <col min="1055" max="1055" width="10.42578125" customWidth="1"/>
    <col min="1056" max="1061" width="9.140625" customWidth="1"/>
    <col min="1062" max="1062" width="8" customWidth="1"/>
    <col min="1063" max="1071" width="7.28515625" customWidth="1"/>
    <col min="1072" max="1072" width="8.42578125" customWidth="1"/>
    <col min="1073" max="1073" width="9.28515625" customWidth="1"/>
    <col min="1074" max="1074" width="7.28515625" customWidth="1"/>
    <col min="1075" max="1075" width="9.85546875" customWidth="1"/>
    <col min="1076" max="1076" width="10.5703125" customWidth="1"/>
    <col min="1077" max="1077" width="8.5703125" customWidth="1"/>
    <col min="1078" max="1079" width="8.42578125" customWidth="1"/>
    <col min="1080" max="1080" width="9.140625" customWidth="1"/>
    <col min="1081" max="1081" width="8.140625" customWidth="1"/>
    <col min="1082" max="1082" width="8.85546875" customWidth="1"/>
    <col min="1276" max="1276" width="2.5703125" customWidth="1"/>
    <col min="1277" max="1277" width="5.140625" customWidth="1"/>
    <col min="1278" max="1278" width="12.42578125" customWidth="1"/>
    <col min="1279" max="1279" width="8.5703125" customWidth="1"/>
    <col min="1280" max="1280" width="9.28515625" customWidth="1"/>
    <col min="1281" max="1281" width="9.140625" customWidth="1"/>
    <col min="1282" max="1282" width="9" customWidth="1"/>
    <col min="1283" max="1283" width="8.85546875" customWidth="1"/>
    <col min="1284" max="1284" width="9" customWidth="1"/>
    <col min="1285" max="1286" width="8.85546875" customWidth="1"/>
    <col min="1287" max="1287" width="9.140625" customWidth="1"/>
    <col min="1288" max="1288" width="9.28515625" customWidth="1"/>
    <col min="1289" max="1289" width="9.42578125" customWidth="1"/>
    <col min="1290" max="1290" width="9.28515625" customWidth="1"/>
    <col min="1291" max="1291" width="9.5703125" customWidth="1"/>
    <col min="1292" max="1292" width="10" customWidth="1"/>
    <col min="1293" max="1293" width="10.140625" customWidth="1"/>
    <col min="1294" max="1294" width="10.28515625" customWidth="1"/>
    <col min="1295" max="1295" width="9.42578125" customWidth="1"/>
    <col min="1296" max="1296" width="9.5703125" customWidth="1"/>
    <col min="1297" max="1297" width="9" customWidth="1"/>
    <col min="1298" max="1298" width="9.42578125" customWidth="1"/>
    <col min="1299" max="1300" width="9.7109375" customWidth="1"/>
    <col min="1301" max="1302" width="10" customWidth="1"/>
    <col min="1303" max="1303" width="9.85546875" customWidth="1"/>
    <col min="1304" max="1304" width="14.140625" customWidth="1"/>
    <col min="1305" max="1305" width="10.42578125" customWidth="1"/>
    <col min="1306" max="1306" width="10.5703125" customWidth="1"/>
    <col min="1307" max="1307" width="10.42578125" customWidth="1"/>
    <col min="1308" max="1308" width="10.28515625" customWidth="1"/>
    <col min="1309" max="1309" width="10.5703125" customWidth="1"/>
    <col min="1310" max="1310" width="9.140625" customWidth="1"/>
    <col min="1311" max="1311" width="10.42578125" customWidth="1"/>
    <col min="1312" max="1317" width="9.140625" customWidth="1"/>
    <col min="1318" max="1318" width="8" customWidth="1"/>
    <col min="1319" max="1327" width="7.28515625" customWidth="1"/>
    <col min="1328" max="1328" width="8.42578125" customWidth="1"/>
    <col min="1329" max="1329" width="9.28515625" customWidth="1"/>
    <col min="1330" max="1330" width="7.28515625" customWidth="1"/>
    <col min="1331" max="1331" width="9.85546875" customWidth="1"/>
    <col min="1332" max="1332" width="10.5703125" customWidth="1"/>
    <col min="1333" max="1333" width="8.5703125" customWidth="1"/>
    <col min="1334" max="1335" width="8.42578125" customWidth="1"/>
    <col min="1336" max="1336" width="9.140625" customWidth="1"/>
    <col min="1337" max="1337" width="8.140625" customWidth="1"/>
    <col min="1338" max="1338" width="8.85546875" customWidth="1"/>
    <col min="1532" max="1532" width="2.5703125" customWidth="1"/>
    <col min="1533" max="1533" width="5.140625" customWidth="1"/>
    <col min="1534" max="1534" width="12.42578125" customWidth="1"/>
    <col min="1535" max="1535" width="8.5703125" customWidth="1"/>
    <col min="1536" max="1536" width="9.28515625" customWidth="1"/>
    <col min="1537" max="1537" width="9.140625" customWidth="1"/>
    <col min="1538" max="1538" width="9" customWidth="1"/>
    <col min="1539" max="1539" width="8.85546875" customWidth="1"/>
    <col min="1540" max="1540" width="9" customWidth="1"/>
    <col min="1541" max="1542" width="8.85546875" customWidth="1"/>
    <col min="1543" max="1543" width="9.140625" customWidth="1"/>
    <col min="1544" max="1544" width="9.28515625" customWidth="1"/>
    <col min="1545" max="1545" width="9.42578125" customWidth="1"/>
    <col min="1546" max="1546" width="9.28515625" customWidth="1"/>
    <col min="1547" max="1547" width="9.5703125" customWidth="1"/>
    <col min="1548" max="1548" width="10" customWidth="1"/>
    <col min="1549" max="1549" width="10.140625" customWidth="1"/>
    <col min="1550" max="1550" width="10.28515625" customWidth="1"/>
    <col min="1551" max="1551" width="9.42578125" customWidth="1"/>
    <col min="1552" max="1552" width="9.5703125" customWidth="1"/>
    <col min="1553" max="1553" width="9" customWidth="1"/>
    <col min="1554" max="1554" width="9.42578125" customWidth="1"/>
    <col min="1555" max="1556" width="9.7109375" customWidth="1"/>
    <col min="1557" max="1558" width="10" customWidth="1"/>
    <col min="1559" max="1559" width="9.85546875" customWidth="1"/>
    <col min="1560" max="1560" width="14.140625" customWidth="1"/>
    <col min="1561" max="1561" width="10.42578125" customWidth="1"/>
    <col min="1562" max="1562" width="10.5703125" customWidth="1"/>
    <col min="1563" max="1563" width="10.42578125" customWidth="1"/>
    <col min="1564" max="1564" width="10.28515625" customWidth="1"/>
    <col min="1565" max="1565" width="10.5703125" customWidth="1"/>
    <col min="1566" max="1566" width="9.140625" customWidth="1"/>
    <col min="1567" max="1567" width="10.42578125" customWidth="1"/>
    <col min="1568" max="1573" width="9.140625" customWidth="1"/>
    <col min="1574" max="1574" width="8" customWidth="1"/>
    <col min="1575" max="1583" width="7.28515625" customWidth="1"/>
    <col min="1584" max="1584" width="8.42578125" customWidth="1"/>
    <col min="1585" max="1585" width="9.28515625" customWidth="1"/>
    <col min="1586" max="1586" width="7.28515625" customWidth="1"/>
    <col min="1587" max="1587" width="9.85546875" customWidth="1"/>
    <col min="1588" max="1588" width="10.5703125" customWidth="1"/>
    <col min="1589" max="1589" width="8.5703125" customWidth="1"/>
    <col min="1590" max="1591" width="8.42578125" customWidth="1"/>
    <col min="1592" max="1592" width="9.140625" customWidth="1"/>
    <col min="1593" max="1593" width="8.140625" customWidth="1"/>
    <col min="1594" max="1594" width="8.85546875" customWidth="1"/>
    <col min="1788" max="1788" width="2.5703125" customWidth="1"/>
    <col min="1789" max="1789" width="5.140625" customWidth="1"/>
    <col min="1790" max="1790" width="12.42578125" customWidth="1"/>
    <col min="1791" max="1791" width="8.5703125" customWidth="1"/>
    <col min="1792" max="1792" width="9.28515625" customWidth="1"/>
    <col min="1793" max="1793" width="9.140625" customWidth="1"/>
    <col min="1794" max="1794" width="9" customWidth="1"/>
    <col min="1795" max="1795" width="8.85546875" customWidth="1"/>
    <col min="1796" max="1796" width="9" customWidth="1"/>
    <col min="1797" max="1798" width="8.85546875" customWidth="1"/>
    <col min="1799" max="1799" width="9.140625" customWidth="1"/>
    <col min="1800" max="1800" width="9.28515625" customWidth="1"/>
    <col min="1801" max="1801" width="9.42578125" customWidth="1"/>
    <col min="1802" max="1802" width="9.28515625" customWidth="1"/>
    <col min="1803" max="1803" width="9.5703125" customWidth="1"/>
    <col min="1804" max="1804" width="10" customWidth="1"/>
    <col min="1805" max="1805" width="10.140625" customWidth="1"/>
    <col min="1806" max="1806" width="10.28515625" customWidth="1"/>
    <col min="1807" max="1807" width="9.42578125" customWidth="1"/>
    <col min="1808" max="1808" width="9.5703125" customWidth="1"/>
    <col min="1809" max="1809" width="9" customWidth="1"/>
    <col min="1810" max="1810" width="9.42578125" customWidth="1"/>
    <col min="1811" max="1812" width="9.7109375" customWidth="1"/>
    <col min="1813" max="1814" width="10" customWidth="1"/>
    <col min="1815" max="1815" width="9.85546875" customWidth="1"/>
    <col min="1816" max="1816" width="14.140625" customWidth="1"/>
    <col min="1817" max="1817" width="10.42578125" customWidth="1"/>
    <col min="1818" max="1818" width="10.5703125" customWidth="1"/>
    <col min="1819" max="1819" width="10.42578125" customWidth="1"/>
    <col min="1820" max="1820" width="10.28515625" customWidth="1"/>
    <col min="1821" max="1821" width="10.5703125" customWidth="1"/>
    <col min="1822" max="1822" width="9.140625" customWidth="1"/>
    <col min="1823" max="1823" width="10.42578125" customWidth="1"/>
    <col min="1824" max="1829" width="9.140625" customWidth="1"/>
    <col min="1830" max="1830" width="8" customWidth="1"/>
    <col min="1831" max="1839" width="7.28515625" customWidth="1"/>
    <col min="1840" max="1840" width="8.42578125" customWidth="1"/>
    <col min="1841" max="1841" width="9.28515625" customWidth="1"/>
    <col min="1842" max="1842" width="7.28515625" customWidth="1"/>
    <col min="1843" max="1843" width="9.85546875" customWidth="1"/>
    <col min="1844" max="1844" width="10.5703125" customWidth="1"/>
    <col min="1845" max="1845" width="8.5703125" customWidth="1"/>
    <col min="1846" max="1847" width="8.42578125" customWidth="1"/>
    <col min="1848" max="1848" width="9.140625" customWidth="1"/>
    <col min="1849" max="1849" width="8.140625" customWidth="1"/>
    <col min="1850" max="1850" width="8.85546875" customWidth="1"/>
    <col min="2044" max="2044" width="2.5703125" customWidth="1"/>
    <col min="2045" max="2045" width="5.140625" customWidth="1"/>
    <col min="2046" max="2046" width="12.42578125" customWidth="1"/>
    <col min="2047" max="2047" width="8.5703125" customWidth="1"/>
    <col min="2048" max="2048" width="9.28515625" customWidth="1"/>
    <col min="2049" max="2049" width="9.140625" customWidth="1"/>
    <col min="2050" max="2050" width="9" customWidth="1"/>
    <col min="2051" max="2051" width="8.85546875" customWidth="1"/>
    <col min="2052" max="2052" width="9" customWidth="1"/>
    <col min="2053" max="2054" width="8.85546875" customWidth="1"/>
    <col min="2055" max="2055" width="9.140625" customWidth="1"/>
    <col min="2056" max="2056" width="9.28515625" customWidth="1"/>
    <col min="2057" max="2057" width="9.42578125" customWidth="1"/>
    <col min="2058" max="2058" width="9.28515625" customWidth="1"/>
    <col min="2059" max="2059" width="9.5703125" customWidth="1"/>
    <col min="2060" max="2060" width="10" customWidth="1"/>
    <col min="2061" max="2061" width="10.140625" customWidth="1"/>
    <col min="2062" max="2062" width="10.28515625" customWidth="1"/>
    <col min="2063" max="2063" width="9.42578125" customWidth="1"/>
    <col min="2064" max="2064" width="9.5703125" customWidth="1"/>
    <col min="2065" max="2065" width="9" customWidth="1"/>
    <col min="2066" max="2066" width="9.42578125" customWidth="1"/>
    <col min="2067" max="2068" width="9.7109375" customWidth="1"/>
    <col min="2069" max="2070" width="10" customWidth="1"/>
    <col min="2071" max="2071" width="9.85546875" customWidth="1"/>
    <col min="2072" max="2072" width="14.140625" customWidth="1"/>
    <col min="2073" max="2073" width="10.42578125" customWidth="1"/>
    <col min="2074" max="2074" width="10.5703125" customWidth="1"/>
    <col min="2075" max="2075" width="10.42578125" customWidth="1"/>
    <col min="2076" max="2076" width="10.28515625" customWidth="1"/>
    <col min="2077" max="2077" width="10.5703125" customWidth="1"/>
    <col min="2078" max="2078" width="9.140625" customWidth="1"/>
    <col min="2079" max="2079" width="10.42578125" customWidth="1"/>
    <col min="2080" max="2085" width="9.140625" customWidth="1"/>
    <col min="2086" max="2086" width="8" customWidth="1"/>
    <col min="2087" max="2095" width="7.28515625" customWidth="1"/>
    <col min="2096" max="2096" width="8.42578125" customWidth="1"/>
    <col min="2097" max="2097" width="9.28515625" customWidth="1"/>
    <col min="2098" max="2098" width="7.28515625" customWidth="1"/>
    <col min="2099" max="2099" width="9.85546875" customWidth="1"/>
    <col min="2100" max="2100" width="10.5703125" customWidth="1"/>
    <col min="2101" max="2101" width="8.5703125" customWidth="1"/>
    <col min="2102" max="2103" width="8.42578125" customWidth="1"/>
    <col min="2104" max="2104" width="9.140625" customWidth="1"/>
    <col min="2105" max="2105" width="8.140625" customWidth="1"/>
    <col min="2106" max="2106" width="8.85546875" customWidth="1"/>
    <col min="2300" max="2300" width="2.5703125" customWidth="1"/>
    <col min="2301" max="2301" width="5.140625" customWidth="1"/>
    <col min="2302" max="2302" width="12.42578125" customWidth="1"/>
    <col min="2303" max="2303" width="8.5703125" customWidth="1"/>
    <col min="2304" max="2304" width="9.28515625" customWidth="1"/>
    <col min="2305" max="2305" width="9.140625" customWidth="1"/>
    <col min="2306" max="2306" width="9" customWidth="1"/>
    <col min="2307" max="2307" width="8.85546875" customWidth="1"/>
    <col min="2308" max="2308" width="9" customWidth="1"/>
    <col min="2309" max="2310" width="8.85546875" customWidth="1"/>
    <col min="2311" max="2311" width="9.140625" customWidth="1"/>
    <col min="2312" max="2312" width="9.28515625" customWidth="1"/>
    <col min="2313" max="2313" width="9.42578125" customWidth="1"/>
    <col min="2314" max="2314" width="9.28515625" customWidth="1"/>
    <col min="2315" max="2315" width="9.5703125" customWidth="1"/>
    <col min="2316" max="2316" width="10" customWidth="1"/>
    <col min="2317" max="2317" width="10.140625" customWidth="1"/>
    <col min="2318" max="2318" width="10.28515625" customWidth="1"/>
    <col min="2319" max="2319" width="9.42578125" customWidth="1"/>
    <col min="2320" max="2320" width="9.5703125" customWidth="1"/>
    <col min="2321" max="2321" width="9" customWidth="1"/>
    <col min="2322" max="2322" width="9.42578125" customWidth="1"/>
    <col min="2323" max="2324" width="9.7109375" customWidth="1"/>
    <col min="2325" max="2326" width="10" customWidth="1"/>
    <col min="2327" max="2327" width="9.85546875" customWidth="1"/>
    <col min="2328" max="2328" width="14.140625" customWidth="1"/>
    <col min="2329" max="2329" width="10.42578125" customWidth="1"/>
    <col min="2330" max="2330" width="10.5703125" customWidth="1"/>
    <col min="2331" max="2331" width="10.42578125" customWidth="1"/>
    <col min="2332" max="2332" width="10.28515625" customWidth="1"/>
    <col min="2333" max="2333" width="10.5703125" customWidth="1"/>
    <col min="2334" max="2334" width="9.140625" customWidth="1"/>
    <col min="2335" max="2335" width="10.42578125" customWidth="1"/>
    <col min="2336" max="2341" width="9.140625" customWidth="1"/>
    <col min="2342" max="2342" width="8" customWidth="1"/>
    <col min="2343" max="2351" width="7.28515625" customWidth="1"/>
    <col min="2352" max="2352" width="8.42578125" customWidth="1"/>
    <col min="2353" max="2353" width="9.28515625" customWidth="1"/>
    <col min="2354" max="2354" width="7.28515625" customWidth="1"/>
    <col min="2355" max="2355" width="9.85546875" customWidth="1"/>
    <col min="2356" max="2356" width="10.5703125" customWidth="1"/>
    <col min="2357" max="2357" width="8.5703125" customWidth="1"/>
    <col min="2358" max="2359" width="8.42578125" customWidth="1"/>
    <col min="2360" max="2360" width="9.140625" customWidth="1"/>
    <col min="2361" max="2361" width="8.140625" customWidth="1"/>
    <col min="2362" max="2362" width="8.85546875" customWidth="1"/>
    <col min="2556" max="2556" width="2.5703125" customWidth="1"/>
    <col min="2557" max="2557" width="5.140625" customWidth="1"/>
    <col min="2558" max="2558" width="12.42578125" customWidth="1"/>
    <col min="2559" max="2559" width="8.5703125" customWidth="1"/>
    <col min="2560" max="2560" width="9.28515625" customWidth="1"/>
    <col min="2561" max="2561" width="9.140625" customWidth="1"/>
    <col min="2562" max="2562" width="9" customWidth="1"/>
    <col min="2563" max="2563" width="8.85546875" customWidth="1"/>
    <col min="2564" max="2564" width="9" customWidth="1"/>
    <col min="2565" max="2566" width="8.85546875" customWidth="1"/>
    <col min="2567" max="2567" width="9.140625" customWidth="1"/>
    <col min="2568" max="2568" width="9.28515625" customWidth="1"/>
    <col min="2569" max="2569" width="9.42578125" customWidth="1"/>
    <col min="2570" max="2570" width="9.28515625" customWidth="1"/>
    <col min="2571" max="2571" width="9.5703125" customWidth="1"/>
    <col min="2572" max="2572" width="10" customWidth="1"/>
    <col min="2573" max="2573" width="10.140625" customWidth="1"/>
    <col min="2574" max="2574" width="10.28515625" customWidth="1"/>
    <col min="2575" max="2575" width="9.42578125" customWidth="1"/>
    <col min="2576" max="2576" width="9.5703125" customWidth="1"/>
    <col min="2577" max="2577" width="9" customWidth="1"/>
    <col min="2578" max="2578" width="9.42578125" customWidth="1"/>
    <col min="2579" max="2580" width="9.7109375" customWidth="1"/>
    <col min="2581" max="2582" width="10" customWidth="1"/>
    <col min="2583" max="2583" width="9.85546875" customWidth="1"/>
    <col min="2584" max="2584" width="14.140625" customWidth="1"/>
    <col min="2585" max="2585" width="10.42578125" customWidth="1"/>
    <col min="2586" max="2586" width="10.5703125" customWidth="1"/>
    <col min="2587" max="2587" width="10.42578125" customWidth="1"/>
    <col min="2588" max="2588" width="10.28515625" customWidth="1"/>
    <col min="2589" max="2589" width="10.5703125" customWidth="1"/>
    <col min="2590" max="2590" width="9.140625" customWidth="1"/>
    <col min="2591" max="2591" width="10.42578125" customWidth="1"/>
    <col min="2592" max="2597" width="9.140625" customWidth="1"/>
    <col min="2598" max="2598" width="8" customWidth="1"/>
    <col min="2599" max="2607" width="7.28515625" customWidth="1"/>
    <col min="2608" max="2608" width="8.42578125" customWidth="1"/>
    <col min="2609" max="2609" width="9.28515625" customWidth="1"/>
    <col min="2610" max="2610" width="7.28515625" customWidth="1"/>
    <col min="2611" max="2611" width="9.85546875" customWidth="1"/>
    <col min="2612" max="2612" width="10.5703125" customWidth="1"/>
    <col min="2613" max="2613" width="8.5703125" customWidth="1"/>
    <col min="2614" max="2615" width="8.42578125" customWidth="1"/>
    <col min="2616" max="2616" width="9.140625" customWidth="1"/>
    <col min="2617" max="2617" width="8.140625" customWidth="1"/>
    <col min="2618" max="2618" width="8.85546875" customWidth="1"/>
    <col min="2812" max="2812" width="2.5703125" customWidth="1"/>
    <col min="2813" max="2813" width="5.140625" customWidth="1"/>
    <col min="2814" max="2814" width="12.42578125" customWidth="1"/>
    <col min="2815" max="2815" width="8.5703125" customWidth="1"/>
    <col min="2816" max="2816" width="9.28515625" customWidth="1"/>
    <col min="2817" max="2817" width="9.140625" customWidth="1"/>
    <col min="2818" max="2818" width="9" customWidth="1"/>
    <col min="2819" max="2819" width="8.85546875" customWidth="1"/>
    <col min="2820" max="2820" width="9" customWidth="1"/>
    <col min="2821" max="2822" width="8.85546875" customWidth="1"/>
    <col min="2823" max="2823" width="9.140625" customWidth="1"/>
    <col min="2824" max="2824" width="9.28515625" customWidth="1"/>
    <col min="2825" max="2825" width="9.42578125" customWidth="1"/>
    <col min="2826" max="2826" width="9.28515625" customWidth="1"/>
    <col min="2827" max="2827" width="9.5703125" customWidth="1"/>
    <col min="2828" max="2828" width="10" customWidth="1"/>
    <col min="2829" max="2829" width="10.140625" customWidth="1"/>
    <col min="2830" max="2830" width="10.28515625" customWidth="1"/>
    <col min="2831" max="2831" width="9.42578125" customWidth="1"/>
    <col min="2832" max="2832" width="9.5703125" customWidth="1"/>
    <col min="2833" max="2833" width="9" customWidth="1"/>
    <col min="2834" max="2834" width="9.42578125" customWidth="1"/>
    <col min="2835" max="2836" width="9.7109375" customWidth="1"/>
    <col min="2837" max="2838" width="10" customWidth="1"/>
    <col min="2839" max="2839" width="9.85546875" customWidth="1"/>
    <col min="2840" max="2840" width="14.140625" customWidth="1"/>
    <col min="2841" max="2841" width="10.42578125" customWidth="1"/>
    <col min="2842" max="2842" width="10.5703125" customWidth="1"/>
    <col min="2843" max="2843" width="10.42578125" customWidth="1"/>
    <col min="2844" max="2844" width="10.28515625" customWidth="1"/>
    <col min="2845" max="2845" width="10.5703125" customWidth="1"/>
    <col min="2846" max="2846" width="9.140625" customWidth="1"/>
    <col min="2847" max="2847" width="10.42578125" customWidth="1"/>
    <col min="2848" max="2853" width="9.140625" customWidth="1"/>
    <col min="2854" max="2854" width="8" customWidth="1"/>
    <col min="2855" max="2863" width="7.28515625" customWidth="1"/>
    <col min="2864" max="2864" width="8.42578125" customWidth="1"/>
    <col min="2865" max="2865" width="9.28515625" customWidth="1"/>
    <col min="2866" max="2866" width="7.28515625" customWidth="1"/>
    <col min="2867" max="2867" width="9.85546875" customWidth="1"/>
    <col min="2868" max="2868" width="10.5703125" customWidth="1"/>
    <col min="2869" max="2869" width="8.5703125" customWidth="1"/>
    <col min="2870" max="2871" width="8.42578125" customWidth="1"/>
    <col min="2872" max="2872" width="9.140625" customWidth="1"/>
    <col min="2873" max="2873" width="8.140625" customWidth="1"/>
    <col min="2874" max="2874" width="8.85546875" customWidth="1"/>
    <col min="3068" max="3068" width="2.5703125" customWidth="1"/>
    <col min="3069" max="3069" width="5.140625" customWidth="1"/>
    <col min="3070" max="3070" width="12.42578125" customWidth="1"/>
    <col min="3071" max="3071" width="8.5703125" customWidth="1"/>
    <col min="3072" max="3072" width="9.28515625" customWidth="1"/>
    <col min="3073" max="3073" width="9.140625" customWidth="1"/>
    <col min="3074" max="3074" width="9" customWidth="1"/>
    <col min="3075" max="3075" width="8.85546875" customWidth="1"/>
    <col min="3076" max="3076" width="9" customWidth="1"/>
    <col min="3077" max="3078" width="8.85546875" customWidth="1"/>
    <col min="3079" max="3079" width="9.140625" customWidth="1"/>
    <col min="3080" max="3080" width="9.28515625" customWidth="1"/>
    <col min="3081" max="3081" width="9.42578125" customWidth="1"/>
    <col min="3082" max="3082" width="9.28515625" customWidth="1"/>
    <col min="3083" max="3083" width="9.5703125" customWidth="1"/>
    <col min="3084" max="3084" width="10" customWidth="1"/>
    <col min="3085" max="3085" width="10.140625" customWidth="1"/>
    <col min="3086" max="3086" width="10.28515625" customWidth="1"/>
    <col min="3087" max="3087" width="9.42578125" customWidth="1"/>
    <col min="3088" max="3088" width="9.5703125" customWidth="1"/>
    <col min="3089" max="3089" width="9" customWidth="1"/>
    <col min="3090" max="3090" width="9.42578125" customWidth="1"/>
    <col min="3091" max="3092" width="9.7109375" customWidth="1"/>
    <col min="3093" max="3094" width="10" customWidth="1"/>
    <col min="3095" max="3095" width="9.85546875" customWidth="1"/>
    <col min="3096" max="3096" width="14.140625" customWidth="1"/>
    <col min="3097" max="3097" width="10.42578125" customWidth="1"/>
    <col min="3098" max="3098" width="10.5703125" customWidth="1"/>
    <col min="3099" max="3099" width="10.42578125" customWidth="1"/>
    <col min="3100" max="3100" width="10.28515625" customWidth="1"/>
    <col min="3101" max="3101" width="10.5703125" customWidth="1"/>
    <col min="3102" max="3102" width="9.140625" customWidth="1"/>
    <col min="3103" max="3103" width="10.42578125" customWidth="1"/>
    <col min="3104" max="3109" width="9.140625" customWidth="1"/>
    <col min="3110" max="3110" width="8" customWidth="1"/>
    <col min="3111" max="3119" width="7.28515625" customWidth="1"/>
    <col min="3120" max="3120" width="8.42578125" customWidth="1"/>
    <col min="3121" max="3121" width="9.28515625" customWidth="1"/>
    <col min="3122" max="3122" width="7.28515625" customWidth="1"/>
    <col min="3123" max="3123" width="9.85546875" customWidth="1"/>
    <col min="3124" max="3124" width="10.5703125" customWidth="1"/>
    <col min="3125" max="3125" width="8.5703125" customWidth="1"/>
    <col min="3126" max="3127" width="8.42578125" customWidth="1"/>
    <col min="3128" max="3128" width="9.140625" customWidth="1"/>
    <col min="3129" max="3129" width="8.140625" customWidth="1"/>
    <col min="3130" max="3130" width="8.85546875" customWidth="1"/>
    <col min="3324" max="3324" width="2.5703125" customWidth="1"/>
    <col min="3325" max="3325" width="5.140625" customWidth="1"/>
    <col min="3326" max="3326" width="12.42578125" customWidth="1"/>
    <col min="3327" max="3327" width="8.5703125" customWidth="1"/>
    <col min="3328" max="3328" width="9.28515625" customWidth="1"/>
    <col min="3329" max="3329" width="9.140625" customWidth="1"/>
    <col min="3330" max="3330" width="9" customWidth="1"/>
    <col min="3331" max="3331" width="8.85546875" customWidth="1"/>
    <col min="3332" max="3332" width="9" customWidth="1"/>
    <col min="3333" max="3334" width="8.85546875" customWidth="1"/>
    <col min="3335" max="3335" width="9.140625" customWidth="1"/>
    <col min="3336" max="3336" width="9.28515625" customWidth="1"/>
    <col min="3337" max="3337" width="9.42578125" customWidth="1"/>
    <col min="3338" max="3338" width="9.28515625" customWidth="1"/>
    <col min="3339" max="3339" width="9.5703125" customWidth="1"/>
    <col min="3340" max="3340" width="10" customWidth="1"/>
    <col min="3341" max="3341" width="10.140625" customWidth="1"/>
    <col min="3342" max="3342" width="10.28515625" customWidth="1"/>
    <col min="3343" max="3343" width="9.42578125" customWidth="1"/>
    <col min="3344" max="3344" width="9.5703125" customWidth="1"/>
    <col min="3345" max="3345" width="9" customWidth="1"/>
    <col min="3346" max="3346" width="9.42578125" customWidth="1"/>
    <col min="3347" max="3348" width="9.7109375" customWidth="1"/>
    <col min="3349" max="3350" width="10" customWidth="1"/>
    <col min="3351" max="3351" width="9.85546875" customWidth="1"/>
    <col min="3352" max="3352" width="14.140625" customWidth="1"/>
    <col min="3353" max="3353" width="10.42578125" customWidth="1"/>
    <col min="3354" max="3354" width="10.5703125" customWidth="1"/>
    <col min="3355" max="3355" width="10.42578125" customWidth="1"/>
    <col min="3356" max="3356" width="10.28515625" customWidth="1"/>
    <col min="3357" max="3357" width="10.5703125" customWidth="1"/>
    <col min="3358" max="3358" width="9.140625" customWidth="1"/>
    <col min="3359" max="3359" width="10.42578125" customWidth="1"/>
    <col min="3360" max="3365" width="9.140625" customWidth="1"/>
    <col min="3366" max="3366" width="8" customWidth="1"/>
    <col min="3367" max="3375" width="7.28515625" customWidth="1"/>
    <col min="3376" max="3376" width="8.42578125" customWidth="1"/>
    <col min="3377" max="3377" width="9.28515625" customWidth="1"/>
    <col min="3378" max="3378" width="7.28515625" customWidth="1"/>
    <col min="3379" max="3379" width="9.85546875" customWidth="1"/>
    <col min="3380" max="3380" width="10.5703125" customWidth="1"/>
    <col min="3381" max="3381" width="8.5703125" customWidth="1"/>
    <col min="3382" max="3383" width="8.42578125" customWidth="1"/>
    <col min="3384" max="3384" width="9.140625" customWidth="1"/>
    <col min="3385" max="3385" width="8.140625" customWidth="1"/>
    <col min="3386" max="3386" width="8.85546875" customWidth="1"/>
    <col min="3580" max="3580" width="2.5703125" customWidth="1"/>
    <col min="3581" max="3581" width="5.140625" customWidth="1"/>
    <col min="3582" max="3582" width="12.42578125" customWidth="1"/>
    <col min="3583" max="3583" width="8.5703125" customWidth="1"/>
    <col min="3584" max="3584" width="9.28515625" customWidth="1"/>
    <col min="3585" max="3585" width="9.140625" customWidth="1"/>
    <col min="3586" max="3586" width="9" customWidth="1"/>
    <col min="3587" max="3587" width="8.85546875" customWidth="1"/>
    <col min="3588" max="3588" width="9" customWidth="1"/>
    <col min="3589" max="3590" width="8.85546875" customWidth="1"/>
    <col min="3591" max="3591" width="9.140625" customWidth="1"/>
    <col min="3592" max="3592" width="9.28515625" customWidth="1"/>
    <col min="3593" max="3593" width="9.42578125" customWidth="1"/>
    <col min="3594" max="3594" width="9.28515625" customWidth="1"/>
    <col min="3595" max="3595" width="9.5703125" customWidth="1"/>
    <col min="3596" max="3596" width="10" customWidth="1"/>
    <col min="3597" max="3597" width="10.140625" customWidth="1"/>
    <col min="3598" max="3598" width="10.28515625" customWidth="1"/>
    <col min="3599" max="3599" width="9.42578125" customWidth="1"/>
    <col min="3600" max="3600" width="9.5703125" customWidth="1"/>
    <col min="3601" max="3601" width="9" customWidth="1"/>
    <col min="3602" max="3602" width="9.42578125" customWidth="1"/>
    <col min="3603" max="3604" width="9.7109375" customWidth="1"/>
    <col min="3605" max="3606" width="10" customWidth="1"/>
    <col min="3607" max="3607" width="9.85546875" customWidth="1"/>
    <col min="3608" max="3608" width="14.140625" customWidth="1"/>
    <col min="3609" max="3609" width="10.42578125" customWidth="1"/>
    <col min="3610" max="3610" width="10.5703125" customWidth="1"/>
    <col min="3611" max="3611" width="10.42578125" customWidth="1"/>
    <col min="3612" max="3612" width="10.28515625" customWidth="1"/>
    <col min="3613" max="3613" width="10.5703125" customWidth="1"/>
    <col min="3614" max="3614" width="9.140625" customWidth="1"/>
    <col min="3615" max="3615" width="10.42578125" customWidth="1"/>
    <col min="3616" max="3621" width="9.140625" customWidth="1"/>
    <col min="3622" max="3622" width="8" customWidth="1"/>
    <col min="3623" max="3631" width="7.28515625" customWidth="1"/>
    <col min="3632" max="3632" width="8.42578125" customWidth="1"/>
    <col min="3633" max="3633" width="9.28515625" customWidth="1"/>
    <col min="3634" max="3634" width="7.28515625" customWidth="1"/>
    <col min="3635" max="3635" width="9.85546875" customWidth="1"/>
    <col min="3636" max="3636" width="10.5703125" customWidth="1"/>
    <col min="3637" max="3637" width="8.5703125" customWidth="1"/>
    <col min="3638" max="3639" width="8.42578125" customWidth="1"/>
    <col min="3640" max="3640" width="9.140625" customWidth="1"/>
    <col min="3641" max="3641" width="8.140625" customWidth="1"/>
    <col min="3642" max="3642" width="8.85546875" customWidth="1"/>
    <col min="3836" max="3836" width="2.5703125" customWidth="1"/>
    <col min="3837" max="3837" width="5.140625" customWidth="1"/>
    <col min="3838" max="3838" width="12.42578125" customWidth="1"/>
    <col min="3839" max="3839" width="8.5703125" customWidth="1"/>
    <col min="3840" max="3840" width="9.28515625" customWidth="1"/>
    <col min="3841" max="3841" width="9.140625" customWidth="1"/>
    <col min="3842" max="3842" width="9" customWidth="1"/>
    <col min="3843" max="3843" width="8.85546875" customWidth="1"/>
    <col min="3844" max="3844" width="9" customWidth="1"/>
    <col min="3845" max="3846" width="8.85546875" customWidth="1"/>
    <col min="3847" max="3847" width="9.140625" customWidth="1"/>
    <col min="3848" max="3848" width="9.28515625" customWidth="1"/>
    <col min="3849" max="3849" width="9.42578125" customWidth="1"/>
    <col min="3850" max="3850" width="9.28515625" customWidth="1"/>
    <col min="3851" max="3851" width="9.5703125" customWidth="1"/>
    <col min="3852" max="3852" width="10" customWidth="1"/>
    <col min="3853" max="3853" width="10.140625" customWidth="1"/>
    <col min="3854" max="3854" width="10.28515625" customWidth="1"/>
    <col min="3855" max="3855" width="9.42578125" customWidth="1"/>
    <col min="3856" max="3856" width="9.5703125" customWidth="1"/>
    <col min="3857" max="3857" width="9" customWidth="1"/>
    <col min="3858" max="3858" width="9.42578125" customWidth="1"/>
    <col min="3859" max="3860" width="9.7109375" customWidth="1"/>
    <col min="3861" max="3862" width="10" customWidth="1"/>
    <col min="3863" max="3863" width="9.85546875" customWidth="1"/>
    <col min="3864" max="3864" width="14.140625" customWidth="1"/>
    <col min="3865" max="3865" width="10.42578125" customWidth="1"/>
    <col min="3866" max="3866" width="10.5703125" customWidth="1"/>
    <col min="3867" max="3867" width="10.42578125" customWidth="1"/>
    <col min="3868" max="3868" width="10.28515625" customWidth="1"/>
    <col min="3869" max="3869" width="10.5703125" customWidth="1"/>
    <col min="3870" max="3870" width="9.140625" customWidth="1"/>
    <col min="3871" max="3871" width="10.42578125" customWidth="1"/>
    <col min="3872" max="3877" width="9.140625" customWidth="1"/>
    <col min="3878" max="3878" width="8" customWidth="1"/>
    <col min="3879" max="3887" width="7.28515625" customWidth="1"/>
    <col min="3888" max="3888" width="8.42578125" customWidth="1"/>
    <col min="3889" max="3889" width="9.28515625" customWidth="1"/>
    <col min="3890" max="3890" width="7.28515625" customWidth="1"/>
    <col min="3891" max="3891" width="9.85546875" customWidth="1"/>
    <col min="3892" max="3892" width="10.5703125" customWidth="1"/>
    <col min="3893" max="3893" width="8.5703125" customWidth="1"/>
    <col min="3894" max="3895" width="8.42578125" customWidth="1"/>
    <col min="3896" max="3896" width="9.140625" customWidth="1"/>
    <col min="3897" max="3897" width="8.140625" customWidth="1"/>
    <col min="3898" max="3898" width="8.85546875" customWidth="1"/>
    <col min="4092" max="4092" width="2.5703125" customWidth="1"/>
    <col min="4093" max="4093" width="5.140625" customWidth="1"/>
    <col min="4094" max="4094" width="12.42578125" customWidth="1"/>
    <col min="4095" max="4095" width="8.5703125" customWidth="1"/>
    <col min="4096" max="4096" width="9.28515625" customWidth="1"/>
    <col min="4097" max="4097" width="9.140625" customWidth="1"/>
    <col min="4098" max="4098" width="9" customWidth="1"/>
    <col min="4099" max="4099" width="8.85546875" customWidth="1"/>
    <col min="4100" max="4100" width="9" customWidth="1"/>
    <col min="4101" max="4102" width="8.85546875" customWidth="1"/>
    <col min="4103" max="4103" width="9.140625" customWidth="1"/>
    <col min="4104" max="4104" width="9.28515625" customWidth="1"/>
    <col min="4105" max="4105" width="9.42578125" customWidth="1"/>
    <col min="4106" max="4106" width="9.28515625" customWidth="1"/>
    <col min="4107" max="4107" width="9.5703125" customWidth="1"/>
    <col min="4108" max="4108" width="10" customWidth="1"/>
    <col min="4109" max="4109" width="10.140625" customWidth="1"/>
    <col min="4110" max="4110" width="10.28515625" customWidth="1"/>
    <col min="4111" max="4111" width="9.42578125" customWidth="1"/>
    <col min="4112" max="4112" width="9.5703125" customWidth="1"/>
    <col min="4113" max="4113" width="9" customWidth="1"/>
    <col min="4114" max="4114" width="9.42578125" customWidth="1"/>
    <col min="4115" max="4116" width="9.7109375" customWidth="1"/>
    <col min="4117" max="4118" width="10" customWidth="1"/>
    <col min="4119" max="4119" width="9.85546875" customWidth="1"/>
    <col min="4120" max="4120" width="14.140625" customWidth="1"/>
    <col min="4121" max="4121" width="10.42578125" customWidth="1"/>
    <col min="4122" max="4122" width="10.5703125" customWidth="1"/>
    <col min="4123" max="4123" width="10.42578125" customWidth="1"/>
    <col min="4124" max="4124" width="10.28515625" customWidth="1"/>
    <col min="4125" max="4125" width="10.5703125" customWidth="1"/>
    <col min="4126" max="4126" width="9.140625" customWidth="1"/>
    <col min="4127" max="4127" width="10.42578125" customWidth="1"/>
    <col min="4128" max="4133" width="9.140625" customWidth="1"/>
    <col min="4134" max="4134" width="8" customWidth="1"/>
    <col min="4135" max="4143" width="7.28515625" customWidth="1"/>
    <col min="4144" max="4144" width="8.42578125" customWidth="1"/>
    <col min="4145" max="4145" width="9.28515625" customWidth="1"/>
    <col min="4146" max="4146" width="7.28515625" customWidth="1"/>
    <col min="4147" max="4147" width="9.85546875" customWidth="1"/>
    <col min="4148" max="4148" width="10.5703125" customWidth="1"/>
    <col min="4149" max="4149" width="8.5703125" customWidth="1"/>
    <col min="4150" max="4151" width="8.42578125" customWidth="1"/>
    <col min="4152" max="4152" width="9.140625" customWidth="1"/>
    <col min="4153" max="4153" width="8.140625" customWidth="1"/>
    <col min="4154" max="4154" width="8.85546875" customWidth="1"/>
    <col min="4348" max="4348" width="2.5703125" customWidth="1"/>
    <col min="4349" max="4349" width="5.140625" customWidth="1"/>
    <col min="4350" max="4350" width="12.42578125" customWidth="1"/>
    <col min="4351" max="4351" width="8.5703125" customWidth="1"/>
    <col min="4352" max="4352" width="9.28515625" customWidth="1"/>
    <col min="4353" max="4353" width="9.140625" customWidth="1"/>
    <col min="4354" max="4354" width="9" customWidth="1"/>
    <col min="4355" max="4355" width="8.85546875" customWidth="1"/>
    <col min="4356" max="4356" width="9" customWidth="1"/>
    <col min="4357" max="4358" width="8.85546875" customWidth="1"/>
    <col min="4359" max="4359" width="9.140625" customWidth="1"/>
    <col min="4360" max="4360" width="9.28515625" customWidth="1"/>
    <col min="4361" max="4361" width="9.42578125" customWidth="1"/>
    <col min="4362" max="4362" width="9.28515625" customWidth="1"/>
    <col min="4363" max="4363" width="9.5703125" customWidth="1"/>
    <col min="4364" max="4364" width="10" customWidth="1"/>
    <col min="4365" max="4365" width="10.140625" customWidth="1"/>
    <col min="4366" max="4366" width="10.28515625" customWidth="1"/>
    <col min="4367" max="4367" width="9.42578125" customWidth="1"/>
    <col min="4368" max="4368" width="9.5703125" customWidth="1"/>
    <col min="4369" max="4369" width="9" customWidth="1"/>
    <col min="4370" max="4370" width="9.42578125" customWidth="1"/>
    <col min="4371" max="4372" width="9.7109375" customWidth="1"/>
    <col min="4373" max="4374" width="10" customWidth="1"/>
    <col min="4375" max="4375" width="9.85546875" customWidth="1"/>
    <col min="4376" max="4376" width="14.140625" customWidth="1"/>
    <col min="4377" max="4377" width="10.42578125" customWidth="1"/>
    <col min="4378" max="4378" width="10.5703125" customWidth="1"/>
    <col min="4379" max="4379" width="10.42578125" customWidth="1"/>
    <col min="4380" max="4380" width="10.28515625" customWidth="1"/>
    <col min="4381" max="4381" width="10.5703125" customWidth="1"/>
    <col min="4382" max="4382" width="9.140625" customWidth="1"/>
    <col min="4383" max="4383" width="10.42578125" customWidth="1"/>
    <col min="4384" max="4389" width="9.140625" customWidth="1"/>
    <col min="4390" max="4390" width="8" customWidth="1"/>
    <col min="4391" max="4399" width="7.28515625" customWidth="1"/>
    <col min="4400" max="4400" width="8.42578125" customWidth="1"/>
    <col min="4401" max="4401" width="9.28515625" customWidth="1"/>
    <col min="4402" max="4402" width="7.28515625" customWidth="1"/>
    <col min="4403" max="4403" width="9.85546875" customWidth="1"/>
    <col min="4404" max="4404" width="10.5703125" customWidth="1"/>
    <col min="4405" max="4405" width="8.5703125" customWidth="1"/>
    <col min="4406" max="4407" width="8.42578125" customWidth="1"/>
    <col min="4408" max="4408" width="9.140625" customWidth="1"/>
    <col min="4409" max="4409" width="8.140625" customWidth="1"/>
    <col min="4410" max="4410" width="8.85546875" customWidth="1"/>
    <col min="4604" max="4604" width="2.5703125" customWidth="1"/>
    <col min="4605" max="4605" width="5.140625" customWidth="1"/>
    <col min="4606" max="4606" width="12.42578125" customWidth="1"/>
    <col min="4607" max="4607" width="8.5703125" customWidth="1"/>
    <col min="4608" max="4608" width="9.28515625" customWidth="1"/>
    <col min="4609" max="4609" width="9.140625" customWidth="1"/>
    <col min="4610" max="4610" width="9" customWidth="1"/>
    <col min="4611" max="4611" width="8.85546875" customWidth="1"/>
    <col min="4612" max="4612" width="9" customWidth="1"/>
    <col min="4613" max="4614" width="8.85546875" customWidth="1"/>
    <col min="4615" max="4615" width="9.140625" customWidth="1"/>
    <col min="4616" max="4616" width="9.28515625" customWidth="1"/>
    <col min="4617" max="4617" width="9.42578125" customWidth="1"/>
    <col min="4618" max="4618" width="9.28515625" customWidth="1"/>
    <col min="4619" max="4619" width="9.5703125" customWidth="1"/>
    <col min="4620" max="4620" width="10" customWidth="1"/>
    <col min="4621" max="4621" width="10.140625" customWidth="1"/>
    <col min="4622" max="4622" width="10.28515625" customWidth="1"/>
    <col min="4623" max="4623" width="9.42578125" customWidth="1"/>
    <col min="4624" max="4624" width="9.5703125" customWidth="1"/>
    <col min="4625" max="4625" width="9" customWidth="1"/>
    <col min="4626" max="4626" width="9.42578125" customWidth="1"/>
    <col min="4627" max="4628" width="9.7109375" customWidth="1"/>
    <col min="4629" max="4630" width="10" customWidth="1"/>
    <col min="4631" max="4631" width="9.85546875" customWidth="1"/>
    <col min="4632" max="4632" width="14.140625" customWidth="1"/>
    <col min="4633" max="4633" width="10.42578125" customWidth="1"/>
    <col min="4634" max="4634" width="10.5703125" customWidth="1"/>
    <col min="4635" max="4635" width="10.42578125" customWidth="1"/>
    <col min="4636" max="4636" width="10.28515625" customWidth="1"/>
    <col min="4637" max="4637" width="10.5703125" customWidth="1"/>
    <col min="4638" max="4638" width="9.140625" customWidth="1"/>
    <col min="4639" max="4639" width="10.42578125" customWidth="1"/>
    <col min="4640" max="4645" width="9.140625" customWidth="1"/>
    <col min="4646" max="4646" width="8" customWidth="1"/>
    <col min="4647" max="4655" width="7.28515625" customWidth="1"/>
    <col min="4656" max="4656" width="8.42578125" customWidth="1"/>
    <col min="4657" max="4657" width="9.28515625" customWidth="1"/>
    <col min="4658" max="4658" width="7.28515625" customWidth="1"/>
    <col min="4659" max="4659" width="9.85546875" customWidth="1"/>
    <col min="4660" max="4660" width="10.5703125" customWidth="1"/>
    <col min="4661" max="4661" width="8.5703125" customWidth="1"/>
    <col min="4662" max="4663" width="8.42578125" customWidth="1"/>
    <col min="4664" max="4664" width="9.140625" customWidth="1"/>
    <col min="4665" max="4665" width="8.140625" customWidth="1"/>
    <col min="4666" max="4666" width="8.85546875" customWidth="1"/>
    <col min="4860" max="4860" width="2.5703125" customWidth="1"/>
    <col min="4861" max="4861" width="5.140625" customWidth="1"/>
    <col min="4862" max="4862" width="12.42578125" customWidth="1"/>
    <col min="4863" max="4863" width="8.5703125" customWidth="1"/>
    <col min="4864" max="4864" width="9.28515625" customWidth="1"/>
    <col min="4865" max="4865" width="9.140625" customWidth="1"/>
    <col min="4866" max="4866" width="9" customWidth="1"/>
    <col min="4867" max="4867" width="8.85546875" customWidth="1"/>
    <col min="4868" max="4868" width="9" customWidth="1"/>
    <col min="4869" max="4870" width="8.85546875" customWidth="1"/>
    <col min="4871" max="4871" width="9.140625" customWidth="1"/>
    <col min="4872" max="4872" width="9.28515625" customWidth="1"/>
    <col min="4873" max="4873" width="9.42578125" customWidth="1"/>
    <col min="4874" max="4874" width="9.28515625" customWidth="1"/>
    <col min="4875" max="4875" width="9.5703125" customWidth="1"/>
    <col min="4876" max="4876" width="10" customWidth="1"/>
    <col min="4877" max="4877" width="10.140625" customWidth="1"/>
    <col min="4878" max="4878" width="10.28515625" customWidth="1"/>
    <col min="4879" max="4879" width="9.42578125" customWidth="1"/>
    <col min="4880" max="4880" width="9.5703125" customWidth="1"/>
    <col min="4881" max="4881" width="9" customWidth="1"/>
    <col min="4882" max="4882" width="9.42578125" customWidth="1"/>
    <col min="4883" max="4884" width="9.7109375" customWidth="1"/>
    <col min="4885" max="4886" width="10" customWidth="1"/>
    <col min="4887" max="4887" width="9.85546875" customWidth="1"/>
    <col min="4888" max="4888" width="14.140625" customWidth="1"/>
    <col min="4889" max="4889" width="10.42578125" customWidth="1"/>
    <col min="4890" max="4890" width="10.5703125" customWidth="1"/>
    <col min="4891" max="4891" width="10.42578125" customWidth="1"/>
    <col min="4892" max="4892" width="10.28515625" customWidth="1"/>
    <col min="4893" max="4893" width="10.5703125" customWidth="1"/>
    <col min="4894" max="4894" width="9.140625" customWidth="1"/>
    <col min="4895" max="4895" width="10.42578125" customWidth="1"/>
    <col min="4896" max="4901" width="9.140625" customWidth="1"/>
    <col min="4902" max="4902" width="8" customWidth="1"/>
    <col min="4903" max="4911" width="7.28515625" customWidth="1"/>
    <col min="4912" max="4912" width="8.42578125" customWidth="1"/>
    <col min="4913" max="4913" width="9.28515625" customWidth="1"/>
    <col min="4914" max="4914" width="7.28515625" customWidth="1"/>
    <col min="4915" max="4915" width="9.85546875" customWidth="1"/>
    <col min="4916" max="4916" width="10.5703125" customWidth="1"/>
    <col min="4917" max="4917" width="8.5703125" customWidth="1"/>
    <col min="4918" max="4919" width="8.42578125" customWidth="1"/>
    <col min="4920" max="4920" width="9.140625" customWidth="1"/>
    <col min="4921" max="4921" width="8.140625" customWidth="1"/>
    <col min="4922" max="4922" width="8.85546875" customWidth="1"/>
    <col min="5116" max="5116" width="2.5703125" customWidth="1"/>
    <col min="5117" max="5117" width="5.140625" customWidth="1"/>
    <col min="5118" max="5118" width="12.42578125" customWidth="1"/>
    <col min="5119" max="5119" width="8.5703125" customWidth="1"/>
    <col min="5120" max="5120" width="9.28515625" customWidth="1"/>
    <col min="5121" max="5121" width="9.140625" customWidth="1"/>
    <col min="5122" max="5122" width="9" customWidth="1"/>
    <col min="5123" max="5123" width="8.85546875" customWidth="1"/>
    <col min="5124" max="5124" width="9" customWidth="1"/>
    <col min="5125" max="5126" width="8.85546875" customWidth="1"/>
    <col min="5127" max="5127" width="9.140625" customWidth="1"/>
    <col min="5128" max="5128" width="9.28515625" customWidth="1"/>
    <col min="5129" max="5129" width="9.42578125" customWidth="1"/>
    <col min="5130" max="5130" width="9.28515625" customWidth="1"/>
    <col min="5131" max="5131" width="9.5703125" customWidth="1"/>
    <col min="5132" max="5132" width="10" customWidth="1"/>
    <col min="5133" max="5133" width="10.140625" customWidth="1"/>
    <col min="5134" max="5134" width="10.28515625" customWidth="1"/>
    <col min="5135" max="5135" width="9.42578125" customWidth="1"/>
    <col min="5136" max="5136" width="9.5703125" customWidth="1"/>
    <col min="5137" max="5137" width="9" customWidth="1"/>
    <col min="5138" max="5138" width="9.42578125" customWidth="1"/>
    <col min="5139" max="5140" width="9.7109375" customWidth="1"/>
    <col min="5141" max="5142" width="10" customWidth="1"/>
    <col min="5143" max="5143" width="9.85546875" customWidth="1"/>
    <col min="5144" max="5144" width="14.140625" customWidth="1"/>
    <col min="5145" max="5145" width="10.42578125" customWidth="1"/>
    <col min="5146" max="5146" width="10.5703125" customWidth="1"/>
    <col min="5147" max="5147" width="10.42578125" customWidth="1"/>
    <col min="5148" max="5148" width="10.28515625" customWidth="1"/>
    <col min="5149" max="5149" width="10.5703125" customWidth="1"/>
    <col min="5150" max="5150" width="9.140625" customWidth="1"/>
    <col min="5151" max="5151" width="10.42578125" customWidth="1"/>
    <col min="5152" max="5157" width="9.140625" customWidth="1"/>
    <col min="5158" max="5158" width="8" customWidth="1"/>
    <col min="5159" max="5167" width="7.28515625" customWidth="1"/>
    <col min="5168" max="5168" width="8.42578125" customWidth="1"/>
    <col min="5169" max="5169" width="9.28515625" customWidth="1"/>
    <col min="5170" max="5170" width="7.28515625" customWidth="1"/>
    <col min="5171" max="5171" width="9.85546875" customWidth="1"/>
    <col min="5172" max="5172" width="10.5703125" customWidth="1"/>
    <col min="5173" max="5173" width="8.5703125" customWidth="1"/>
    <col min="5174" max="5175" width="8.42578125" customWidth="1"/>
    <col min="5176" max="5176" width="9.140625" customWidth="1"/>
    <col min="5177" max="5177" width="8.140625" customWidth="1"/>
    <col min="5178" max="5178" width="8.85546875" customWidth="1"/>
    <col min="5372" max="5372" width="2.5703125" customWidth="1"/>
    <col min="5373" max="5373" width="5.140625" customWidth="1"/>
    <col min="5374" max="5374" width="12.42578125" customWidth="1"/>
    <col min="5375" max="5375" width="8.5703125" customWidth="1"/>
    <col min="5376" max="5376" width="9.28515625" customWidth="1"/>
    <col min="5377" max="5377" width="9.140625" customWidth="1"/>
    <col min="5378" max="5378" width="9" customWidth="1"/>
    <col min="5379" max="5379" width="8.85546875" customWidth="1"/>
    <col min="5380" max="5380" width="9" customWidth="1"/>
    <col min="5381" max="5382" width="8.85546875" customWidth="1"/>
    <col min="5383" max="5383" width="9.140625" customWidth="1"/>
    <col min="5384" max="5384" width="9.28515625" customWidth="1"/>
    <col min="5385" max="5385" width="9.42578125" customWidth="1"/>
    <col min="5386" max="5386" width="9.28515625" customWidth="1"/>
    <col min="5387" max="5387" width="9.5703125" customWidth="1"/>
    <col min="5388" max="5388" width="10" customWidth="1"/>
    <col min="5389" max="5389" width="10.140625" customWidth="1"/>
    <col min="5390" max="5390" width="10.28515625" customWidth="1"/>
    <col min="5391" max="5391" width="9.42578125" customWidth="1"/>
    <col min="5392" max="5392" width="9.5703125" customWidth="1"/>
    <col min="5393" max="5393" width="9" customWidth="1"/>
    <col min="5394" max="5394" width="9.42578125" customWidth="1"/>
    <col min="5395" max="5396" width="9.7109375" customWidth="1"/>
    <col min="5397" max="5398" width="10" customWidth="1"/>
    <col min="5399" max="5399" width="9.85546875" customWidth="1"/>
    <col min="5400" max="5400" width="14.140625" customWidth="1"/>
    <col min="5401" max="5401" width="10.42578125" customWidth="1"/>
    <col min="5402" max="5402" width="10.5703125" customWidth="1"/>
    <col min="5403" max="5403" width="10.42578125" customWidth="1"/>
    <col min="5404" max="5404" width="10.28515625" customWidth="1"/>
    <col min="5405" max="5405" width="10.5703125" customWidth="1"/>
    <col min="5406" max="5406" width="9.140625" customWidth="1"/>
    <col min="5407" max="5407" width="10.42578125" customWidth="1"/>
    <col min="5408" max="5413" width="9.140625" customWidth="1"/>
    <col min="5414" max="5414" width="8" customWidth="1"/>
    <col min="5415" max="5423" width="7.28515625" customWidth="1"/>
    <col min="5424" max="5424" width="8.42578125" customWidth="1"/>
    <col min="5425" max="5425" width="9.28515625" customWidth="1"/>
    <col min="5426" max="5426" width="7.28515625" customWidth="1"/>
    <col min="5427" max="5427" width="9.85546875" customWidth="1"/>
    <col min="5428" max="5428" width="10.5703125" customWidth="1"/>
    <col min="5429" max="5429" width="8.5703125" customWidth="1"/>
    <col min="5430" max="5431" width="8.42578125" customWidth="1"/>
    <col min="5432" max="5432" width="9.140625" customWidth="1"/>
    <col min="5433" max="5433" width="8.140625" customWidth="1"/>
    <col min="5434" max="5434" width="8.85546875" customWidth="1"/>
    <col min="5628" max="5628" width="2.5703125" customWidth="1"/>
    <col min="5629" max="5629" width="5.140625" customWidth="1"/>
    <col min="5630" max="5630" width="12.42578125" customWidth="1"/>
    <col min="5631" max="5631" width="8.5703125" customWidth="1"/>
    <col min="5632" max="5632" width="9.28515625" customWidth="1"/>
    <col min="5633" max="5633" width="9.140625" customWidth="1"/>
    <col min="5634" max="5634" width="9" customWidth="1"/>
    <col min="5635" max="5635" width="8.85546875" customWidth="1"/>
    <col min="5636" max="5636" width="9" customWidth="1"/>
    <col min="5637" max="5638" width="8.85546875" customWidth="1"/>
    <col min="5639" max="5639" width="9.140625" customWidth="1"/>
    <col min="5640" max="5640" width="9.28515625" customWidth="1"/>
    <col min="5641" max="5641" width="9.42578125" customWidth="1"/>
    <col min="5642" max="5642" width="9.28515625" customWidth="1"/>
    <col min="5643" max="5643" width="9.5703125" customWidth="1"/>
    <col min="5644" max="5644" width="10" customWidth="1"/>
    <col min="5645" max="5645" width="10.140625" customWidth="1"/>
    <col min="5646" max="5646" width="10.28515625" customWidth="1"/>
    <col min="5647" max="5647" width="9.42578125" customWidth="1"/>
    <col min="5648" max="5648" width="9.5703125" customWidth="1"/>
    <col min="5649" max="5649" width="9" customWidth="1"/>
    <col min="5650" max="5650" width="9.42578125" customWidth="1"/>
    <col min="5651" max="5652" width="9.7109375" customWidth="1"/>
    <col min="5653" max="5654" width="10" customWidth="1"/>
    <col min="5655" max="5655" width="9.85546875" customWidth="1"/>
    <col min="5656" max="5656" width="14.140625" customWidth="1"/>
    <col min="5657" max="5657" width="10.42578125" customWidth="1"/>
    <col min="5658" max="5658" width="10.5703125" customWidth="1"/>
    <col min="5659" max="5659" width="10.42578125" customWidth="1"/>
    <col min="5660" max="5660" width="10.28515625" customWidth="1"/>
    <col min="5661" max="5661" width="10.5703125" customWidth="1"/>
    <col min="5662" max="5662" width="9.140625" customWidth="1"/>
    <col min="5663" max="5663" width="10.42578125" customWidth="1"/>
    <col min="5664" max="5669" width="9.140625" customWidth="1"/>
    <col min="5670" max="5670" width="8" customWidth="1"/>
    <col min="5671" max="5679" width="7.28515625" customWidth="1"/>
    <col min="5680" max="5680" width="8.42578125" customWidth="1"/>
    <col min="5681" max="5681" width="9.28515625" customWidth="1"/>
    <col min="5682" max="5682" width="7.28515625" customWidth="1"/>
    <col min="5683" max="5683" width="9.85546875" customWidth="1"/>
    <col min="5684" max="5684" width="10.5703125" customWidth="1"/>
    <col min="5685" max="5685" width="8.5703125" customWidth="1"/>
    <col min="5686" max="5687" width="8.42578125" customWidth="1"/>
    <col min="5688" max="5688" width="9.140625" customWidth="1"/>
    <col min="5689" max="5689" width="8.140625" customWidth="1"/>
    <col min="5690" max="5690" width="8.85546875" customWidth="1"/>
    <col min="5884" max="5884" width="2.5703125" customWidth="1"/>
    <col min="5885" max="5885" width="5.140625" customWidth="1"/>
    <col min="5886" max="5886" width="12.42578125" customWidth="1"/>
    <col min="5887" max="5887" width="8.5703125" customWidth="1"/>
    <col min="5888" max="5888" width="9.28515625" customWidth="1"/>
    <col min="5889" max="5889" width="9.140625" customWidth="1"/>
    <col min="5890" max="5890" width="9" customWidth="1"/>
    <col min="5891" max="5891" width="8.85546875" customWidth="1"/>
    <col min="5892" max="5892" width="9" customWidth="1"/>
    <col min="5893" max="5894" width="8.85546875" customWidth="1"/>
    <col min="5895" max="5895" width="9.140625" customWidth="1"/>
    <col min="5896" max="5896" width="9.28515625" customWidth="1"/>
    <col min="5897" max="5897" width="9.42578125" customWidth="1"/>
    <col min="5898" max="5898" width="9.28515625" customWidth="1"/>
    <col min="5899" max="5899" width="9.5703125" customWidth="1"/>
    <col min="5900" max="5900" width="10" customWidth="1"/>
    <col min="5901" max="5901" width="10.140625" customWidth="1"/>
    <col min="5902" max="5902" width="10.28515625" customWidth="1"/>
    <col min="5903" max="5903" width="9.42578125" customWidth="1"/>
    <col min="5904" max="5904" width="9.5703125" customWidth="1"/>
    <col min="5905" max="5905" width="9" customWidth="1"/>
    <col min="5906" max="5906" width="9.42578125" customWidth="1"/>
    <col min="5907" max="5908" width="9.7109375" customWidth="1"/>
    <col min="5909" max="5910" width="10" customWidth="1"/>
    <col min="5911" max="5911" width="9.85546875" customWidth="1"/>
    <col min="5912" max="5912" width="14.140625" customWidth="1"/>
    <col min="5913" max="5913" width="10.42578125" customWidth="1"/>
    <col min="5914" max="5914" width="10.5703125" customWidth="1"/>
    <col min="5915" max="5915" width="10.42578125" customWidth="1"/>
    <col min="5916" max="5916" width="10.28515625" customWidth="1"/>
    <col min="5917" max="5917" width="10.5703125" customWidth="1"/>
    <col min="5918" max="5918" width="9.140625" customWidth="1"/>
    <col min="5919" max="5919" width="10.42578125" customWidth="1"/>
    <col min="5920" max="5925" width="9.140625" customWidth="1"/>
    <col min="5926" max="5926" width="8" customWidth="1"/>
    <col min="5927" max="5935" width="7.28515625" customWidth="1"/>
    <col min="5936" max="5936" width="8.42578125" customWidth="1"/>
    <col min="5937" max="5937" width="9.28515625" customWidth="1"/>
    <col min="5938" max="5938" width="7.28515625" customWidth="1"/>
    <col min="5939" max="5939" width="9.85546875" customWidth="1"/>
    <col min="5940" max="5940" width="10.5703125" customWidth="1"/>
    <col min="5941" max="5941" width="8.5703125" customWidth="1"/>
    <col min="5942" max="5943" width="8.42578125" customWidth="1"/>
    <col min="5944" max="5944" width="9.140625" customWidth="1"/>
    <col min="5945" max="5945" width="8.140625" customWidth="1"/>
    <col min="5946" max="5946" width="8.85546875" customWidth="1"/>
    <col min="6140" max="6140" width="2.5703125" customWidth="1"/>
    <col min="6141" max="6141" width="5.140625" customWidth="1"/>
    <col min="6142" max="6142" width="12.42578125" customWidth="1"/>
    <col min="6143" max="6143" width="8.5703125" customWidth="1"/>
    <col min="6144" max="6144" width="9.28515625" customWidth="1"/>
    <col min="6145" max="6145" width="9.140625" customWidth="1"/>
    <col min="6146" max="6146" width="9" customWidth="1"/>
    <col min="6147" max="6147" width="8.85546875" customWidth="1"/>
    <col min="6148" max="6148" width="9" customWidth="1"/>
    <col min="6149" max="6150" width="8.85546875" customWidth="1"/>
    <col min="6151" max="6151" width="9.140625" customWidth="1"/>
    <col min="6152" max="6152" width="9.28515625" customWidth="1"/>
    <col min="6153" max="6153" width="9.42578125" customWidth="1"/>
    <col min="6154" max="6154" width="9.28515625" customWidth="1"/>
    <col min="6155" max="6155" width="9.5703125" customWidth="1"/>
    <col min="6156" max="6156" width="10" customWidth="1"/>
    <col min="6157" max="6157" width="10.140625" customWidth="1"/>
    <col min="6158" max="6158" width="10.28515625" customWidth="1"/>
    <col min="6159" max="6159" width="9.42578125" customWidth="1"/>
    <col min="6160" max="6160" width="9.5703125" customWidth="1"/>
    <col min="6161" max="6161" width="9" customWidth="1"/>
    <col min="6162" max="6162" width="9.42578125" customWidth="1"/>
    <col min="6163" max="6164" width="9.7109375" customWidth="1"/>
    <col min="6165" max="6166" width="10" customWidth="1"/>
    <col min="6167" max="6167" width="9.85546875" customWidth="1"/>
    <col min="6168" max="6168" width="14.140625" customWidth="1"/>
    <col min="6169" max="6169" width="10.42578125" customWidth="1"/>
    <col min="6170" max="6170" width="10.5703125" customWidth="1"/>
    <col min="6171" max="6171" width="10.42578125" customWidth="1"/>
    <col min="6172" max="6172" width="10.28515625" customWidth="1"/>
    <col min="6173" max="6173" width="10.5703125" customWidth="1"/>
    <col min="6174" max="6174" width="9.140625" customWidth="1"/>
    <col min="6175" max="6175" width="10.42578125" customWidth="1"/>
    <col min="6176" max="6181" width="9.140625" customWidth="1"/>
    <col min="6182" max="6182" width="8" customWidth="1"/>
    <col min="6183" max="6191" width="7.28515625" customWidth="1"/>
    <col min="6192" max="6192" width="8.42578125" customWidth="1"/>
    <col min="6193" max="6193" width="9.28515625" customWidth="1"/>
    <col min="6194" max="6194" width="7.28515625" customWidth="1"/>
    <col min="6195" max="6195" width="9.85546875" customWidth="1"/>
    <col min="6196" max="6196" width="10.5703125" customWidth="1"/>
    <col min="6197" max="6197" width="8.5703125" customWidth="1"/>
    <col min="6198" max="6199" width="8.42578125" customWidth="1"/>
    <col min="6200" max="6200" width="9.140625" customWidth="1"/>
    <col min="6201" max="6201" width="8.140625" customWidth="1"/>
    <col min="6202" max="6202" width="8.85546875" customWidth="1"/>
    <col min="6396" max="6396" width="2.5703125" customWidth="1"/>
    <col min="6397" max="6397" width="5.140625" customWidth="1"/>
    <col min="6398" max="6398" width="12.42578125" customWidth="1"/>
    <col min="6399" max="6399" width="8.5703125" customWidth="1"/>
    <col min="6400" max="6400" width="9.28515625" customWidth="1"/>
    <col min="6401" max="6401" width="9.140625" customWidth="1"/>
    <col min="6402" max="6402" width="9" customWidth="1"/>
    <col min="6403" max="6403" width="8.85546875" customWidth="1"/>
    <col min="6404" max="6404" width="9" customWidth="1"/>
    <col min="6405" max="6406" width="8.85546875" customWidth="1"/>
    <col min="6407" max="6407" width="9.140625" customWidth="1"/>
    <col min="6408" max="6408" width="9.28515625" customWidth="1"/>
    <col min="6409" max="6409" width="9.42578125" customWidth="1"/>
    <col min="6410" max="6410" width="9.28515625" customWidth="1"/>
    <col min="6411" max="6411" width="9.5703125" customWidth="1"/>
    <col min="6412" max="6412" width="10" customWidth="1"/>
    <col min="6413" max="6413" width="10.140625" customWidth="1"/>
    <col min="6414" max="6414" width="10.28515625" customWidth="1"/>
    <col min="6415" max="6415" width="9.42578125" customWidth="1"/>
    <col min="6416" max="6416" width="9.5703125" customWidth="1"/>
    <col min="6417" max="6417" width="9" customWidth="1"/>
    <col min="6418" max="6418" width="9.42578125" customWidth="1"/>
    <col min="6419" max="6420" width="9.7109375" customWidth="1"/>
    <col min="6421" max="6422" width="10" customWidth="1"/>
    <col min="6423" max="6423" width="9.85546875" customWidth="1"/>
    <col min="6424" max="6424" width="14.140625" customWidth="1"/>
    <col min="6425" max="6425" width="10.42578125" customWidth="1"/>
    <col min="6426" max="6426" width="10.5703125" customWidth="1"/>
    <col min="6427" max="6427" width="10.42578125" customWidth="1"/>
    <col min="6428" max="6428" width="10.28515625" customWidth="1"/>
    <col min="6429" max="6429" width="10.5703125" customWidth="1"/>
    <col min="6430" max="6430" width="9.140625" customWidth="1"/>
    <col min="6431" max="6431" width="10.42578125" customWidth="1"/>
    <col min="6432" max="6437" width="9.140625" customWidth="1"/>
    <col min="6438" max="6438" width="8" customWidth="1"/>
    <col min="6439" max="6447" width="7.28515625" customWidth="1"/>
    <col min="6448" max="6448" width="8.42578125" customWidth="1"/>
    <col min="6449" max="6449" width="9.28515625" customWidth="1"/>
    <col min="6450" max="6450" width="7.28515625" customWidth="1"/>
    <col min="6451" max="6451" width="9.85546875" customWidth="1"/>
    <col min="6452" max="6452" width="10.5703125" customWidth="1"/>
    <col min="6453" max="6453" width="8.5703125" customWidth="1"/>
    <col min="6454" max="6455" width="8.42578125" customWidth="1"/>
    <col min="6456" max="6456" width="9.140625" customWidth="1"/>
    <col min="6457" max="6457" width="8.140625" customWidth="1"/>
    <col min="6458" max="6458" width="8.85546875" customWidth="1"/>
    <col min="6652" max="6652" width="2.5703125" customWidth="1"/>
    <col min="6653" max="6653" width="5.140625" customWidth="1"/>
    <col min="6654" max="6654" width="12.42578125" customWidth="1"/>
    <col min="6655" max="6655" width="8.5703125" customWidth="1"/>
    <col min="6656" max="6656" width="9.28515625" customWidth="1"/>
    <col min="6657" max="6657" width="9.140625" customWidth="1"/>
    <col min="6658" max="6658" width="9" customWidth="1"/>
    <col min="6659" max="6659" width="8.85546875" customWidth="1"/>
    <col min="6660" max="6660" width="9" customWidth="1"/>
    <col min="6661" max="6662" width="8.85546875" customWidth="1"/>
    <col min="6663" max="6663" width="9.140625" customWidth="1"/>
    <col min="6664" max="6664" width="9.28515625" customWidth="1"/>
    <col min="6665" max="6665" width="9.42578125" customWidth="1"/>
    <col min="6666" max="6666" width="9.28515625" customWidth="1"/>
    <col min="6667" max="6667" width="9.5703125" customWidth="1"/>
    <col min="6668" max="6668" width="10" customWidth="1"/>
    <col min="6669" max="6669" width="10.140625" customWidth="1"/>
    <col min="6670" max="6670" width="10.28515625" customWidth="1"/>
    <col min="6671" max="6671" width="9.42578125" customWidth="1"/>
    <col min="6672" max="6672" width="9.5703125" customWidth="1"/>
    <col min="6673" max="6673" width="9" customWidth="1"/>
    <col min="6674" max="6674" width="9.42578125" customWidth="1"/>
    <col min="6675" max="6676" width="9.7109375" customWidth="1"/>
    <col min="6677" max="6678" width="10" customWidth="1"/>
    <col min="6679" max="6679" width="9.85546875" customWidth="1"/>
    <col min="6680" max="6680" width="14.140625" customWidth="1"/>
    <col min="6681" max="6681" width="10.42578125" customWidth="1"/>
    <col min="6682" max="6682" width="10.5703125" customWidth="1"/>
    <col min="6683" max="6683" width="10.42578125" customWidth="1"/>
    <col min="6684" max="6684" width="10.28515625" customWidth="1"/>
    <col min="6685" max="6685" width="10.5703125" customWidth="1"/>
    <col min="6686" max="6686" width="9.140625" customWidth="1"/>
    <col min="6687" max="6687" width="10.42578125" customWidth="1"/>
    <col min="6688" max="6693" width="9.140625" customWidth="1"/>
    <col min="6694" max="6694" width="8" customWidth="1"/>
    <col min="6695" max="6703" width="7.28515625" customWidth="1"/>
    <col min="6704" max="6704" width="8.42578125" customWidth="1"/>
    <col min="6705" max="6705" width="9.28515625" customWidth="1"/>
    <col min="6706" max="6706" width="7.28515625" customWidth="1"/>
    <col min="6707" max="6707" width="9.85546875" customWidth="1"/>
    <col min="6708" max="6708" width="10.5703125" customWidth="1"/>
    <col min="6709" max="6709" width="8.5703125" customWidth="1"/>
    <col min="6710" max="6711" width="8.42578125" customWidth="1"/>
    <col min="6712" max="6712" width="9.140625" customWidth="1"/>
    <col min="6713" max="6713" width="8.140625" customWidth="1"/>
    <col min="6714" max="6714" width="8.85546875" customWidth="1"/>
    <col min="6908" max="6908" width="2.5703125" customWidth="1"/>
    <col min="6909" max="6909" width="5.140625" customWidth="1"/>
    <col min="6910" max="6910" width="12.42578125" customWidth="1"/>
    <col min="6911" max="6911" width="8.5703125" customWidth="1"/>
    <col min="6912" max="6912" width="9.28515625" customWidth="1"/>
    <col min="6913" max="6913" width="9.140625" customWidth="1"/>
    <col min="6914" max="6914" width="9" customWidth="1"/>
    <col min="6915" max="6915" width="8.85546875" customWidth="1"/>
    <col min="6916" max="6916" width="9" customWidth="1"/>
    <col min="6917" max="6918" width="8.85546875" customWidth="1"/>
    <col min="6919" max="6919" width="9.140625" customWidth="1"/>
    <col min="6920" max="6920" width="9.28515625" customWidth="1"/>
    <col min="6921" max="6921" width="9.42578125" customWidth="1"/>
    <col min="6922" max="6922" width="9.28515625" customWidth="1"/>
    <col min="6923" max="6923" width="9.5703125" customWidth="1"/>
    <col min="6924" max="6924" width="10" customWidth="1"/>
    <col min="6925" max="6925" width="10.140625" customWidth="1"/>
    <col min="6926" max="6926" width="10.28515625" customWidth="1"/>
    <col min="6927" max="6927" width="9.42578125" customWidth="1"/>
    <col min="6928" max="6928" width="9.5703125" customWidth="1"/>
    <col min="6929" max="6929" width="9" customWidth="1"/>
    <col min="6930" max="6930" width="9.42578125" customWidth="1"/>
    <col min="6931" max="6932" width="9.7109375" customWidth="1"/>
    <col min="6933" max="6934" width="10" customWidth="1"/>
    <col min="6935" max="6935" width="9.85546875" customWidth="1"/>
    <col min="6936" max="6936" width="14.140625" customWidth="1"/>
    <col min="6937" max="6937" width="10.42578125" customWidth="1"/>
    <col min="6938" max="6938" width="10.5703125" customWidth="1"/>
    <col min="6939" max="6939" width="10.42578125" customWidth="1"/>
    <col min="6940" max="6940" width="10.28515625" customWidth="1"/>
    <col min="6941" max="6941" width="10.5703125" customWidth="1"/>
    <col min="6942" max="6942" width="9.140625" customWidth="1"/>
    <col min="6943" max="6943" width="10.42578125" customWidth="1"/>
    <col min="6944" max="6949" width="9.140625" customWidth="1"/>
    <col min="6950" max="6950" width="8" customWidth="1"/>
    <col min="6951" max="6959" width="7.28515625" customWidth="1"/>
    <col min="6960" max="6960" width="8.42578125" customWidth="1"/>
    <col min="6961" max="6961" width="9.28515625" customWidth="1"/>
    <col min="6962" max="6962" width="7.28515625" customWidth="1"/>
    <col min="6963" max="6963" width="9.85546875" customWidth="1"/>
    <col min="6964" max="6964" width="10.5703125" customWidth="1"/>
    <col min="6965" max="6965" width="8.5703125" customWidth="1"/>
    <col min="6966" max="6967" width="8.42578125" customWidth="1"/>
    <col min="6968" max="6968" width="9.140625" customWidth="1"/>
    <col min="6969" max="6969" width="8.140625" customWidth="1"/>
    <col min="6970" max="6970" width="8.85546875" customWidth="1"/>
    <col min="7164" max="7164" width="2.5703125" customWidth="1"/>
    <col min="7165" max="7165" width="5.140625" customWidth="1"/>
    <col min="7166" max="7166" width="12.42578125" customWidth="1"/>
    <col min="7167" max="7167" width="8.5703125" customWidth="1"/>
    <col min="7168" max="7168" width="9.28515625" customWidth="1"/>
    <col min="7169" max="7169" width="9.140625" customWidth="1"/>
    <col min="7170" max="7170" width="9" customWidth="1"/>
    <col min="7171" max="7171" width="8.85546875" customWidth="1"/>
    <col min="7172" max="7172" width="9" customWidth="1"/>
    <col min="7173" max="7174" width="8.85546875" customWidth="1"/>
    <col min="7175" max="7175" width="9.140625" customWidth="1"/>
    <col min="7176" max="7176" width="9.28515625" customWidth="1"/>
    <col min="7177" max="7177" width="9.42578125" customWidth="1"/>
    <col min="7178" max="7178" width="9.28515625" customWidth="1"/>
    <col min="7179" max="7179" width="9.5703125" customWidth="1"/>
    <col min="7180" max="7180" width="10" customWidth="1"/>
    <col min="7181" max="7181" width="10.140625" customWidth="1"/>
    <col min="7182" max="7182" width="10.28515625" customWidth="1"/>
    <col min="7183" max="7183" width="9.42578125" customWidth="1"/>
    <col min="7184" max="7184" width="9.5703125" customWidth="1"/>
    <col min="7185" max="7185" width="9" customWidth="1"/>
    <col min="7186" max="7186" width="9.42578125" customWidth="1"/>
    <col min="7187" max="7188" width="9.7109375" customWidth="1"/>
    <col min="7189" max="7190" width="10" customWidth="1"/>
    <col min="7191" max="7191" width="9.85546875" customWidth="1"/>
    <col min="7192" max="7192" width="14.140625" customWidth="1"/>
    <col min="7193" max="7193" width="10.42578125" customWidth="1"/>
    <col min="7194" max="7194" width="10.5703125" customWidth="1"/>
    <col min="7195" max="7195" width="10.42578125" customWidth="1"/>
    <col min="7196" max="7196" width="10.28515625" customWidth="1"/>
    <col min="7197" max="7197" width="10.5703125" customWidth="1"/>
    <col min="7198" max="7198" width="9.140625" customWidth="1"/>
    <col min="7199" max="7199" width="10.42578125" customWidth="1"/>
    <col min="7200" max="7205" width="9.140625" customWidth="1"/>
    <col min="7206" max="7206" width="8" customWidth="1"/>
    <col min="7207" max="7215" width="7.28515625" customWidth="1"/>
    <col min="7216" max="7216" width="8.42578125" customWidth="1"/>
    <col min="7217" max="7217" width="9.28515625" customWidth="1"/>
    <col min="7218" max="7218" width="7.28515625" customWidth="1"/>
    <col min="7219" max="7219" width="9.85546875" customWidth="1"/>
    <col min="7220" max="7220" width="10.5703125" customWidth="1"/>
    <col min="7221" max="7221" width="8.5703125" customWidth="1"/>
    <col min="7222" max="7223" width="8.42578125" customWidth="1"/>
    <col min="7224" max="7224" width="9.140625" customWidth="1"/>
    <col min="7225" max="7225" width="8.140625" customWidth="1"/>
    <col min="7226" max="7226" width="8.85546875" customWidth="1"/>
    <col min="7420" max="7420" width="2.5703125" customWidth="1"/>
    <col min="7421" max="7421" width="5.140625" customWidth="1"/>
    <col min="7422" max="7422" width="12.42578125" customWidth="1"/>
    <col min="7423" max="7423" width="8.5703125" customWidth="1"/>
    <col min="7424" max="7424" width="9.28515625" customWidth="1"/>
    <col min="7425" max="7425" width="9.140625" customWidth="1"/>
    <col min="7426" max="7426" width="9" customWidth="1"/>
    <col min="7427" max="7427" width="8.85546875" customWidth="1"/>
    <col min="7428" max="7428" width="9" customWidth="1"/>
    <col min="7429" max="7430" width="8.85546875" customWidth="1"/>
    <col min="7431" max="7431" width="9.140625" customWidth="1"/>
    <col min="7432" max="7432" width="9.28515625" customWidth="1"/>
    <col min="7433" max="7433" width="9.42578125" customWidth="1"/>
    <col min="7434" max="7434" width="9.28515625" customWidth="1"/>
    <col min="7435" max="7435" width="9.5703125" customWidth="1"/>
    <col min="7436" max="7436" width="10" customWidth="1"/>
    <col min="7437" max="7437" width="10.140625" customWidth="1"/>
    <col min="7438" max="7438" width="10.28515625" customWidth="1"/>
    <col min="7439" max="7439" width="9.42578125" customWidth="1"/>
    <col min="7440" max="7440" width="9.5703125" customWidth="1"/>
    <col min="7441" max="7441" width="9" customWidth="1"/>
    <col min="7442" max="7442" width="9.42578125" customWidth="1"/>
    <col min="7443" max="7444" width="9.7109375" customWidth="1"/>
    <col min="7445" max="7446" width="10" customWidth="1"/>
    <col min="7447" max="7447" width="9.85546875" customWidth="1"/>
    <col min="7448" max="7448" width="14.140625" customWidth="1"/>
    <col min="7449" max="7449" width="10.42578125" customWidth="1"/>
    <col min="7450" max="7450" width="10.5703125" customWidth="1"/>
    <col min="7451" max="7451" width="10.42578125" customWidth="1"/>
    <col min="7452" max="7452" width="10.28515625" customWidth="1"/>
    <col min="7453" max="7453" width="10.5703125" customWidth="1"/>
    <col min="7454" max="7454" width="9.140625" customWidth="1"/>
    <col min="7455" max="7455" width="10.42578125" customWidth="1"/>
    <col min="7456" max="7461" width="9.140625" customWidth="1"/>
    <col min="7462" max="7462" width="8" customWidth="1"/>
    <col min="7463" max="7471" width="7.28515625" customWidth="1"/>
    <col min="7472" max="7472" width="8.42578125" customWidth="1"/>
    <col min="7473" max="7473" width="9.28515625" customWidth="1"/>
    <col min="7474" max="7474" width="7.28515625" customWidth="1"/>
    <col min="7475" max="7475" width="9.85546875" customWidth="1"/>
    <col min="7476" max="7476" width="10.5703125" customWidth="1"/>
    <col min="7477" max="7477" width="8.5703125" customWidth="1"/>
    <col min="7478" max="7479" width="8.42578125" customWidth="1"/>
    <col min="7480" max="7480" width="9.140625" customWidth="1"/>
    <col min="7481" max="7481" width="8.140625" customWidth="1"/>
    <col min="7482" max="7482" width="8.85546875" customWidth="1"/>
    <col min="7676" max="7676" width="2.5703125" customWidth="1"/>
    <col min="7677" max="7677" width="5.140625" customWidth="1"/>
    <col min="7678" max="7678" width="12.42578125" customWidth="1"/>
    <col min="7679" max="7679" width="8.5703125" customWidth="1"/>
    <col min="7680" max="7680" width="9.28515625" customWidth="1"/>
    <col min="7681" max="7681" width="9.140625" customWidth="1"/>
    <col min="7682" max="7682" width="9" customWidth="1"/>
    <col min="7683" max="7683" width="8.85546875" customWidth="1"/>
    <col min="7684" max="7684" width="9" customWidth="1"/>
    <col min="7685" max="7686" width="8.85546875" customWidth="1"/>
    <col min="7687" max="7687" width="9.140625" customWidth="1"/>
    <col min="7688" max="7688" width="9.28515625" customWidth="1"/>
    <col min="7689" max="7689" width="9.42578125" customWidth="1"/>
    <col min="7690" max="7690" width="9.28515625" customWidth="1"/>
    <col min="7691" max="7691" width="9.5703125" customWidth="1"/>
    <col min="7692" max="7692" width="10" customWidth="1"/>
    <col min="7693" max="7693" width="10.140625" customWidth="1"/>
    <col min="7694" max="7694" width="10.28515625" customWidth="1"/>
    <col min="7695" max="7695" width="9.42578125" customWidth="1"/>
    <col min="7696" max="7696" width="9.5703125" customWidth="1"/>
    <col min="7697" max="7697" width="9" customWidth="1"/>
    <col min="7698" max="7698" width="9.42578125" customWidth="1"/>
    <col min="7699" max="7700" width="9.7109375" customWidth="1"/>
    <col min="7701" max="7702" width="10" customWidth="1"/>
    <col min="7703" max="7703" width="9.85546875" customWidth="1"/>
    <col min="7704" max="7704" width="14.140625" customWidth="1"/>
    <col min="7705" max="7705" width="10.42578125" customWidth="1"/>
    <col min="7706" max="7706" width="10.5703125" customWidth="1"/>
    <col min="7707" max="7707" width="10.42578125" customWidth="1"/>
    <col min="7708" max="7708" width="10.28515625" customWidth="1"/>
    <col min="7709" max="7709" width="10.5703125" customWidth="1"/>
    <col min="7710" max="7710" width="9.140625" customWidth="1"/>
    <col min="7711" max="7711" width="10.42578125" customWidth="1"/>
    <col min="7712" max="7717" width="9.140625" customWidth="1"/>
    <col min="7718" max="7718" width="8" customWidth="1"/>
    <col min="7719" max="7727" width="7.28515625" customWidth="1"/>
    <col min="7728" max="7728" width="8.42578125" customWidth="1"/>
    <col min="7729" max="7729" width="9.28515625" customWidth="1"/>
    <col min="7730" max="7730" width="7.28515625" customWidth="1"/>
    <col min="7731" max="7731" width="9.85546875" customWidth="1"/>
    <col min="7732" max="7732" width="10.5703125" customWidth="1"/>
    <col min="7733" max="7733" width="8.5703125" customWidth="1"/>
    <col min="7734" max="7735" width="8.42578125" customWidth="1"/>
    <col min="7736" max="7736" width="9.140625" customWidth="1"/>
    <col min="7737" max="7737" width="8.140625" customWidth="1"/>
    <col min="7738" max="7738" width="8.85546875" customWidth="1"/>
    <col min="7932" max="7932" width="2.5703125" customWidth="1"/>
    <col min="7933" max="7933" width="5.140625" customWidth="1"/>
    <col min="7934" max="7934" width="12.42578125" customWidth="1"/>
    <col min="7935" max="7935" width="8.5703125" customWidth="1"/>
    <col min="7936" max="7936" width="9.28515625" customWidth="1"/>
    <col min="7937" max="7937" width="9.140625" customWidth="1"/>
    <col min="7938" max="7938" width="9" customWidth="1"/>
    <col min="7939" max="7939" width="8.85546875" customWidth="1"/>
    <col min="7940" max="7940" width="9" customWidth="1"/>
    <col min="7941" max="7942" width="8.85546875" customWidth="1"/>
    <col min="7943" max="7943" width="9.140625" customWidth="1"/>
    <col min="7944" max="7944" width="9.28515625" customWidth="1"/>
    <col min="7945" max="7945" width="9.42578125" customWidth="1"/>
    <col min="7946" max="7946" width="9.28515625" customWidth="1"/>
    <col min="7947" max="7947" width="9.5703125" customWidth="1"/>
    <col min="7948" max="7948" width="10" customWidth="1"/>
    <col min="7949" max="7949" width="10.140625" customWidth="1"/>
    <col min="7950" max="7950" width="10.28515625" customWidth="1"/>
    <col min="7951" max="7951" width="9.42578125" customWidth="1"/>
    <col min="7952" max="7952" width="9.5703125" customWidth="1"/>
    <col min="7953" max="7953" width="9" customWidth="1"/>
    <col min="7954" max="7954" width="9.42578125" customWidth="1"/>
    <col min="7955" max="7956" width="9.7109375" customWidth="1"/>
    <col min="7957" max="7958" width="10" customWidth="1"/>
    <col min="7959" max="7959" width="9.85546875" customWidth="1"/>
    <col min="7960" max="7960" width="14.140625" customWidth="1"/>
    <col min="7961" max="7961" width="10.42578125" customWidth="1"/>
    <col min="7962" max="7962" width="10.5703125" customWidth="1"/>
    <col min="7963" max="7963" width="10.42578125" customWidth="1"/>
    <col min="7964" max="7964" width="10.28515625" customWidth="1"/>
    <col min="7965" max="7965" width="10.5703125" customWidth="1"/>
    <col min="7966" max="7966" width="9.140625" customWidth="1"/>
    <col min="7967" max="7967" width="10.42578125" customWidth="1"/>
    <col min="7968" max="7973" width="9.140625" customWidth="1"/>
    <col min="7974" max="7974" width="8" customWidth="1"/>
    <col min="7975" max="7983" width="7.28515625" customWidth="1"/>
    <col min="7984" max="7984" width="8.42578125" customWidth="1"/>
    <col min="7985" max="7985" width="9.28515625" customWidth="1"/>
    <col min="7986" max="7986" width="7.28515625" customWidth="1"/>
    <col min="7987" max="7987" width="9.85546875" customWidth="1"/>
    <col min="7988" max="7988" width="10.5703125" customWidth="1"/>
    <col min="7989" max="7989" width="8.5703125" customWidth="1"/>
    <col min="7990" max="7991" width="8.42578125" customWidth="1"/>
    <col min="7992" max="7992" width="9.140625" customWidth="1"/>
    <col min="7993" max="7993" width="8.140625" customWidth="1"/>
    <col min="7994" max="7994" width="8.85546875" customWidth="1"/>
    <col min="8188" max="8188" width="2.5703125" customWidth="1"/>
    <col min="8189" max="8189" width="5.140625" customWidth="1"/>
    <col min="8190" max="8190" width="12.42578125" customWidth="1"/>
    <col min="8191" max="8191" width="8.5703125" customWidth="1"/>
    <col min="8192" max="8192" width="9.28515625" customWidth="1"/>
    <col min="8193" max="8193" width="9.140625" customWidth="1"/>
    <col min="8194" max="8194" width="9" customWidth="1"/>
    <col min="8195" max="8195" width="8.85546875" customWidth="1"/>
    <col min="8196" max="8196" width="9" customWidth="1"/>
    <col min="8197" max="8198" width="8.85546875" customWidth="1"/>
    <col min="8199" max="8199" width="9.140625" customWidth="1"/>
    <col min="8200" max="8200" width="9.28515625" customWidth="1"/>
    <col min="8201" max="8201" width="9.42578125" customWidth="1"/>
    <col min="8202" max="8202" width="9.28515625" customWidth="1"/>
    <col min="8203" max="8203" width="9.5703125" customWidth="1"/>
    <col min="8204" max="8204" width="10" customWidth="1"/>
    <col min="8205" max="8205" width="10.140625" customWidth="1"/>
    <col min="8206" max="8206" width="10.28515625" customWidth="1"/>
    <col min="8207" max="8207" width="9.42578125" customWidth="1"/>
    <col min="8208" max="8208" width="9.5703125" customWidth="1"/>
    <col min="8209" max="8209" width="9" customWidth="1"/>
    <col min="8210" max="8210" width="9.42578125" customWidth="1"/>
    <col min="8211" max="8212" width="9.7109375" customWidth="1"/>
    <col min="8213" max="8214" width="10" customWidth="1"/>
    <col min="8215" max="8215" width="9.85546875" customWidth="1"/>
    <col min="8216" max="8216" width="14.140625" customWidth="1"/>
    <col min="8217" max="8217" width="10.42578125" customWidth="1"/>
    <col min="8218" max="8218" width="10.5703125" customWidth="1"/>
    <col min="8219" max="8219" width="10.42578125" customWidth="1"/>
    <col min="8220" max="8220" width="10.28515625" customWidth="1"/>
    <col min="8221" max="8221" width="10.5703125" customWidth="1"/>
    <col min="8222" max="8222" width="9.140625" customWidth="1"/>
    <col min="8223" max="8223" width="10.42578125" customWidth="1"/>
    <col min="8224" max="8229" width="9.140625" customWidth="1"/>
    <col min="8230" max="8230" width="8" customWidth="1"/>
    <col min="8231" max="8239" width="7.28515625" customWidth="1"/>
    <col min="8240" max="8240" width="8.42578125" customWidth="1"/>
    <col min="8241" max="8241" width="9.28515625" customWidth="1"/>
    <col min="8242" max="8242" width="7.28515625" customWidth="1"/>
    <col min="8243" max="8243" width="9.85546875" customWidth="1"/>
    <col min="8244" max="8244" width="10.5703125" customWidth="1"/>
    <col min="8245" max="8245" width="8.5703125" customWidth="1"/>
    <col min="8246" max="8247" width="8.42578125" customWidth="1"/>
    <col min="8248" max="8248" width="9.140625" customWidth="1"/>
    <col min="8249" max="8249" width="8.140625" customWidth="1"/>
    <col min="8250" max="8250" width="8.85546875" customWidth="1"/>
    <col min="8444" max="8444" width="2.5703125" customWidth="1"/>
    <col min="8445" max="8445" width="5.140625" customWidth="1"/>
    <col min="8446" max="8446" width="12.42578125" customWidth="1"/>
    <col min="8447" max="8447" width="8.5703125" customWidth="1"/>
    <col min="8448" max="8448" width="9.28515625" customWidth="1"/>
    <col min="8449" max="8449" width="9.140625" customWidth="1"/>
    <col min="8450" max="8450" width="9" customWidth="1"/>
    <col min="8451" max="8451" width="8.85546875" customWidth="1"/>
    <col min="8452" max="8452" width="9" customWidth="1"/>
    <col min="8453" max="8454" width="8.85546875" customWidth="1"/>
    <col min="8455" max="8455" width="9.140625" customWidth="1"/>
    <col min="8456" max="8456" width="9.28515625" customWidth="1"/>
    <col min="8457" max="8457" width="9.42578125" customWidth="1"/>
    <col min="8458" max="8458" width="9.28515625" customWidth="1"/>
    <col min="8459" max="8459" width="9.5703125" customWidth="1"/>
    <col min="8460" max="8460" width="10" customWidth="1"/>
    <col min="8461" max="8461" width="10.140625" customWidth="1"/>
    <col min="8462" max="8462" width="10.28515625" customWidth="1"/>
    <col min="8463" max="8463" width="9.42578125" customWidth="1"/>
    <col min="8464" max="8464" width="9.5703125" customWidth="1"/>
    <col min="8465" max="8465" width="9" customWidth="1"/>
    <col min="8466" max="8466" width="9.42578125" customWidth="1"/>
    <col min="8467" max="8468" width="9.7109375" customWidth="1"/>
    <col min="8469" max="8470" width="10" customWidth="1"/>
    <col min="8471" max="8471" width="9.85546875" customWidth="1"/>
    <col min="8472" max="8472" width="14.140625" customWidth="1"/>
    <col min="8473" max="8473" width="10.42578125" customWidth="1"/>
    <col min="8474" max="8474" width="10.5703125" customWidth="1"/>
    <col min="8475" max="8475" width="10.42578125" customWidth="1"/>
    <col min="8476" max="8476" width="10.28515625" customWidth="1"/>
    <col min="8477" max="8477" width="10.5703125" customWidth="1"/>
    <col min="8478" max="8478" width="9.140625" customWidth="1"/>
    <col min="8479" max="8479" width="10.42578125" customWidth="1"/>
    <col min="8480" max="8485" width="9.140625" customWidth="1"/>
    <col min="8486" max="8486" width="8" customWidth="1"/>
    <col min="8487" max="8495" width="7.28515625" customWidth="1"/>
    <col min="8496" max="8496" width="8.42578125" customWidth="1"/>
    <col min="8497" max="8497" width="9.28515625" customWidth="1"/>
    <col min="8498" max="8498" width="7.28515625" customWidth="1"/>
    <col min="8499" max="8499" width="9.85546875" customWidth="1"/>
    <col min="8500" max="8500" width="10.5703125" customWidth="1"/>
    <col min="8501" max="8501" width="8.5703125" customWidth="1"/>
    <col min="8502" max="8503" width="8.42578125" customWidth="1"/>
    <col min="8504" max="8504" width="9.140625" customWidth="1"/>
    <col min="8505" max="8505" width="8.140625" customWidth="1"/>
    <col min="8506" max="8506" width="8.85546875" customWidth="1"/>
    <col min="8700" max="8700" width="2.5703125" customWidth="1"/>
    <col min="8701" max="8701" width="5.140625" customWidth="1"/>
    <col min="8702" max="8702" width="12.42578125" customWidth="1"/>
    <col min="8703" max="8703" width="8.5703125" customWidth="1"/>
    <col min="8704" max="8704" width="9.28515625" customWidth="1"/>
    <col min="8705" max="8705" width="9.140625" customWidth="1"/>
    <col min="8706" max="8706" width="9" customWidth="1"/>
    <col min="8707" max="8707" width="8.85546875" customWidth="1"/>
    <col min="8708" max="8708" width="9" customWidth="1"/>
    <col min="8709" max="8710" width="8.85546875" customWidth="1"/>
    <col min="8711" max="8711" width="9.140625" customWidth="1"/>
    <col min="8712" max="8712" width="9.28515625" customWidth="1"/>
    <col min="8713" max="8713" width="9.42578125" customWidth="1"/>
    <col min="8714" max="8714" width="9.28515625" customWidth="1"/>
    <col min="8715" max="8715" width="9.5703125" customWidth="1"/>
    <col min="8716" max="8716" width="10" customWidth="1"/>
    <col min="8717" max="8717" width="10.140625" customWidth="1"/>
    <col min="8718" max="8718" width="10.28515625" customWidth="1"/>
    <col min="8719" max="8719" width="9.42578125" customWidth="1"/>
    <col min="8720" max="8720" width="9.5703125" customWidth="1"/>
    <col min="8721" max="8721" width="9" customWidth="1"/>
    <col min="8722" max="8722" width="9.42578125" customWidth="1"/>
    <col min="8723" max="8724" width="9.7109375" customWidth="1"/>
    <col min="8725" max="8726" width="10" customWidth="1"/>
    <col min="8727" max="8727" width="9.85546875" customWidth="1"/>
    <col min="8728" max="8728" width="14.140625" customWidth="1"/>
    <col min="8729" max="8729" width="10.42578125" customWidth="1"/>
    <col min="8730" max="8730" width="10.5703125" customWidth="1"/>
    <col min="8731" max="8731" width="10.42578125" customWidth="1"/>
    <col min="8732" max="8732" width="10.28515625" customWidth="1"/>
    <col min="8733" max="8733" width="10.5703125" customWidth="1"/>
    <col min="8734" max="8734" width="9.140625" customWidth="1"/>
    <col min="8735" max="8735" width="10.42578125" customWidth="1"/>
    <col min="8736" max="8741" width="9.140625" customWidth="1"/>
    <col min="8742" max="8742" width="8" customWidth="1"/>
    <col min="8743" max="8751" width="7.28515625" customWidth="1"/>
    <col min="8752" max="8752" width="8.42578125" customWidth="1"/>
    <col min="8753" max="8753" width="9.28515625" customWidth="1"/>
    <col min="8754" max="8754" width="7.28515625" customWidth="1"/>
    <col min="8755" max="8755" width="9.85546875" customWidth="1"/>
    <col min="8756" max="8756" width="10.5703125" customWidth="1"/>
    <col min="8757" max="8757" width="8.5703125" customWidth="1"/>
    <col min="8758" max="8759" width="8.42578125" customWidth="1"/>
    <col min="8760" max="8760" width="9.140625" customWidth="1"/>
    <col min="8761" max="8761" width="8.140625" customWidth="1"/>
    <col min="8762" max="8762" width="8.85546875" customWidth="1"/>
    <col min="8956" max="8956" width="2.5703125" customWidth="1"/>
    <col min="8957" max="8957" width="5.140625" customWidth="1"/>
    <col min="8958" max="8958" width="12.42578125" customWidth="1"/>
    <col min="8959" max="8959" width="8.5703125" customWidth="1"/>
    <col min="8960" max="8960" width="9.28515625" customWidth="1"/>
    <col min="8961" max="8961" width="9.140625" customWidth="1"/>
    <col min="8962" max="8962" width="9" customWidth="1"/>
    <col min="8963" max="8963" width="8.85546875" customWidth="1"/>
    <col min="8964" max="8964" width="9" customWidth="1"/>
    <col min="8965" max="8966" width="8.85546875" customWidth="1"/>
    <col min="8967" max="8967" width="9.140625" customWidth="1"/>
    <col min="8968" max="8968" width="9.28515625" customWidth="1"/>
    <col min="8969" max="8969" width="9.42578125" customWidth="1"/>
    <col min="8970" max="8970" width="9.28515625" customWidth="1"/>
    <col min="8971" max="8971" width="9.5703125" customWidth="1"/>
    <col min="8972" max="8972" width="10" customWidth="1"/>
    <col min="8973" max="8973" width="10.140625" customWidth="1"/>
    <col min="8974" max="8974" width="10.28515625" customWidth="1"/>
    <col min="8975" max="8975" width="9.42578125" customWidth="1"/>
    <col min="8976" max="8976" width="9.5703125" customWidth="1"/>
    <col min="8977" max="8977" width="9" customWidth="1"/>
    <col min="8978" max="8978" width="9.42578125" customWidth="1"/>
    <col min="8979" max="8980" width="9.7109375" customWidth="1"/>
    <col min="8981" max="8982" width="10" customWidth="1"/>
    <col min="8983" max="8983" width="9.85546875" customWidth="1"/>
    <col min="8984" max="8984" width="14.140625" customWidth="1"/>
    <col min="8985" max="8985" width="10.42578125" customWidth="1"/>
    <col min="8986" max="8986" width="10.5703125" customWidth="1"/>
    <col min="8987" max="8987" width="10.42578125" customWidth="1"/>
    <col min="8988" max="8988" width="10.28515625" customWidth="1"/>
    <col min="8989" max="8989" width="10.5703125" customWidth="1"/>
    <col min="8990" max="8990" width="9.140625" customWidth="1"/>
    <col min="8991" max="8991" width="10.42578125" customWidth="1"/>
    <col min="8992" max="8997" width="9.140625" customWidth="1"/>
    <col min="8998" max="8998" width="8" customWidth="1"/>
    <col min="8999" max="9007" width="7.28515625" customWidth="1"/>
    <col min="9008" max="9008" width="8.42578125" customWidth="1"/>
    <col min="9009" max="9009" width="9.28515625" customWidth="1"/>
    <col min="9010" max="9010" width="7.28515625" customWidth="1"/>
    <col min="9011" max="9011" width="9.85546875" customWidth="1"/>
    <col min="9012" max="9012" width="10.5703125" customWidth="1"/>
    <col min="9013" max="9013" width="8.5703125" customWidth="1"/>
    <col min="9014" max="9015" width="8.42578125" customWidth="1"/>
    <col min="9016" max="9016" width="9.140625" customWidth="1"/>
    <col min="9017" max="9017" width="8.140625" customWidth="1"/>
    <col min="9018" max="9018" width="8.85546875" customWidth="1"/>
    <col min="9212" max="9212" width="2.5703125" customWidth="1"/>
    <col min="9213" max="9213" width="5.140625" customWidth="1"/>
    <col min="9214" max="9214" width="12.42578125" customWidth="1"/>
    <col min="9215" max="9215" width="8.5703125" customWidth="1"/>
    <col min="9216" max="9216" width="9.28515625" customWidth="1"/>
    <col min="9217" max="9217" width="9.140625" customWidth="1"/>
    <col min="9218" max="9218" width="9" customWidth="1"/>
    <col min="9219" max="9219" width="8.85546875" customWidth="1"/>
    <col min="9220" max="9220" width="9" customWidth="1"/>
    <col min="9221" max="9222" width="8.85546875" customWidth="1"/>
    <col min="9223" max="9223" width="9.140625" customWidth="1"/>
    <col min="9224" max="9224" width="9.28515625" customWidth="1"/>
    <col min="9225" max="9225" width="9.42578125" customWidth="1"/>
    <col min="9226" max="9226" width="9.28515625" customWidth="1"/>
    <col min="9227" max="9227" width="9.5703125" customWidth="1"/>
    <col min="9228" max="9228" width="10" customWidth="1"/>
    <col min="9229" max="9229" width="10.140625" customWidth="1"/>
    <col min="9230" max="9230" width="10.28515625" customWidth="1"/>
    <col min="9231" max="9231" width="9.42578125" customWidth="1"/>
    <col min="9232" max="9232" width="9.5703125" customWidth="1"/>
    <col min="9233" max="9233" width="9" customWidth="1"/>
    <col min="9234" max="9234" width="9.42578125" customWidth="1"/>
    <col min="9235" max="9236" width="9.7109375" customWidth="1"/>
    <col min="9237" max="9238" width="10" customWidth="1"/>
    <col min="9239" max="9239" width="9.85546875" customWidth="1"/>
    <col min="9240" max="9240" width="14.140625" customWidth="1"/>
    <col min="9241" max="9241" width="10.42578125" customWidth="1"/>
    <col min="9242" max="9242" width="10.5703125" customWidth="1"/>
    <col min="9243" max="9243" width="10.42578125" customWidth="1"/>
    <col min="9244" max="9244" width="10.28515625" customWidth="1"/>
    <col min="9245" max="9245" width="10.5703125" customWidth="1"/>
    <col min="9246" max="9246" width="9.140625" customWidth="1"/>
    <col min="9247" max="9247" width="10.42578125" customWidth="1"/>
    <col min="9248" max="9253" width="9.140625" customWidth="1"/>
    <col min="9254" max="9254" width="8" customWidth="1"/>
    <col min="9255" max="9263" width="7.28515625" customWidth="1"/>
    <col min="9264" max="9264" width="8.42578125" customWidth="1"/>
    <col min="9265" max="9265" width="9.28515625" customWidth="1"/>
    <col min="9266" max="9266" width="7.28515625" customWidth="1"/>
    <col min="9267" max="9267" width="9.85546875" customWidth="1"/>
    <col min="9268" max="9268" width="10.5703125" customWidth="1"/>
    <col min="9269" max="9269" width="8.5703125" customWidth="1"/>
    <col min="9270" max="9271" width="8.42578125" customWidth="1"/>
    <col min="9272" max="9272" width="9.140625" customWidth="1"/>
    <col min="9273" max="9273" width="8.140625" customWidth="1"/>
    <col min="9274" max="9274" width="8.85546875" customWidth="1"/>
    <col min="9468" max="9468" width="2.5703125" customWidth="1"/>
    <col min="9469" max="9469" width="5.140625" customWidth="1"/>
    <col min="9470" max="9470" width="12.42578125" customWidth="1"/>
    <col min="9471" max="9471" width="8.5703125" customWidth="1"/>
    <col min="9472" max="9472" width="9.28515625" customWidth="1"/>
    <col min="9473" max="9473" width="9.140625" customWidth="1"/>
    <col min="9474" max="9474" width="9" customWidth="1"/>
    <col min="9475" max="9475" width="8.85546875" customWidth="1"/>
    <col min="9476" max="9476" width="9" customWidth="1"/>
    <col min="9477" max="9478" width="8.85546875" customWidth="1"/>
    <col min="9479" max="9479" width="9.140625" customWidth="1"/>
    <col min="9480" max="9480" width="9.28515625" customWidth="1"/>
    <col min="9481" max="9481" width="9.42578125" customWidth="1"/>
    <col min="9482" max="9482" width="9.28515625" customWidth="1"/>
    <col min="9483" max="9483" width="9.5703125" customWidth="1"/>
    <col min="9484" max="9484" width="10" customWidth="1"/>
    <col min="9485" max="9485" width="10.140625" customWidth="1"/>
    <col min="9486" max="9486" width="10.28515625" customWidth="1"/>
    <col min="9487" max="9487" width="9.42578125" customWidth="1"/>
    <col min="9488" max="9488" width="9.5703125" customWidth="1"/>
    <col min="9489" max="9489" width="9" customWidth="1"/>
    <col min="9490" max="9490" width="9.42578125" customWidth="1"/>
    <col min="9491" max="9492" width="9.7109375" customWidth="1"/>
    <col min="9493" max="9494" width="10" customWidth="1"/>
    <col min="9495" max="9495" width="9.85546875" customWidth="1"/>
    <col min="9496" max="9496" width="14.140625" customWidth="1"/>
    <col min="9497" max="9497" width="10.42578125" customWidth="1"/>
    <col min="9498" max="9498" width="10.5703125" customWidth="1"/>
    <col min="9499" max="9499" width="10.42578125" customWidth="1"/>
    <col min="9500" max="9500" width="10.28515625" customWidth="1"/>
    <col min="9501" max="9501" width="10.5703125" customWidth="1"/>
    <col min="9502" max="9502" width="9.140625" customWidth="1"/>
    <col min="9503" max="9503" width="10.42578125" customWidth="1"/>
    <col min="9504" max="9509" width="9.140625" customWidth="1"/>
    <col min="9510" max="9510" width="8" customWidth="1"/>
    <col min="9511" max="9519" width="7.28515625" customWidth="1"/>
    <col min="9520" max="9520" width="8.42578125" customWidth="1"/>
    <col min="9521" max="9521" width="9.28515625" customWidth="1"/>
    <col min="9522" max="9522" width="7.28515625" customWidth="1"/>
    <col min="9523" max="9523" width="9.85546875" customWidth="1"/>
    <col min="9524" max="9524" width="10.5703125" customWidth="1"/>
    <col min="9525" max="9525" width="8.5703125" customWidth="1"/>
    <col min="9526" max="9527" width="8.42578125" customWidth="1"/>
    <col min="9528" max="9528" width="9.140625" customWidth="1"/>
    <col min="9529" max="9529" width="8.140625" customWidth="1"/>
    <col min="9530" max="9530" width="8.85546875" customWidth="1"/>
    <col min="9724" max="9724" width="2.5703125" customWidth="1"/>
    <col min="9725" max="9725" width="5.140625" customWidth="1"/>
    <col min="9726" max="9726" width="12.42578125" customWidth="1"/>
    <col min="9727" max="9727" width="8.5703125" customWidth="1"/>
    <col min="9728" max="9728" width="9.28515625" customWidth="1"/>
    <col min="9729" max="9729" width="9.140625" customWidth="1"/>
    <col min="9730" max="9730" width="9" customWidth="1"/>
    <col min="9731" max="9731" width="8.85546875" customWidth="1"/>
    <col min="9732" max="9732" width="9" customWidth="1"/>
    <col min="9733" max="9734" width="8.85546875" customWidth="1"/>
    <col min="9735" max="9735" width="9.140625" customWidth="1"/>
    <col min="9736" max="9736" width="9.28515625" customWidth="1"/>
    <col min="9737" max="9737" width="9.42578125" customWidth="1"/>
    <col min="9738" max="9738" width="9.28515625" customWidth="1"/>
    <col min="9739" max="9739" width="9.5703125" customWidth="1"/>
    <col min="9740" max="9740" width="10" customWidth="1"/>
    <col min="9741" max="9741" width="10.140625" customWidth="1"/>
    <col min="9742" max="9742" width="10.28515625" customWidth="1"/>
    <col min="9743" max="9743" width="9.42578125" customWidth="1"/>
    <col min="9744" max="9744" width="9.5703125" customWidth="1"/>
    <col min="9745" max="9745" width="9" customWidth="1"/>
    <col min="9746" max="9746" width="9.42578125" customWidth="1"/>
    <col min="9747" max="9748" width="9.7109375" customWidth="1"/>
    <col min="9749" max="9750" width="10" customWidth="1"/>
    <col min="9751" max="9751" width="9.85546875" customWidth="1"/>
    <col min="9752" max="9752" width="14.140625" customWidth="1"/>
    <col min="9753" max="9753" width="10.42578125" customWidth="1"/>
    <col min="9754" max="9754" width="10.5703125" customWidth="1"/>
    <col min="9755" max="9755" width="10.42578125" customWidth="1"/>
    <col min="9756" max="9756" width="10.28515625" customWidth="1"/>
    <col min="9757" max="9757" width="10.5703125" customWidth="1"/>
    <col min="9758" max="9758" width="9.140625" customWidth="1"/>
    <col min="9759" max="9759" width="10.42578125" customWidth="1"/>
    <col min="9760" max="9765" width="9.140625" customWidth="1"/>
    <col min="9766" max="9766" width="8" customWidth="1"/>
    <col min="9767" max="9775" width="7.28515625" customWidth="1"/>
    <col min="9776" max="9776" width="8.42578125" customWidth="1"/>
    <col min="9777" max="9777" width="9.28515625" customWidth="1"/>
    <col min="9778" max="9778" width="7.28515625" customWidth="1"/>
    <col min="9779" max="9779" width="9.85546875" customWidth="1"/>
    <col min="9780" max="9780" width="10.5703125" customWidth="1"/>
    <col min="9781" max="9781" width="8.5703125" customWidth="1"/>
    <col min="9782" max="9783" width="8.42578125" customWidth="1"/>
    <col min="9784" max="9784" width="9.140625" customWidth="1"/>
    <col min="9785" max="9785" width="8.140625" customWidth="1"/>
    <col min="9786" max="9786" width="8.85546875" customWidth="1"/>
    <col min="9980" max="9980" width="2.5703125" customWidth="1"/>
    <col min="9981" max="9981" width="5.140625" customWidth="1"/>
    <col min="9982" max="9982" width="12.42578125" customWidth="1"/>
    <col min="9983" max="9983" width="8.5703125" customWidth="1"/>
    <col min="9984" max="9984" width="9.28515625" customWidth="1"/>
    <col min="9985" max="9985" width="9.140625" customWidth="1"/>
    <col min="9986" max="9986" width="9" customWidth="1"/>
    <col min="9987" max="9987" width="8.85546875" customWidth="1"/>
    <col min="9988" max="9988" width="9" customWidth="1"/>
    <col min="9989" max="9990" width="8.85546875" customWidth="1"/>
    <col min="9991" max="9991" width="9.140625" customWidth="1"/>
    <col min="9992" max="9992" width="9.28515625" customWidth="1"/>
    <col min="9993" max="9993" width="9.42578125" customWidth="1"/>
    <col min="9994" max="9994" width="9.28515625" customWidth="1"/>
    <col min="9995" max="9995" width="9.5703125" customWidth="1"/>
    <col min="9996" max="9996" width="10" customWidth="1"/>
    <col min="9997" max="9997" width="10.140625" customWidth="1"/>
    <col min="9998" max="9998" width="10.28515625" customWidth="1"/>
    <col min="9999" max="9999" width="9.42578125" customWidth="1"/>
    <col min="10000" max="10000" width="9.5703125" customWidth="1"/>
    <col min="10001" max="10001" width="9" customWidth="1"/>
    <col min="10002" max="10002" width="9.42578125" customWidth="1"/>
    <col min="10003" max="10004" width="9.7109375" customWidth="1"/>
    <col min="10005" max="10006" width="10" customWidth="1"/>
    <col min="10007" max="10007" width="9.85546875" customWidth="1"/>
    <col min="10008" max="10008" width="14.140625" customWidth="1"/>
    <col min="10009" max="10009" width="10.42578125" customWidth="1"/>
    <col min="10010" max="10010" width="10.5703125" customWidth="1"/>
    <col min="10011" max="10011" width="10.42578125" customWidth="1"/>
    <col min="10012" max="10012" width="10.28515625" customWidth="1"/>
    <col min="10013" max="10013" width="10.5703125" customWidth="1"/>
    <col min="10014" max="10014" width="9.140625" customWidth="1"/>
    <col min="10015" max="10015" width="10.42578125" customWidth="1"/>
    <col min="10016" max="10021" width="9.140625" customWidth="1"/>
    <col min="10022" max="10022" width="8" customWidth="1"/>
    <col min="10023" max="10031" width="7.28515625" customWidth="1"/>
    <col min="10032" max="10032" width="8.42578125" customWidth="1"/>
    <col min="10033" max="10033" width="9.28515625" customWidth="1"/>
    <col min="10034" max="10034" width="7.28515625" customWidth="1"/>
    <col min="10035" max="10035" width="9.85546875" customWidth="1"/>
    <col min="10036" max="10036" width="10.5703125" customWidth="1"/>
    <col min="10037" max="10037" width="8.5703125" customWidth="1"/>
    <col min="10038" max="10039" width="8.42578125" customWidth="1"/>
    <col min="10040" max="10040" width="9.140625" customWidth="1"/>
    <col min="10041" max="10041" width="8.140625" customWidth="1"/>
    <col min="10042" max="10042" width="8.85546875" customWidth="1"/>
    <col min="10236" max="10236" width="2.5703125" customWidth="1"/>
    <col min="10237" max="10237" width="5.140625" customWidth="1"/>
    <col min="10238" max="10238" width="12.42578125" customWidth="1"/>
    <col min="10239" max="10239" width="8.5703125" customWidth="1"/>
    <col min="10240" max="10240" width="9.28515625" customWidth="1"/>
    <col min="10241" max="10241" width="9.140625" customWidth="1"/>
    <col min="10242" max="10242" width="9" customWidth="1"/>
    <col min="10243" max="10243" width="8.85546875" customWidth="1"/>
    <col min="10244" max="10244" width="9" customWidth="1"/>
    <col min="10245" max="10246" width="8.85546875" customWidth="1"/>
    <col min="10247" max="10247" width="9.140625" customWidth="1"/>
    <col min="10248" max="10248" width="9.28515625" customWidth="1"/>
    <col min="10249" max="10249" width="9.42578125" customWidth="1"/>
    <col min="10250" max="10250" width="9.28515625" customWidth="1"/>
    <col min="10251" max="10251" width="9.5703125" customWidth="1"/>
    <col min="10252" max="10252" width="10" customWidth="1"/>
    <col min="10253" max="10253" width="10.140625" customWidth="1"/>
    <col min="10254" max="10254" width="10.28515625" customWidth="1"/>
    <col min="10255" max="10255" width="9.42578125" customWidth="1"/>
    <col min="10256" max="10256" width="9.5703125" customWidth="1"/>
    <col min="10257" max="10257" width="9" customWidth="1"/>
    <col min="10258" max="10258" width="9.42578125" customWidth="1"/>
    <col min="10259" max="10260" width="9.7109375" customWidth="1"/>
    <col min="10261" max="10262" width="10" customWidth="1"/>
    <col min="10263" max="10263" width="9.85546875" customWidth="1"/>
    <col min="10264" max="10264" width="14.140625" customWidth="1"/>
    <col min="10265" max="10265" width="10.42578125" customWidth="1"/>
    <col min="10266" max="10266" width="10.5703125" customWidth="1"/>
    <col min="10267" max="10267" width="10.42578125" customWidth="1"/>
    <col min="10268" max="10268" width="10.28515625" customWidth="1"/>
    <col min="10269" max="10269" width="10.5703125" customWidth="1"/>
    <col min="10270" max="10270" width="9.140625" customWidth="1"/>
    <col min="10271" max="10271" width="10.42578125" customWidth="1"/>
    <col min="10272" max="10277" width="9.140625" customWidth="1"/>
    <col min="10278" max="10278" width="8" customWidth="1"/>
    <col min="10279" max="10287" width="7.28515625" customWidth="1"/>
    <col min="10288" max="10288" width="8.42578125" customWidth="1"/>
    <col min="10289" max="10289" width="9.28515625" customWidth="1"/>
    <col min="10290" max="10290" width="7.28515625" customWidth="1"/>
    <col min="10291" max="10291" width="9.85546875" customWidth="1"/>
    <col min="10292" max="10292" width="10.5703125" customWidth="1"/>
    <col min="10293" max="10293" width="8.5703125" customWidth="1"/>
    <col min="10294" max="10295" width="8.42578125" customWidth="1"/>
    <col min="10296" max="10296" width="9.140625" customWidth="1"/>
    <col min="10297" max="10297" width="8.140625" customWidth="1"/>
    <col min="10298" max="10298" width="8.85546875" customWidth="1"/>
    <col min="10492" max="10492" width="2.5703125" customWidth="1"/>
    <col min="10493" max="10493" width="5.140625" customWidth="1"/>
    <col min="10494" max="10494" width="12.42578125" customWidth="1"/>
    <col min="10495" max="10495" width="8.5703125" customWidth="1"/>
    <col min="10496" max="10496" width="9.28515625" customWidth="1"/>
    <col min="10497" max="10497" width="9.140625" customWidth="1"/>
    <col min="10498" max="10498" width="9" customWidth="1"/>
    <col min="10499" max="10499" width="8.85546875" customWidth="1"/>
    <col min="10500" max="10500" width="9" customWidth="1"/>
    <col min="10501" max="10502" width="8.85546875" customWidth="1"/>
    <col min="10503" max="10503" width="9.140625" customWidth="1"/>
    <col min="10504" max="10504" width="9.28515625" customWidth="1"/>
    <col min="10505" max="10505" width="9.42578125" customWidth="1"/>
    <col min="10506" max="10506" width="9.28515625" customWidth="1"/>
    <col min="10507" max="10507" width="9.5703125" customWidth="1"/>
    <col min="10508" max="10508" width="10" customWidth="1"/>
    <col min="10509" max="10509" width="10.140625" customWidth="1"/>
    <col min="10510" max="10510" width="10.28515625" customWidth="1"/>
    <col min="10511" max="10511" width="9.42578125" customWidth="1"/>
    <col min="10512" max="10512" width="9.5703125" customWidth="1"/>
    <col min="10513" max="10513" width="9" customWidth="1"/>
    <col min="10514" max="10514" width="9.42578125" customWidth="1"/>
    <col min="10515" max="10516" width="9.7109375" customWidth="1"/>
    <col min="10517" max="10518" width="10" customWidth="1"/>
    <col min="10519" max="10519" width="9.85546875" customWidth="1"/>
    <col min="10520" max="10520" width="14.140625" customWidth="1"/>
    <col min="10521" max="10521" width="10.42578125" customWidth="1"/>
    <col min="10522" max="10522" width="10.5703125" customWidth="1"/>
    <col min="10523" max="10523" width="10.42578125" customWidth="1"/>
    <col min="10524" max="10524" width="10.28515625" customWidth="1"/>
    <col min="10525" max="10525" width="10.5703125" customWidth="1"/>
    <col min="10526" max="10526" width="9.140625" customWidth="1"/>
    <col min="10527" max="10527" width="10.42578125" customWidth="1"/>
    <col min="10528" max="10533" width="9.140625" customWidth="1"/>
    <col min="10534" max="10534" width="8" customWidth="1"/>
    <col min="10535" max="10543" width="7.28515625" customWidth="1"/>
    <col min="10544" max="10544" width="8.42578125" customWidth="1"/>
    <col min="10545" max="10545" width="9.28515625" customWidth="1"/>
    <col min="10546" max="10546" width="7.28515625" customWidth="1"/>
    <col min="10547" max="10547" width="9.85546875" customWidth="1"/>
    <col min="10548" max="10548" width="10.5703125" customWidth="1"/>
    <col min="10549" max="10549" width="8.5703125" customWidth="1"/>
    <col min="10550" max="10551" width="8.42578125" customWidth="1"/>
    <col min="10552" max="10552" width="9.140625" customWidth="1"/>
    <col min="10553" max="10553" width="8.140625" customWidth="1"/>
    <col min="10554" max="10554" width="8.85546875" customWidth="1"/>
    <col min="10748" max="10748" width="2.5703125" customWidth="1"/>
    <col min="10749" max="10749" width="5.140625" customWidth="1"/>
    <col min="10750" max="10750" width="12.42578125" customWidth="1"/>
    <col min="10751" max="10751" width="8.5703125" customWidth="1"/>
    <col min="10752" max="10752" width="9.28515625" customWidth="1"/>
    <col min="10753" max="10753" width="9.140625" customWidth="1"/>
    <col min="10754" max="10754" width="9" customWidth="1"/>
    <col min="10755" max="10755" width="8.85546875" customWidth="1"/>
    <col min="10756" max="10756" width="9" customWidth="1"/>
    <col min="10757" max="10758" width="8.85546875" customWidth="1"/>
    <col min="10759" max="10759" width="9.140625" customWidth="1"/>
    <col min="10760" max="10760" width="9.28515625" customWidth="1"/>
    <col min="10761" max="10761" width="9.42578125" customWidth="1"/>
    <col min="10762" max="10762" width="9.28515625" customWidth="1"/>
    <col min="10763" max="10763" width="9.5703125" customWidth="1"/>
    <col min="10764" max="10764" width="10" customWidth="1"/>
    <col min="10765" max="10765" width="10.140625" customWidth="1"/>
    <col min="10766" max="10766" width="10.28515625" customWidth="1"/>
    <col min="10767" max="10767" width="9.42578125" customWidth="1"/>
    <col min="10768" max="10768" width="9.5703125" customWidth="1"/>
    <col min="10769" max="10769" width="9" customWidth="1"/>
    <col min="10770" max="10770" width="9.42578125" customWidth="1"/>
    <col min="10771" max="10772" width="9.7109375" customWidth="1"/>
    <col min="10773" max="10774" width="10" customWidth="1"/>
    <col min="10775" max="10775" width="9.85546875" customWidth="1"/>
    <col min="10776" max="10776" width="14.140625" customWidth="1"/>
    <col min="10777" max="10777" width="10.42578125" customWidth="1"/>
    <col min="10778" max="10778" width="10.5703125" customWidth="1"/>
    <col min="10779" max="10779" width="10.42578125" customWidth="1"/>
    <col min="10780" max="10780" width="10.28515625" customWidth="1"/>
    <col min="10781" max="10781" width="10.5703125" customWidth="1"/>
    <col min="10782" max="10782" width="9.140625" customWidth="1"/>
    <col min="10783" max="10783" width="10.42578125" customWidth="1"/>
    <col min="10784" max="10789" width="9.140625" customWidth="1"/>
    <col min="10790" max="10790" width="8" customWidth="1"/>
    <col min="10791" max="10799" width="7.28515625" customWidth="1"/>
    <col min="10800" max="10800" width="8.42578125" customWidth="1"/>
    <col min="10801" max="10801" width="9.28515625" customWidth="1"/>
    <col min="10802" max="10802" width="7.28515625" customWidth="1"/>
    <col min="10803" max="10803" width="9.85546875" customWidth="1"/>
    <col min="10804" max="10804" width="10.5703125" customWidth="1"/>
    <col min="10805" max="10805" width="8.5703125" customWidth="1"/>
    <col min="10806" max="10807" width="8.42578125" customWidth="1"/>
    <col min="10808" max="10808" width="9.140625" customWidth="1"/>
    <col min="10809" max="10809" width="8.140625" customWidth="1"/>
    <col min="10810" max="10810" width="8.85546875" customWidth="1"/>
    <col min="11004" max="11004" width="2.5703125" customWidth="1"/>
    <col min="11005" max="11005" width="5.140625" customWidth="1"/>
    <col min="11006" max="11006" width="12.42578125" customWidth="1"/>
    <col min="11007" max="11007" width="8.5703125" customWidth="1"/>
    <col min="11008" max="11008" width="9.28515625" customWidth="1"/>
    <col min="11009" max="11009" width="9.140625" customWidth="1"/>
    <col min="11010" max="11010" width="9" customWidth="1"/>
    <col min="11011" max="11011" width="8.85546875" customWidth="1"/>
    <col min="11012" max="11012" width="9" customWidth="1"/>
    <col min="11013" max="11014" width="8.85546875" customWidth="1"/>
    <col min="11015" max="11015" width="9.140625" customWidth="1"/>
    <col min="11016" max="11016" width="9.28515625" customWidth="1"/>
    <col min="11017" max="11017" width="9.42578125" customWidth="1"/>
    <col min="11018" max="11018" width="9.28515625" customWidth="1"/>
    <col min="11019" max="11019" width="9.5703125" customWidth="1"/>
    <col min="11020" max="11020" width="10" customWidth="1"/>
    <col min="11021" max="11021" width="10.140625" customWidth="1"/>
    <col min="11022" max="11022" width="10.28515625" customWidth="1"/>
    <col min="11023" max="11023" width="9.42578125" customWidth="1"/>
    <col min="11024" max="11024" width="9.5703125" customWidth="1"/>
    <col min="11025" max="11025" width="9" customWidth="1"/>
    <col min="11026" max="11026" width="9.42578125" customWidth="1"/>
    <col min="11027" max="11028" width="9.7109375" customWidth="1"/>
    <col min="11029" max="11030" width="10" customWidth="1"/>
    <col min="11031" max="11031" width="9.85546875" customWidth="1"/>
    <col min="11032" max="11032" width="14.140625" customWidth="1"/>
    <col min="11033" max="11033" width="10.42578125" customWidth="1"/>
    <col min="11034" max="11034" width="10.5703125" customWidth="1"/>
    <col min="11035" max="11035" width="10.42578125" customWidth="1"/>
    <col min="11036" max="11036" width="10.28515625" customWidth="1"/>
    <col min="11037" max="11037" width="10.5703125" customWidth="1"/>
    <col min="11038" max="11038" width="9.140625" customWidth="1"/>
    <col min="11039" max="11039" width="10.42578125" customWidth="1"/>
    <col min="11040" max="11045" width="9.140625" customWidth="1"/>
    <col min="11046" max="11046" width="8" customWidth="1"/>
    <col min="11047" max="11055" width="7.28515625" customWidth="1"/>
    <col min="11056" max="11056" width="8.42578125" customWidth="1"/>
    <col min="11057" max="11057" width="9.28515625" customWidth="1"/>
    <col min="11058" max="11058" width="7.28515625" customWidth="1"/>
    <col min="11059" max="11059" width="9.85546875" customWidth="1"/>
    <col min="11060" max="11060" width="10.5703125" customWidth="1"/>
    <col min="11061" max="11061" width="8.5703125" customWidth="1"/>
    <col min="11062" max="11063" width="8.42578125" customWidth="1"/>
    <col min="11064" max="11064" width="9.140625" customWidth="1"/>
    <col min="11065" max="11065" width="8.140625" customWidth="1"/>
    <col min="11066" max="11066" width="8.85546875" customWidth="1"/>
    <col min="11260" max="11260" width="2.5703125" customWidth="1"/>
    <col min="11261" max="11261" width="5.140625" customWidth="1"/>
    <col min="11262" max="11262" width="12.42578125" customWidth="1"/>
    <col min="11263" max="11263" width="8.5703125" customWidth="1"/>
    <col min="11264" max="11264" width="9.28515625" customWidth="1"/>
    <col min="11265" max="11265" width="9.140625" customWidth="1"/>
    <col min="11266" max="11266" width="9" customWidth="1"/>
    <col min="11267" max="11267" width="8.85546875" customWidth="1"/>
    <col min="11268" max="11268" width="9" customWidth="1"/>
    <col min="11269" max="11270" width="8.85546875" customWidth="1"/>
    <col min="11271" max="11271" width="9.140625" customWidth="1"/>
    <col min="11272" max="11272" width="9.28515625" customWidth="1"/>
    <col min="11273" max="11273" width="9.42578125" customWidth="1"/>
    <col min="11274" max="11274" width="9.28515625" customWidth="1"/>
    <col min="11275" max="11275" width="9.5703125" customWidth="1"/>
    <col min="11276" max="11276" width="10" customWidth="1"/>
    <col min="11277" max="11277" width="10.140625" customWidth="1"/>
    <col min="11278" max="11278" width="10.28515625" customWidth="1"/>
    <col min="11279" max="11279" width="9.42578125" customWidth="1"/>
    <col min="11280" max="11280" width="9.5703125" customWidth="1"/>
    <col min="11281" max="11281" width="9" customWidth="1"/>
    <col min="11282" max="11282" width="9.42578125" customWidth="1"/>
    <col min="11283" max="11284" width="9.7109375" customWidth="1"/>
    <col min="11285" max="11286" width="10" customWidth="1"/>
    <col min="11287" max="11287" width="9.85546875" customWidth="1"/>
    <col min="11288" max="11288" width="14.140625" customWidth="1"/>
    <col min="11289" max="11289" width="10.42578125" customWidth="1"/>
    <col min="11290" max="11290" width="10.5703125" customWidth="1"/>
    <col min="11291" max="11291" width="10.42578125" customWidth="1"/>
    <col min="11292" max="11292" width="10.28515625" customWidth="1"/>
    <col min="11293" max="11293" width="10.5703125" customWidth="1"/>
    <col min="11294" max="11294" width="9.140625" customWidth="1"/>
    <col min="11295" max="11295" width="10.42578125" customWidth="1"/>
    <col min="11296" max="11301" width="9.140625" customWidth="1"/>
    <col min="11302" max="11302" width="8" customWidth="1"/>
    <col min="11303" max="11311" width="7.28515625" customWidth="1"/>
    <col min="11312" max="11312" width="8.42578125" customWidth="1"/>
    <col min="11313" max="11313" width="9.28515625" customWidth="1"/>
    <col min="11314" max="11314" width="7.28515625" customWidth="1"/>
    <col min="11315" max="11315" width="9.85546875" customWidth="1"/>
    <col min="11316" max="11316" width="10.5703125" customWidth="1"/>
    <col min="11317" max="11317" width="8.5703125" customWidth="1"/>
    <col min="11318" max="11319" width="8.42578125" customWidth="1"/>
    <col min="11320" max="11320" width="9.140625" customWidth="1"/>
    <col min="11321" max="11321" width="8.140625" customWidth="1"/>
    <col min="11322" max="11322" width="8.85546875" customWidth="1"/>
    <col min="11516" max="11516" width="2.5703125" customWidth="1"/>
    <col min="11517" max="11517" width="5.140625" customWidth="1"/>
    <col min="11518" max="11518" width="12.42578125" customWidth="1"/>
    <col min="11519" max="11519" width="8.5703125" customWidth="1"/>
    <col min="11520" max="11520" width="9.28515625" customWidth="1"/>
    <col min="11521" max="11521" width="9.140625" customWidth="1"/>
    <col min="11522" max="11522" width="9" customWidth="1"/>
    <col min="11523" max="11523" width="8.85546875" customWidth="1"/>
    <col min="11524" max="11524" width="9" customWidth="1"/>
    <col min="11525" max="11526" width="8.85546875" customWidth="1"/>
    <col min="11527" max="11527" width="9.140625" customWidth="1"/>
    <col min="11528" max="11528" width="9.28515625" customWidth="1"/>
    <col min="11529" max="11529" width="9.42578125" customWidth="1"/>
    <col min="11530" max="11530" width="9.28515625" customWidth="1"/>
    <col min="11531" max="11531" width="9.5703125" customWidth="1"/>
    <col min="11532" max="11532" width="10" customWidth="1"/>
    <col min="11533" max="11533" width="10.140625" customWidth="1"/>
    <col min="11534" max="11534" width="10.28515625" customWidth="1"/>
    <col min="11535" max="11535" width="9.42578125" customWidth="1"/>
    <col min="11536" max="11536" width="9.5703125" customWidth="1"/>
    <col min="11537" max="11537" width="9" customWidth="1"/>
    <col min="11538" max="11538" width="9.42578125" customWidth="1"/>
    <col min="11539" max="11540" width="9.7109375" customWidth="1"/>
    <col min="11541" max="11542" width="10" customWidth="1"/>
    <col min="11543" max="11543" width="9.85546875" customWidth="1"/>
    <col min="11544" max="11544" width="14.140625" customWidth="1"/>
    <col min="11545" max="11545" width="10.42578125" customWidth="1"/>
    <col min="11546" max="11546" width="10.5703125" customWidth="1"/>
    <col min="11547" max="11547" width="10.42578125" customWidth="1"/>
    <col min="11548" max="11548" width="10.28515625" customWidth="1"/>
    <col min="11549" max="11549" width="10.5703125" customWidth="1"/>
    <col min="11550" max="11550" width="9.140625" customWidth="1"/>
    <col min="11551" max="11551" width="10.42578125" customWidth="1"/>
    <col min="11552" max="11557" width="9.140625" customWidth="1"/>
    <col min="11558" max="11558" width="8" customWidth="1"/>
    <col min="11559" max="11567" width="7.28515625" customWidth="1"/>
    <col min="11568" max="11568" width="8.42578125" customWidth="1"/>
    <col min="11569" max="11569" width="9.28515625" customWidth="1"/>
    <col min="11570" max="11570" width="7.28515625" customWidth="1"/>
    <col min="11571" max="11571" width="9.85546875" customWidth="1"/>
    <col min="11572" max="11572" width="10.5703125" customWidth="1"/>
    <col min="11573" max="11573" width="8.5703125" customWidth="1"/>
    <col min="11574" max="11575" width="8.42578125" customWidth="1"/>
    <col min="11576" max="11576" width="9.140625" customWidth="1"/>
    <col min="11577" max="11577" width="8.140625" customWidth="1"/>
    <col min="11578" max="11578" width="8.85546875" customWidth="1"/>
    <col min="11772" max="11772" width="2.5703125" customWidth="1"/>
    <col min="11773" max="11773" width="5.140625" customWidth="1"/>
    <col min="11774" max="11774" width="12.42578125" customWidth="1"/>
    <col min="11775" max="11775" width="8.5703125" customWidth="1"/>
    <col min="11776" max="11776" width="9.28515625" customWidth="1"/>
    <col min="11777" max="11777" width="9.140625" customWidth="1"/>
    <col min="11778" max="11778" width="9" customWidth="1"/>
    <col min="11779" max="11779" width="8.85546875" customWidth="1"/>
    <col min="11780" max="11780" width="9" customWidth="1"/>
    <col min="11781" max="11782" width="8.85546875" customWidth="1"/>
    <col min="11783" max="11783" width="9.140625" customWidth="1"/>
    <col min="11784" max="11784" width="9.28515625" customWidth="1"/>
    <col min="11785" max="11785" width="9.42578125" customWidth="1"/>
    <col min="11786" max="11786" width="9.28515625" customWidth="1"/>
    <col min="11787" max="11787" width="9.5703125" customWidth="1"/>
    <col min="11788" max="11788" width="10" customWidth="1"/>
    <col min="11789" max="11789" width="10.140625" customWidth="1"/>
    <col min="11790" max="11790" width="10.28515625" customWidth="1"/>
    <col min="11791" max="11791" width="9.42578125" customWidth="1"/>
    <col min="11792" max="11792" width="9.5703125" customWidth="1"/>
    <col min="11793" max="11793" width="9" customWidth="1"/>
    <col min="11794" max="11794" width="9.42578125" customWidth="1"/>
    <col min="11795" max="11796" width="9.7109375" customWidth="1"/>
    <col min="11797" max="11798" width="10" customWidth="1"/>
    <col min="11799" max="11799" width="9.85546875" customWidth="1"/>
    <col min="11800" max="11800" width="14.140625" customWidth="1"/>
    <col min="11801" max="11801" width="10.42578125" customWidth="1"/>
    <col min="11802" max="11802" width="10.5703125" customWidth="1"/>
    <col min="11803" max="11803" width="10.42578125" customWidth="1"/>
    <col min="11804" max="11804" width="10.28515625" customWidth="1"/>
    <col min="11805" max="11805" width="10.5703125" customWidth="1"/>
    <col min="11806" max="11806" width="9.140625" customWidth="1"/>
    <col min="11807" max="11807" width="10.42578125" customWidth="1"/>
    <col min="11808" max="11813" width="9.140625" customWidth="1"/>
    <col min="11814" max="11814" width="8" customWidth="1"/>
    <col min="11815" max="11823" width="7.28515625" customWidth="1"/>
    <col min="11824" max="11824" width="8.42578125" customWidth="1"/>
    <col min="11825" max="11825" width="9.28515625" customWidth="1"/>
    <col min="11826" max="11826" width="7.28515625" customWidth="1"/>
    <col min="11827" max="11827" width="9.85546875" customWidth="1"/>
    <col min="11828" max="11828" width="10.5703125" customWidth="1"/>
    <col min="11829" max="11829" width="8.5703125" customWidth="1"/>
    <col min="11830" max="11831" width="8.42578125" customWidth="1"/>
    <col min="11832" max="11832" width="9.140625" customWidth="1"/>
    <col min="11833" max="11833" width="8.140625" customWidth="1"/>
    <col min="11834" max="11834" width="8.85546875" customWidth="1"/>
    <col min="12028" max="12028" width="2.5703125" customWidth="1"/>
    <col min="12029" max="12029" width="5.140625" customWidth="1"/>
    <col min="12030" max="12030" width="12.42578125" customWidth="1"/>
    <col min="12031" max="12031" width="8.5703125" customWidth="1"/>
    <col min="12032" max="12032" width="9.28515625" customWidth="1"/>
    <col min="12033" max="12033" width="9.140625" customWidth="1"/>
    <col min="12034" max="12034" width="9" customWidth="1"/>
    <col min="12035" max="12035" width="8.85546875" customWidth="1"/>
    <col min="12036" max="12036" width="9" customWidth="1"/>
    <col min="12037" max="12038" width="8.85546875" customWidth="1"/>
    <col min="12039" max="12039" width="9.140625" customWidth="1"/>
    <col min="12040" max="12040" width="9.28515625" customWidth="1"/>
    <col min="12041" max="12041" width="9.42578125" customWidth="1"/>
    <col min="12042" max="12042" width="9.28515625" customWidth="1"/>
    <col min="12043" max="12043" width="9.5703125" customWidth="1"/>
    <col min="12044" max="12044" width="10" customWidth="1"/>
    <col min="12045" max="12045" width="10.140625" customWidth="1"/>
    <col min="12046" max="12046" width="10.28515625" customWidth="1"/>
    <col min="12047" max="12047" width="9.42578125" customWidth="1"/>
    <col min="12048" max="12048" width="9.5703125" customWidth="1"/>
    <col min="12049" max="12049" width="9" customWidth="1"/>
    <col min="12050" max="12050" width="9.42578125" customWidth="1"/>
    <col min="12051" max="12052" width="9.7109375" customWidth="1"/>
    <col min="12053" max="12054" width="10" customWidth="1"/>
    <col min="12055" max="12055" width="9.85546875" customWidth="1"/>
    <col min="12056" max="12056" width="14.140625" customWidth="1"/>
    <col min="12057" max="12057" width="10.42578125" customWidth="1"/>
    <col min="12058" max="12058" width="10.5703125" customWidth="1"/>
    <col min="12059" max="12059" width="10.42578125" customWidth="1"/>
    <col min="12060" max="12060" width="10.28515625" customWidth="1"/>
    <col min="12061" max="12061" width="10.5703125" customWidth="1"/>
    <col min="12062" max="12062" width="9.140625" customWidth="1"/>
    <col min="12063" max="12063" width="10.42578125" customWidth="1"/>
    <col min="12064" max="12069" width="9.140625" customWidth="1"/>
    <col min="12070" max="12070" width="8" customWidth="1"/>
    <col min="12071" max="12079" width="7.28515625" customWidth="1"/>
    <col min="12080" max="12080" width="8.42578125" customWidth="1"/>
    <col min="12081" max="12081" width="9.28515625" customWidth="1"/>
    <col min="12082" max="12082" width="7.28515625" customWidth="1"/>
    <col min="12083" max="12083" width="9.85546875" customWidth="1"/>
    <col min="12084" max="12084" width="10.5703125" customWidth="1"/>
    <col min="12085" max="12085" width="8.5703125" customWidth="1"/>
    <col min="12086" max="12087" width="8.42578125" customWidth="1"/>
    <col min="12088" max="12088" width="9.140625" customWidth="1"/>
    <col min="12089" max="12089" width="8.140625" customWidth="1"/>
    <col min="12090" max="12090" width="8.85546875" customWidth="1"/>
    <col min="12284" max="12284" width="2.5703125" customWidth="1"/>
    <col min="12285" max="12285" width="5.140625" customWidth="1"/>
    <col min="12286" max="12286" width="12.42578125" customWidth="1"/>
    <col min="12287" max="12287" width="8.5703125" customWidth="1"/>
    <col min="12288" max="12288" width="9.28515625" customWidth="1"/>
    <col min="12289" max="12289" width="9.140625" customWidth="1"/>
    <col min="12290" max="12290" width="9" customWidth="1"/>
    <col min="12291" max="12291" width="8.85546875" customWidth="1"/>
    <col min="12292" max="12292" width="9" customWidth="1"/>
    <col min="12293" max="12294" width="8.85546875" customWidth="1"/>
    <col min="12295" max="12295" width="9.140625" customWidth="1"/>
    <col min="12296" max="12296" width="9.28515625" customWidth="1"/>
    <col min="12297" max="12297" width="9.42578125" customWidth="1"/>
    <col min="12298" max="12298" width="9.28515625" customWidth="1"/>
    <col min="12299" max="12299" width="9.5703125" customWidth="1"/>
    <col min="12300" max="12300" width="10" customWidth="1"/>
    <col min="12301" max="12301" width="10.140625" customWidth="1"/>
    <col min="12302" max="12302" width="10.28515625" customWidth="1"/>
    <col min="12303" max="12303" width="9.42578125" customWidth="1"/>
    <col min="12304" max="12304" width="9.5703125" customWidth="1"/>
    <col min="12305" max="12305" width="9" customWidth="1"/>
    <col min="12306" max="12306" width="9.42578125" customWidth="1"/>
    <col min="12307" max="12308" width="9.7109375" customWidth="1"/>
    <col min="12309" max="12310" width="10" customWidth="1"/>
    <col min="12311" max="12311" width="9.85546875" customWidth="1"/>
    <col min="12312" max="12312" width="14.140625" customWidth="1"/>
    <col min="12313" max="12313" width="10.42578125" customWidth="1"/>
    <col min="12314" max="12314" width="10.5703125" customWidth="1"/>
    <col min="12315" max="12315" width="10.42578125" customWidth="1"/>
    <col min="12316" max="12316" width="10.28515625" customWidth="1"/>
    <col min="12317" max="12317" width="10.5703125" customWidth="1"/>
    <col min="12318" max="12318" width="9.140625" customWidth="1"/>
    <col min="12319" max="12319" width="10.42578125" customWidth="1"/>
    <col min="12320" max="12325" width="9.140625" customWidth="1"/>
    <col min="12326" max="12326" width="8" customWidth="1"/>
    <col min="12327" max="12335" width="7.28515625" customWidth="1"/>
    <col min="12336" max="12336" width="8.42578125" customWidth="1"/>
    <col min="12337" max="12337" width="9.28515625" customWidth="1"/>
    <col min="12338" max="12338" width="7.28515625" customWidth="1"/>
    <col min="12339" max="12339" width="9.85546875" customWidth="1"/>
    <col min="12340" max="12340" width="10.5703125" customWidth="1"/>
    <col min="12341" max="12341" width="8.5703125" customWidth="1"/>
    <col min="12342" max="12343" width="8.42578125" customWidth="1"/>
    <col min="12344" max="12344" width="9.140625" customWidth="1"/>
    <col min="12345" max="12345" width="8.140625" customWidth="1"/>
    <col min="12346" max="12346" width="8.85546875" customWidth="1"/>
    <col min="12540" max="12540" width="2.5703125" customWidth="1"/>
    <col min="12541" max="12541" width="5.140625" customWidth="1"/>
    <col min="12542" max="12542" width="12.42578125" customWidth="1"/>
    <col min="12543" max="12543" width="8.5703125" customWidth="1"/>
    <col min="12544" max="12544" width="9.28515625" customWidth="1"/>
    <col min="12545" max="12545" width="9.140625" customWidth="1"/>
    <col min="12546" max="12546" width="9" customWidth="1"/>
    <col min="12547" max="12547" width="8.85546875" customWidth="1"/>
    <col min="12548" max="12548" width="9" customWidth="1"/>
    <col min="12549" max="12550" width="8.85546875" customWidth="1"/>
    <col min="12551" max="12551" width="9.140625" customWidth="1"/>
    <col min="12552" max="12552" width="9.28515625" customWidth="1"/>
    <col min="12553" max="12553" width="9.42578125" customWidth="1"/>
    <col min="12554" max="12554" width="9.28515625" customWidth="1"/>
    <col min="12555" max="12555" width="9.5703125" customWidth="1"/>
    <col min="12556" max="12556" width="10" customWidth="1"/>
    <col min="12557" max="12557" width="10.140625" customWidth="1"/>
    <col min="12558" max="12558" width="10.28515625" customWidth="1"/>
    <col min="12559" max="12559" width="9.42578125" customWidth="1"/>
    <col min="12560" max="12560" width="9.5703125" customWidth="1"/>
    <col min="12561" max="12561" width="9" customWidth="1"/>
    <col min="12562" max="12562" width="9.42578125" customWidth="1"/>
    <col min="12563" max="12564" width="9.7109375" customWidth="1"/>
    <col min="12565" max="12566" width="10" customWidth="1"/>
    <col min="12567" max="12567" width="9.85546875" customWidth="1"/>
    <col min="12568" max="12568" width="14.140625" customWidth="1"/>
    <col min="12569" max="12569" width="10.42578125" customWidth="1"/>
    <col min="12570" max="12570" width="10.5703125" customWidth="1"/>
    <col min="12571" max="12571" width="10.42578125" customWidth="1"/>
    <col min="12572" max="12572" width="10.28515625" customWidth="1"/>
    <col min="12573" max="12573" width="10.5703125" customWidth="1"/>
    <col min="12574" max="12574" width="9.140625" customWidth="1"/>
    <col min="12575" max="12575" width="10.42578125" customWidth="1"/>
    <col min="12576" max="12581" width="9.140625" customWidth="1"/>
    <col min="12582" max="12582" width="8" customWidth="1"/>
    <col min="12583" max="12591" width="7.28515625" customWidth="1"/>
    <col min="12592" max="12592" width="8.42578125" customWidth="1"/>
    <col min="12593" max="12593" width="9.28515625" customWidth="1"/>
    <col min="12594" max="12594" width="7.28515625" customWidth="1"/>
    <col min="12595" max="12595" width="9.85546875" customWidth="1"/>
    <col min="12596" max="12596" width="10.5703125" customWidth="1"/>
    <col min="12597" max="12597" width="8.5703125" customWidth="1"/>
    <col min="12598" max="12599" width="8.42578125" customWidth="1"/>
    <col min="12600" max="12600" width="9.140625" customWidth="1"/>
    <col min="12601" max="12601" width="8.140625" customWidth="1"/>
    <col min="12602" max="12602" width="8.85546875" customWidth="1"/>
    <col min="12796" max="12796" width="2.5703125" customWidth="1"/>
    <col min="12797" max="12797" width="5.140625" customWidth="1"/>
    <col min="12798" max="12798" width="12.42578125" customWidth="1"/>
    <col min="12799" max="12799" width="8.5703125" customWidth="1"/>
    <col min="12800" max="12800" width="9.28515625" customWidth="1"/>
    <col min="12801" max="12801" width="9.140625" customWidth="1"/>
    <col min="12802" max="12802" width="9" customWidth="1"/>
    <col min="12803" max="12803" width="8.85546875" customWidth="1"/>
    <col min="12804" max="12804" width="9" customWidth="1"/>
    <col min="12805" max="12806" width="8.85546875" customWidth="1"/>
    <col min="12807" max="12807" width="9.140625" customWidth="1"/>
    <col min="12808" max="12808" width="9.28515625" customWidth="1"/>
    <col min="12809" max="12809" width="9.42578125" customWidth="1"/>
    <col min="12810" max="12810" width="9.28515625" customWidth="1"/>
    <col min="12811" max="12811" width="9.5703125" customWidth="1"/>
    <col min="12812" max="12812" width="10" customWidth="1"/>
    <col min="12813" max="12813" width="10.140625" customWidth="1"/>
    <col min="12814" max="12814" width="10.28515625" customWidth="1"/>
    <col min="12815" max="12815" width="9.42578125" customWidth="1"/>
    <col min="12816" max="12816" width="9.5703125" customWidth="1"/>
    <col min="12817" max="12817" width="9" customWidth="1"/>
    <col min="12818" max="12818" width="9.42578125" customWidth="1"/>
    <col min="12819" max="12820" width="9.7109375" customWidth="1"/>
    <col min="12821" max="12822" width="10" customWidth="1"/>
    <col min="12823" max="12823" width="9.85546875" customWidth="1"/>
    <col min="12824" max="12824" width="14.140625" customWidth="1"/>
    <col min="12825" max="12825" width="10.42578125" customWidth="1"/>
    <col min="12826" max="12826" width="10.5703125" customWidth="1"/>
    <col min="12827" max="12827" width="10.42578125" customWidth="1"/>
    <col min="12828" max="12828" width="10.28515625" customWidth="1"/>
    <col min="12829" max="12829" width="10.5703125" customWidth="1"/>
    <col min="12830" max="12830" width="9.140625" customWidth="1"/>
    <col min="12831" max="12831" width="10.42578125" customWidth="1"/>
    <col min="12832" max="12837" width="9.140625" customWidth="1"/>
    <col min="12838" max="12838" width="8" customWidth="1"/>
    <col min="12839" max="12847" width="7.28515625" customWidth="1"/>
    <col min="12848" max="12848" width="8.42578125" customWidth="1"/>
    <col min="12849" max="12849" width="9.28515625" customWidth="1"/>
    <col min="12850" max="12850" width="7.28515625" customWidth="1"/>
    <col min="12851" max="12851" width="9.85546875" customWidth="1"/>
    <col min="12852" max="12852" width="10.5703125" customWidth="1"/>
    <col min="12853" max="12853" width="8.5703125" customWidth="1"/>
    <col min="12854" max="12855" width="8.42578125" customWidth="1"/>
    <col min="12856" max="12856" width="9.140625" customWidth="1"/>
    <col min="12857" max="12857" width="8.140625" customWidth="1"/>
    <col min="12858" max="12858" width="8.85546875" customWidth="1"/>
    <col min="13052" max="13052" width="2.5703125" customWidth="1"/>
    <col min="13053" max="13053" width="5.140625" customWidth="1"/>
    <col min="13054" max="13054" width="12.42578125" customWidth="1"/>
    <col min="13055" max="13055" width="8.5703125" customWidth="1"/>
    <col min="13056" max="13056" width="9.28515625" customWidth="1"/>
    <col min="13057" max="13057" width="9.140625" customWidth="1"/>
    <col min="13058" max="13058" width="9" customWidth="1"/>
    <col min="13059" max="13059" width="8.85546875" customWidth="1"/>
    <col min="13060" max="13060" width="9" customWidth="1"/>
    <col min="13061" max="13062" width="8.85546875" customWidth="1"/>
    <col min="13063" max="13063" width="9.140625" customWidth="1"/>
    <col min="13064" max="13064" width="9.28515625" customWidth="1"/>
    <col min="13065" max="13065" width="9.42578125" customWidth="1"/>
    <col min="13066" max="13066" width="9.28515625" customWidth="1"/>
    <col min="13067" max="13067" width="9.5703125" customWidth="1"/>
    <col min="13068" max="13068" width="10" customWidth="1"/>
    <col min="13069" max="13069" width="10.140625" customWidth="1"/>
    <col min="13070" max="13070" width="10.28515625" customWidth="1"/>
    <col min="13071" max="13071" width="9.42578125" customWidth="1"/>
    <col min="13072" max="13072" width="9.5703125" customWidth="1"/>
    <col min="13073" max="13073" width="9" customWidth="1"/>
    <col min="13074" max="13074" width="9.42578125" customWidth="1"/>
    <col min="13075" max="13076" width="9.7109375" customWidth="1"/>
    <col min="13077" max="13078" width="10" customWidth="1"/>
    <col min="13079" max="13079" width="9.85546875" customWidth="1"/>
    <col min="13080" max="13080" width="14.140625" customWidth="1"/>
    <col min="13081" max="13081" width="10.42578125" customWidth="1"/>
    <col min="13082" max="13082" width="10.5703125" customWidth="1"/>
    <col min="13083" max="13083" width="10.42578125" customWidth="1"/>
    <col min="13084" max="13084" width="10.28515625" customWidth="1"/>
    <col min="13085" max="13085" width="10.5703125" customWidth="1"/>
    <col min="13086" max="13086" width="9.140625" customWidth="1"/>
    <col min="13087" max="13087" width="10.42578125" customWidth="1"/>
    <col min="13088" max="13093" width="9.140625" customWidth="1"/>
    <col min="13094" max="13094" width="8" customWidth="1"/>
    <col min="13095" max="13103" width="7.28515625" customWidth="1"/>
    <col min="13104" max="13104" width="8.42578125" customWidth="1"/>
    <col min="13105" max="13105" width="9.28515625" customWidth="1"/>
    <col min="13106" max="13106" width="7.28515625" customWidth="1"/>
    <col min="13107" max="13107" width="9.85546875" customWidth="1"/>
    <col min="13108" max="13108" width="10.5703125" customWidth="1"/>
    <col min="13109" max="13109" width="8.5703125" customWidth="1"/>
    <col min="13110" max="13111" width="8.42578125" customWidth="1"/>
    <col min="13112" max="13112" width="9.140625" customWidth="1"/>
    <col min="13113" max="13113" width="8.140625" customWidth="1"/>
    <col min="13114" max="13114" width="8.85546875" customWidth="1"/>
    <col min="13308" max="13308" width="2.5703125" customWidth="1"/>
    <col min="13309" max="13309" width="5.140625" customWidth="1"/>
    <col min="13310" max="13310" width="12.42578125" customWidth="1"/>
    <col min="13311" max="13311" width="8.5703125" customWidth="1"/>
    <col min="13312" max="13312" width="9.28515625" customWidth="1"/>
    <col min="13313" max="13313" width="9.140625" customWidth="1"/>
    <col min="13314" max="13314" width="9" customWidth="1"/>
    <col min="13315" max="13315" width="8.85546875" customWidth="1"/>
    <col min="13316" max="13316" width="9" customWidth="1"/>
    <col min="13317" max="13318" width="8.85546875" customWidth="1"/>
    <col min="13319" max="13319" width="9.140625" customWidth="1"/>
    <col min="13320" max="13320" width="9.28515625" customWidth="1"/>
    <col min="13321" max="13321" width="9.42578125" customWidth="1"/>
    <col min="13322" max="13322" width="9.28515625" customWidth="1"/>
    <col min="13323" max="13323" width="9.5703125" customWidth="1"/>
    <col min="13324" max="13324" width="10" customWidth="1"/>
    <col min="13325" max="13325" width="10.140625" customWidth="1"/>
    <col min="13326" max="13326" width="10.28515625" customWidth="1"/>
    <col min="13327" max="13327" width="9.42578125" customWidth="1"/>
    <col min="13328" max="13328" width="9.5703125" customWidth="1"/>
    <col min="13329" max="13329" width="9" customWidth="1"/>
    <col min="13330" max="13330" width="9.42578125" customWidth="1"/>
    <col min="13331" max="13332" width="9.7109375" customWidth="1"/>
    <col min="13333" max="13334" width="10" customWidth="1"/>
    <col min="13335" max="13335" width="9.85546875" customWidth="1"/>
    <col min="13336" max="13336" width="14.140625" customWidth="1"/>
    <col min="13337" max="13337" width="10.42578125" customWidth="1"/>
    <col min="13338" max="13338" width="10.5703125" customWidth="1"/>
    <col min="13339" max="13339" width="10.42578125" customWidth="1"/>
    <col min="13340" max="13340" width="10.28515625" customWidth="1"/>
    <col min="13341" max="13341" width="10.5703125" customWidth="1"/>
    <col min="13342" max="13342" width="9.140625" customWidth="1"/>
    <col min="13343" max="13343" width="10.42578125" customWidth="1"/>
    <col min="13344" max="13349" width="9.140625" customWidth="1"/>
    <col min="13350" max="13350" width="8" customWidth="1"/>
    <col min="13351" max="13359" width="7.28515625" customWidth="1"/>
    <col min="13360" max="13360" width="8.42578125" customWidth="1"/>
    <col min="13361" max="13361" width="9.28515625" customWidth="1"/>
    <col min="13362" max="13362" width="7.28515625" customWidth="1"/>
    <col min="13363" max="13363" width="9.85546875" customWidth="1"/>
    <col min="13364" max="13364" width="10.5703125" customWidth="1"/>
    <col min="13365" max="13365" width="8.5703125" customWidth="1"/>
    <col min="13366" max="13367" width="8.42578125" customWidth="1"/>
    <col min="13368" max="13368" width="9.140625" customWidth="1"/>
    <col min="13369" max="13369" width="8.140625" customWidth="1"/>
    <col min="13370" max="13370" width="8.85546875" customWidth="1"/>
    <col min="13564" max="13564" width="2.5703125" customWidth="1"/>
    <col min="13565" max="13565" width="5.140625" customWidth="1"/>
    <col min="13566" max="13566" width="12.42578125" customWidth="1"/>
    <col min="13567" max="13567" width="8.5703125" customWidth="1"/>
    <col min="13568" max="13568" width="9.28515625" customWidth="1"/>
    <col min="13569" max="13569" width="9.140625" customWidth="1"/>
    <col min="13570" max="13570" width="9" customWidth="1"/>
    <col min="13571" max="13571" width="8.85546875" customWidth="1"/>
    <col min="13572" max="13572" width="9" customWidth="1"/>
    <col min="13573" max="13574" width="8.85546875" customWidth="1"/>
    <col min="13575" max="13575" width="9.140625" customWidth="1"/>
    <col min="13576" max="13576" width="9.28515625" customWidth="1"/>
    <col min="13577" max="13577" width="9.42578125" customWidth="1"/>
    <col min="13578" max="13578" width="9.28515625" customWidth="1"/>
    <col min="13579" max="13579" width="9.5703125" customWidth="1"/>
    <col min="13580" max="13580" width="10" customWidth="1"/>
    <col min="13581" max="13581" width="10.140625" customWidth="1"/>
    <col min="13582" max="13582" width="10.28515625" customWidth="1"/>
    <col min="13583" max="13583" width="9.42578125" customWidth="1"/>
    <col min="13584" max="13584" width="9.5703125" customWidth="1"/>
    <col min="13585" max="13585" width="9" customWidth="1"/>
    <col min="13586" max="13586" width="9.42578125" customWidth="1"/>
    <col min="13587" max="13588" width="9.7109375" customWidth="1"/>
    <col min="13589" max="13590" width="10" customWidth="1"/>
    <col min="13591" max="13591" width="9.85546875" customWidth="1"/>
    <col min="13592" max="13592" width="14.140625" customWidth="1"/>
    <col min="13593" max="13593" width="10.42578125" customWidth="1"/>
    <col min="13594" max="13594" width="10.5703125" customWidth="1"/>
    <col min="13595" max="13595" width="10.42578125" customWidth="1"/>
    <col min="13596" max="13596" width="10.28515625" customWidth="1"/>
    <col min="13597" max="13597" width="10.5703125" customWidth="1"/>
    <col min="13598" max="13598" width="9.140625" customWidth="1"/>
    <col min="13599" max="13599" width="10.42578125" customWidth="1"/>
    <col min="13600" max="13605" width="9.140625" customWidth="1"/>
    <col min="13606" max="13606" width="8" customWidth="1"/>
    <col min="13607" max="13615" width="7.28515625" customWidth="1"/>
    <col min="13616" max="13616" width="8.42578125" customWidth="1"/>
    <col min="13617" max="13617" width="9.28515625" customWidth="1"/>
    <col min="13618" max="13618" width="7.28515625" customWidth="1"/>
    <col min="13619" max="13619" width="9.85546875" customWidth="1"/>
    <col min="13620" max="13620" width="10.5703125" customWidth="1"/>
    <col min="13621" max="13621" width="8.5703125" customWidth="1"/>
    <col min="13622" max="13623" width="8.42578125" customWidth="1"/>
    <col min="13624" max="13624" width="9.140625" customWidth="1"/>
    <col min="13625" max="13625" width="8.140625" customWidth="1"/>
    <col min="13626" max="13626" width="8.85546875" customWidth="1"/>
    <col min="13820" max="13820" width="2.5703125" customWidth="1"/>
    <col min="13821" max="13821" width="5.140625" customWidth="1"/>
    <col min="13822" max="13822" width="12.42578125" customWidth="1"/>
    <col min="13823" max="13823" width="8.5703125" customWidth="1"/>
    <col min="13824" max="13824" width="9.28515625" customWidth="1"/>
    <col min="13825" max="13825" width="9.140625" customWidth="1"/>
    <col min="13826" max="13826" width="9" customWidth="1"/>
    <col min="13827" max="13827" width="8.85546875" customWidth="1"/>
    <col min="13828" max="13828" width="9" customWidth="1"/>
    <col min="13829" max="13830" width="8.85546875" customWidth="1"/>
    <col min="13831" max="13831" width="9.140625" customWidth="1"/>
    <col min="13832" max="13832" width="9.28515625" customWidth="1"/>
    <col min="13833" max="13833" width="9.42578125" customWidth="1"/>
    <col min="13834" max="13834" width="9.28515625" customWidth="1"/>
    <col min="13835" max="13835" width="9.5703125" customWidth="1"/>
    <col min="13836" max="13836" width="10" customWidth="1"/>
    <col min="13837" max="13837" width="10.140625" customWidth="1"/>
    <col min="13838" max="13838" width="10.28515625" customWidth="1"/>
    <col min="13839" max="13839" width="9.42578125" customWidth="1"/>
    <col min="13840" max="13840" width="9.5703125" customWidth="1"/>
    <col min="13841" max="13841" width="9" customWidth="1"/>
    <col min="13842" max="13842" width="9.42578125" customWidth="1"/>
    <col min="13843" max="13844" width="9.7109375" customWidth="1"/>
    <col min="13845" max="13846" width="10" customWidth="1"/>
    <col min="13847" max="13847" width="9.85546875" customWidth="1"/>
    <col min="13848" max="13848" width="14.140625" customWidth="1"/>
    <col min="13849" max="13849" width="10.42578125" customWidth="1"/>
    <col min="13850" max="13850" width="10.5703125" customWidth="1"/>
    <col min="13851" max="13851" width="10.42578125" customWidth="1"/>
    <col min="13852" max="13852" width="10.28515625" customWidth="1"/>
    <col min="13853" max="13853" width="10.5703125" customWidth="1"/>
    <col min="13854" max="13854" width="9.140625" customWidth="1"/>
    <col min="13855" max="13855" width="10.42578125" customWidth="1"/>
    <col min="13856" max="13861" width="9.140625" customWidth="1"/>
    <col min="13862" max="13862" width="8" customWidth="1"/>
    <col min="13863" max="13871" width="7.28515625" customWidth="1"/>
    <col min="13872" max="13872" width="8.42578125" customWidth="1"/>
    <col min="13873" max="13873" width="9.28515625" customWidth="1"/>
    <col min="13874" max="13874" width="7.28515625" customWidth="1"/>
    <col min="13875" max="13875" width="9.85546875" customWidth="1"/>
    <col min="13876" max="13876" width="10.5703125" customWidth="1"/>
    <col min="13877" max="13877" width="8.5703125" customWidth="1"/>
    <col min="13878" max="13879" width="8.42578125" customWidth="1"/>
    <col min="13880" max="13880" width="9.140625" customWidth="1"/>
    <col min="13881" max="13881" width="8.140625" customWidth="1"/>
    <col min="13882" max="13882" width="8.85546875" customWidth="1"/>
    <col min="14076" max="14076" width="2.5703125" customWidth="1"/>
    <col min="14077" max="14077" width="5.140625" customWidth="1"/>
    <col min="14078" max="14078" width="12.42578125" customWidth="1"/>
    <col min="14079" max="14079" width="8.5703125" customWidth="1"/>
    <col min="14080" max="14080" width="9.28515625" customWidth="1"/>
    <col min="14081" max="14081" width="9.140625" customWidth="1"/>
    <col min="14082" max="14082" width="9" customWidth="1"/>
    <col min="14083" max="14083" width="8.85546875" customWidth="1"/>
    <col min="14084" max="14084" width="9" customWidth="1"/>
    <col min="14085" max="14086" width="8.85546875" customWidth="1"/>
    <col min="14087" max="14087" width="9.140625" customWidth="1"/>
    <col min="14088" max="14088" width="9.28515625" customWidth="1"/>
    <col min="14089" max="14089" width="9.42578125" customWidth="1"/>
    <col min="14090" max="14090" width="9.28515625" customWidth="1"/>
    <col min="14091" max="14091" width="9.5703125" customWidth="1"/>
    <col min="14092" max="14092" width="10" customWidth="1"/>
    <col min="14093" max="14093" width="10.140625" customWidth="1"/>
    <col min="14094" max="14094" width="10.28515625" customWidth="1"/>
    <col min="14095" max="14095" width="9.42578125" customWidth="1"/>
    <col min="14096" max="14096" width="9.5703125" customWidth="1"/>
    <col min="14097" max="14097" width="9" customWidth="1"/>
    <col min="14098" max="14098" width="9.42578125" customWidth="1"/>
    <col min="14099" max="14100" width="9.7109375" customWidth="1"/>
    <col min="14101" max="14102" width="10" customWidth="1"/>
    <col min="14103" max="14103" width="9.85546875" customWidth="1"/>
    <col min="14104" max="14104" width="14.140625" customWidth="1"/>
    <col min="14105" max="14105" width="10.42578125" customWidth="1"/>
    <col min="14106" max="14106" width="10.5703125" customWidth="1"/>
    <col min="14107" max="14107" width="10.42578125" customWidth="1"/>
    <col min="14108" max="14108" width="10.28515625" customWidth="1"/>
    <col min="14109" max="14109" width="10.5703125" customWidth="1"/>
    <col min="14110" max="14110" width="9.140625" customWidth="1"/>
    <col min="14111" max="14111" width="10.42578125" customWidth="1"/>
    <col min="14112" max="14117" width="9.140625" customWidth="1"/>
    <col min="14118" max="14118" width="8" customWidth="1"/>
    <col min="14119" max="14127" width="7.28515625" customWidth="1"/>
    <col min="14128" max="14128" width="8.42578125" customWidth="1"/>
    <col min="14129" max="14129" width="9.28515625" customWidth="1"/>
    <col min="14130" max="14130" width="7.28515625" customWidth="1"/>
    <col min="14131" max="14131" width="9.85546875" customWidth="1"/>
    <col min="14132" max="14132" width="10.5703125" customWidth="1"/>
    <col min="14133" max="14133" width="8.5703125" customWidth="1"/>
    <col min="14134" max="14135" width="8.42578125" customWidth="1"/>
    <col min="14136" max="14136" width="9.140625" customWidth="1"/>
    <col min="14137" max="14137" width="8.140625" customWidth="1"/>
    <col min="14138" max="14138" width="8.85546875" customWidth="1"/>
    <col min="14332" max="14332" width="2.5703125" customWidth="1"/>
    <col min="14333" max="14333" width="5.140625" customWidth="1"/>
    <col min="14334" max="14334" width="12.42578125" customWidth="1"/>
    <col min="14335" max="14335" width="8.5703125" customWidth="1"/>
    <col min="14336" max="14336" width="9.28515625" customWidth="1"/>
    <col min="14337" max="14337" width="9.140625" customWidth="1"/>
    <col min="14338" max="14338" width="9" customWidth="1"/>
    <col min="14339" max="14339" width="8.85546875" customWidth="1"/>
    <col min="14340" max="14340" width="9" customWidth="1"/>
    <col min="14341" max="14342" width="8.85546875" customWidth="1"/>
    <col min="14343" max="14343" width="9.140625" customWidth="1"/>
    <col min="14344" max="14344" width="9.28515625" customWidth="1"/>
    <col min="14345" max="14345" width="9.42578125" customWidth="1"/>
    <col min="14346" max="14346" width="9.28515625" customWidth="1"/>
    <col min="14347" max="14347" width="9.5703125" customWidth="1"/>
    <col min="14348" max="14348" width="10" customWidth="1"/>
    <col min="14349" max="14349" width="10.140625" customWidth="1"/>
    <col min="14350" max="14350" width="10.28515625" customWidth="1"/>
    <col min="14351" max="14351" width="9.42578125" customWidth="1"/>
    <col min="14352" max="14352" width="9.5703125" customWidth="1"/>
    <col min="14353" max="14353" width="9" customWidth="1"/>
    <col min="14354" max="14354" width="9.42578125" customWidth="1"/>
    <col min="14355" max="14356" width="9.7109375" customWidth="1"/>
    <col min="14357" max="14358" width="10" customWidth="1"/>
    <col min="14359" max="14359" width="9.85546875" customWidth="1"/>
    <col min="14360" max="14360" width="14.140625" customWidth="1"/>
    <col min="14361" max="14361" width="10.42578125" customWidth="1"/>
    <col min="14362" max="14362" width="10.5703125" customWidth="1"/>
    <col min="14363" max="14363" width="10.42578125" customWidth="1"/>
    <col min="14364" max="14364" width="10.28515625" customWidth="1"/>
    <col min="14365" max="14365" width="10.5703125" customWidth="1"/>
    <col min="14366" max="14366" width="9.140625" customWidth="1"/>
    <col min="14367" max="14367" width="10.42578125" customWidth="1"/>
    <col min="14368" max="14373" width="9.140625" customWidth="1"/>
    <col min="14374" max="14374" width="8" customWidth="1"/>
    <col min="14375" max="14383" width="7.28515625" customWidth="1"/>
    <col min="14384" max="14384" width="8.42578125" customWidth="1"/>
    <col min="14385" max="14385" width="9.28515625" customWidth="1"/>
    <col min="14386" max="14386" width="7.28515625" customWidth="1"/>
    <col min="14387" max="14387" width="9.85546875" customWidth="1"/>
    <col min="14388" max="14388" width="10.5703125" customWidth="1"/>
    <col min="14389" max="14389" width="8.5703125" customWidth="1"/>
    <col min="14390" max="14391" width="8.42578125" customWidth="1"/>
    <col min="14392" max="14392" width="9.140625" customWidth="1"/>
    <col min="14393" max="14393" width="8.140625" customWidth="1"/>
    <col min="14394" max="14394" width="8.85546875" customWidth="1"/>
    <col min="14588" max="14588" width="2.5703125" customWidth="1"/>
    <col min="14589" max="14589" width="5.140625" customWidth="1"/>
    <col min="14590" max="14590" width="12.42578125" customWidth="1"/>
    <col min="14591" max="14591" width="8.5703125" customWidth="1"/>
    <col min="14592" max="14592" width="9.28515625" customWidth="1"/>
    <col min="14593" max="14593" width="9.140625" customWidth="1"/>
    <col min="14594" max="14594" width="9" customWidth="1"/>
    <col min="14595" max="14595" width="8.85546875" customWidth="1"/>
    <col min="14596" max="14596" width="9" customWidth="1"/>
    <col min="14597" max="14598" width="8.85546875" customWidth="1"/>
    <col min="14599" max="14599" width="9.140625" customWidth="1"/>
    <col min="14600" max="14600" width="9.28515625" customWidth="1"/>
    <col min="14601" max="14601" width="9.42578125" customWidth="1"/>
    <col min="14602" max="14602" width="9.28515625" customWidth="1"/>
    <col min="14603" max="14603" width="9.5703125" customWidth="1"/>
    <col min="14604" max="14604" width="10" customWidth="1"/>
    <col min="14605" max="14605" width="10.140625" customWidth="1"/>
    <col min="14606" max="14606" width="10.28515625" customWidth="1"/>
    <col min="14607" max="14607" width="9.42578125" customWidth="1"/>
    <col min="14608" max="14608" width="9.5703125" customWidth="1"/>
    <col min="14609" max="14609" width="9" customWidth="1"/>
    <col min="14610" max="14610" width="9.42578125" customWidth="1"/>
    <col min="14611" max="14612" width="9.7109375" customWidth="1"/>
    <col min="14613" max="14614" width="10" customWidth="1"/>
    <col min="14615" max="14615" width="9.85546875" customWidth="1"/>
    <col min="14616" max="14616" width="14.140625" customWidth="1"/>
    <col min="14617" max="14617" width="10.42578125" customWidth="1"/>
    <col min="14618" max="14618" width="10.5703125" customWidth="1"/>
    <col min="14619" max="14619" width="10.42578125" customWidth="1"/>
    <col min="14620" max="14620" width="10.28515625" customWidth="1"/>
    <col min="14621" max="14621" width="10.5703125" customWidth="1"/>
    <col min="14622" max="14622" width="9.140625" customWidth="1"/>
    <col min="14623" max="14623" width="10.42578125" customWidth="1"/>
    <col min="14624" max="14629" width="9.140625" customWidth="1"/>
    <col min="14630" max="14630" width="8" customWidth="1"/>
    <col min="14631" max="14639" width="7.28515625" customWidth="1"/>
    <col min="14640" max="14640" width="8.42578125" customWidth="1"/>
    <col min="14641" max="14641" width="9.28515625" customWidth="1"/>
    <col min="14642" max="14642" width="7.28515625" customWidth="1"/>
    <col min="14643" max="14643" width="9.85546875" customWidth="1"/>
    <col min="14644" max="14644" width="10.5703125" customWidth="1"/>
    <col min="14645" max="14645" width="8.5703125" customWidth="1"/>
    <col min="14646" max="14647" width="8.42578125" customWidth="1"/>
    <col min="14648" max="14648" width="9.140625" customWidth="1"/>
    <col min="14649" max="14649" width="8.140625" customWidth="1"/>
    <col min="14650" max="14650" width="8.85546875" customWidth="1"/>
    <col min="14844" max="14844" width="2.5703125" customWidth="1"/>
    <col min="14845" max="14845" width="5.140625" customWidth="1"/>
    <col min="14846" max="14846" width="12.42578125" customWidth="1"/>
    <col min="14847" max="14847" width="8.5703125" customWidth="1"/>
    <col min="14848" max="14848" width="9.28515625" customWidth="1"/>
    <col min="14849" max="14849" width="9.140625" customWidth="1"/>
    <col min="14850" max="14850" width="9" customWidth="1"/>
    <col min="14851" max="14851" width="8.85546875" customWidth="1"/>
    <col min="14852" max="14852" width="9" customWidth="1"/>
    <col min="14853" max="14854" width="8.85546875" customWidth="1"/>
    <col min="14855" max="14855" width="9.140625" customWidth="1"/>
    <col min="14856" max="14856" width="9.28515625" customWidth="1"/>
    <col min="14857" max="14857" width="9.42578125" customWidth="1"/>
    <col min="14858" max="14858" width="9.28515625" customWidth="1"/>
    <col min="14859" max="14859" width="9.5703125" customWidth="1"/>
    <col min="14860" max="14860" width="10" customWidth="1"/>
    <col min="14861" max="14861" width="10.140625" customWidth="1"/>
    <col min="14862" max="14862" width="10.28515625" customWidth="1"/>
    <col min="14863" max="14863" width="9.42578125" customWidth="1"/>
    <col min="14864" max="14864" width="9.5703125" customWidth="1"/>
    <col min="14865" max="14865" width="9" customWidth="1"/>
    <col min="14866" max="14866" width="9.42578125" customWidth="1"/>
    <col min="14867" max="14868" width="9.7109375" customWidth="1"/>
    <col min="14869" max="14870" width="10" customWidth="1"/>
    <col min="14871" max="14871" width="9.85546875" customWidth="1"/>
    <col min="14872" max="14872" width="14.140625" customWidth="1"/>
    <col min="14873" max="14873" width="10.42578125" customWidth="1"/>
    <col min="14874" max="14874" width="10.5703125" customWidth="1"/>
    <col min="14875" max="14875" width="10.42578125" customWidth="1"/>
    <col min="14876" max="14876" width="10.28515625" customWidth="1"/>
    <col min="14877" max="14877" width="10.5703125" customWidth="1"/>
    <col min="14878" max="14878" width="9.140625" customWidth="1"/>
    <col min="14879" max="14879" width="10.42578125" customWidth="1"/>
    <col min="14880" max="14885" width="9.140625" customWidth="1"/>
    <col min="14886" max="14886" width="8" customWidth="1"/>
    <col min="14887" max="14895" width="7.28515625" customWidth="1"/>
    <col min="14896" max="14896" width="8.42578125" customWidth="1"/>
    <col min="14897" max="14897" width="9.28515625" customWidth="1"/>
    <col min="14898" max="14898" width="7.28515625" customWidth="1"/>
    <col min="14899" max="14899" width="9.85546875" customWidth="1"/>
    <col min="14900" max="14900" width="10.5703125" customWidth="1"/>
    <col min="14901" max="14901" width="8.5703125" customWidth="1"/>
    <col min="14902" max="14903" width="8.42578125" customWidth="1"/>
    <col min="14904" max="14904" width="9.140625" customWidth="1"/>
    <col min="14905" max="14905" width="8.140625" customWidth="1"/>
    <col min="14906" max="14906" width="8.85546875" customWidth="1"/>
    <col min="15100" max="15100" width="2.5703125" customWidth="1"/>
    <col min="15101" max="15101" width="5.140625" customWidth="1"/>
    <col min="15102" max="15102" width="12.42578125" customWidth="1"/>
    <col min="15103" max="15103" width="8.5703125" customWidth="1"/>
    <col min="15104" max="15104" width="9.28515625" customWidth="1"/>
    <col min="15105" max="15105" width="9.140625" customWidth="1"/>
    <col min="15106" max="15106" width="9" customWidth="1"/>
    <col min="15107" max="15107" width="8.85546875" customWidth="1"/>
    <col min="15108" max="15108" width="9" customWidth="1"/>
    <col min="15109" max="15110" width="8.85546875" customWidth="1"/>
    <col min="15111" max="15111" width="9.140625" customWidth="1"/>
    <col min="15112" max="15112" width="9.28515625" customWidth="1"/>
    <col min="15113" max="15113" width="9.42578125" customWidth="1"/>
    <col min="15114" max="15114" width="9.28515625" customWidth="1"/>
    <col min="15115" max="15115" width="9.5703125" customWidth="1"/>
    <col min="15116" max="15116" width="10" customWidth="1"/>
    <col min="15117" max="15117" width="10.140625" customWidth="1"/>
    <col min="15118" max="15118" width="10.28515625" customWidth="1"/>
    <col min="15119" max="15119" width="9.42578125" customWidth="1"/>
    <col min="15120" max="15120" width="9.5703125" customWidth="1"/>
    <col min="15121" max="15121" width="9" customWidth="1"/>
    <col min="15122" max="15122" width="9.42578125" customWidth="1"/>
    <col min="15123" max="15124" width="9.7109375" customWidth="1"/>
    <col min="15125" max="15126" width="10" customWidth="1"/>
    <col min="15127" max="15127" width="9.85546875" customWidth="1"/>
    <col min="15128" max="15128" width="14.140625" customWidth="1"/>
    <col min="15129" max="15129" width="10.42578125" customWidth="1"/>
    <col min="15130" max="15130" width="10.5703125" customWidth="1"/>
    <col min="15131" max="15131" width="10.42578125" customWidth="1"/>
    <col min="15132" max="15132" width="10.28515625" customWidth="1"/>
    <col min="15133" max="15133" width="10.5703125" customWidth="1"/>
    <col min="15134" max="15134" width="9.140625" customWidth="1"/>
    <col min="15135" max="15135" width="10.42578125" customWidth="1"/>
    <col min="15136" max="15141" width="9.140625" customWidth="1"/>
    <col min="15142" max="15142" width="8" customWidth="1"/>
    <col min="15143" max="15151" width="7.28515625" customWidth="1"/>
    <col min="15152" max="15152" width="8.42578125" customWidth="1"/>
    <col min="15153" max="15153" width="9.28515625" customWidth="1"/>
    <col min="15154" max="15154" width="7.28515625" customWidth="1"/>
    <col min="15155" max="15155" width="9.85546875" customWidth="1"/>
    <col min="15156" max="15156" width="10.5703125" customWidth="1"/>
    <col min="15157" max="15157" width="8.5703125" customWidth="1"/>
    <col min="15158" max="15159" width="8.42578125" customWidth="1"/>
    <col min="15160" max="15160" width="9.140625" customWidth="1"/>
    <col min="15161" max="15161" width="8.140625" customWidth="1"/>
    <col min="15162" max="15162" width="8.85546875" customWidth="1"/>
    <col min="15356" max="15356" width="2.5703125" customWidth="1"/>
    <col min="15357" max="15357" width="5.140625" customWidth="1"/>
    <col min="15358" max="15358" width="12.42578125" customWidth="1"/>
    <col min="15359" max="15359" width="8.5703125" customWidth="1"/>
    <col min="15360" max="15360" width="9.28515625" customWidth="1"/>
    <col min="15361" max="15361" width="9.140625" customWidth="1"/>
    <col min="15362" max="15362" width="9" customWidth="1"/>
    <col min="15363" max="15363" width="8.85546875" customWidth="1"/>
    <col min="15364" max="15364" width="9" customWidth="1"/>
    <col min="15365" max="15366" width="8.85546875" customWidth="1"/>
    <col min="15367" max="15367" width="9.140625" customWidth="1"/>
    <col min="15368" max="15368" width="9.28515625" customWidth="1"/>
    <col min="15369" max="15369" width="9.42578125" customWidth="1"/>
    <col min="15370" max="15370" width="9.28515625" customWidth="1"/>
    <col min="15371" max="15371" width="9.5703125" customWidth="1"/>
    <col min="15372" max="15372" width="10" customWidth="1"/>
    <col min="15373" max="15373" width="10.140625" customWidth="1"/>
    <col min="15374" max="15374" width="10.28515625" customWidth="1"/>
    <col min="15375" max="15375" width="9.42578125" customWidth="1"/>
    <col min="15376" max="15376" width="9.5703125" customWidth="1"/>
    <col min="15377" max="15377" width="9" customWidth="1"/>
    <col min="15378" max="15378" width="9.42578125" customWidth="1"/>
    <col min="15379" max="15380" width="9.7109375" customWidth="1"/>
    <col min="15381" max="15382" width="10" customWidth="1"/>
    <col min="15383" max="15383" width="9.85546875" customWidth="1"/>
    <col min="15384" max="15384" width="14.140625" customWidth="1"/>
    <col min="15385" max="15385" width="10.42578125" customWidth="1"/>
    <col min="15386" max="15386" width="10.5703125" customWidth="1"/>
    <col min="15387" max="15387" width="10.42578125" customWidth="1"/>
    <col min="15388" max="15388" width="10.28515625" customWidth="1"/>
    <col min="15389" max="15389" width="10.5703125" customWidth="1"/>
    <col min="15390" max="15390" width="9.140625" customWidth="1"/>
    <col min="15391" max="15391" width="10.42578125" customWidth="1"/>
    <col min="15392" max="15397" width="9.140625" customWidth="1"/>
    <col min="15398" max="15398" width="8" customWidth="1"/>
    <col min="15399" max="15407" width="7.28515625" customWidth="1"/>
    <col min="15408" max="15408" width="8.42578125" customWidth="1"/>
    <col min="15409" max="15409" width="9.28515625" customWidth="1"/>
    <col min="15410" max="15410" width="7.28515625" customWidth="1"/>
    <col min="15411" max="15411" width="9.85546875" customWidth="1"/>
    <col min="15412" max="15412" width="10.5703125" customWidth="1"/>
    <col min="15413" max="15413" width="8.5703125" customWidth="1"/>
    <col min="15414" max="15415" width="8.42578125" customWidth="1"/>
    <col min="15416" max="15416" width="9.140625" customWidth="1"/>
    <col min="15417" max="15417" width="8.140625" customWidth="1"/>
    <col min="15418" max="15418" width="8.85546875" customWidth="1"/>
    <col min="15612" max="15612" width="2.5703125" customWidth="1"/>
    <col min="15613" max="15613" width="5.140625" customWidth="1"/>
    <col min="15614" max="15614" width="12.42578125" customWidth="1"/>
    <col min="15615" max="15615" width="8.5703125" customWidth="1"/>
    <col min="15616" max="15616" width="9.28515625" customWidth="1"/>
    <col min="15617" max="15617" width="9.140625" customWidth="1"/>
    <col min="15618" max="15618" width="9" customWidth="1"/>
    <col min="15619" max="15619" width="8.85546875" customWidth="1"/>
    <col min="15620" max="15620" width="9" customWidth="1"/>
    <col min="15621" max="15622" width="8.85546875" customWidth="1"/>
    <col min="15623" max="15623" width="9.140625" customWidth="1"/>
    <col min="15624" max="15624" width="9.28515625" customWidth="1"/>
    <col min="15625" max="15625" width="9.42578125" customWidth="1"/>
    <col min="15626" max="15626" width="9.28515625" customWidth="1"/>
    <col min="15627" max="15627" width="9.5703125" customWidth="1"/>
    <col min="15628" max="15628" width="10" customWidth="1"/>
    <col min="15629" max="15629" width="10.140625" customWidth="1"/>
    <col min="15630" max="15630" width="10.28515625" customWidth="1"/>
    <col min="15631" max="15631" width="9.42578125" customWidth="1"/>
    <col min="15632" max="15632" width="9.5703125" customWidth="1"/>
    <col min="15633" max="15633" width="9" customWidth="1"/>
    <col min="15634" max="15634" width="9.42578125" customWidth="1"/>
    <col min="15635" max="15636" width="9.7109375" customWidth="1"/>
    <col min="15637" max="15638" width="10" customWidth="1"/>
    <col min="15639" max="15639" width="9.85546875" customWidth="1"/>
    <col min="15640" max="15640" width="14.140625" customWidth="1"/>
    <col min="15641" max="15641" width="10.42578125" customWidth="1"/>
    <col min="15642" max="15642" width="10.5703125" customWidth="1"/>
    <col min="15643" max="15643" width="10.42578125" customWidth="1"/>
    <col min="15644" max="15644" width="10.28515625" customWidth="1"/>
    <col min="15645" max="15645" width="10.5703125" customWidth="1"/>
    <col min="15646" max="15646" width="9.140625" customWidth="1"/>
    <col min="15647" max="15647" width="10.42578125" customWidth="1"/>
    <col min="15648" max="15653" width="9.140625" customWidth="1"/>
    <col min="15654" max="15654" width="8" customWidth="1"/>
    <col min="15655" max="15663" width="7.28515625" customWidth="1"/>
    <col min="15664" max="15664" width="8.42578125" customWidth="1"/>
    <col min="15665" max="15665" width="9.28515625" customWidth="1"/>
    <col min="15666" max="15666" width="7.28515625" customWidth="1"/>
    <col min="15667" max="15667" width="9.85546875" customWidth="1"/>
    <col min="15668" max="15668" width="10.5703125" customWidth="1"/>
    <col min="15669" max="15669" width="8.5703125" customWidth="1"/>
    <col min="15670" max="15671" width="8.42578125" customWidth="1"/>
    <col min="15672" max="15672" width="9.140625" customWidth="1"/>
    <col min="15673" max="15673" width="8.140625" customWidth="1"/>
    <col min="15674" max="15674" width="8.85546875" customWidth="1"/>
    <col min="15868" max="15868" width="2.5703125" customWidth="1"/>
    <col min="15869" max="15869" width="5.140625" customWidth="1"/>
    <col min="15870" max="15870" width="12.42578125" customWidth="1"/>
    <col min="15871" max="15871" width="8.5703125" customWidth="1"/>
    <col min="15872" max="15872" width="9.28515625" customWidth="1"/>
    <col min="15873" max="15873" width="9.140625" customWidth="1"/>
    <col min="15874" max="15874" width="9" customWidth="1"/>
    <col min="15875" max="15875" width="8.85546875" customWidth="1"/>
    <col min="15876" max="15876" width="9" customWidth="1"/>
    <col min="15877" max="15878" width="8.85546875" customWidth="1"/>
    <col min="15879" max="15879" width="9.140625" customWidth="1"/>
    <col min="15880" max="15880" width="9.28515625" customWidth="1"/>
    <col min="15881" max="15881" width="9.42578125" customWidth="1"/>
    <col min="15882" max="15882" width="9.28515625" customWidth="1"/>
    <col min="15883" max="15883" width="9.5703125" customWidth="1"/>
    <col min="15884" max="15884" width="10" customWidth="1"/>
    <col min="15885" max="15885" width="10.140625" customWidth="1"/>
    <col min="15886" max="15886" width="10.28515625" customWidth="1"/>
    <col min="15887" max="15887" width="9.42578125" customWidth="1"/>
    <col min="15888" max="15888" width="9.5703125" customWidth="1"/>
    <col min="15889" max="15889" width="9" customWidth="1"/>
    <col min="15890" max="15890" width="9.42578125" customWidth="1"/>
    <col min="15891" max="15892" width="9.7109375" customWidth="1"/>
    <col min="15893" max="15894" width="10" customWidth="1"/>
    <col min="15895" max="15895" width="9.85546875" customWidth="1"/>
    <col min="15896" max="15896" width="14.140625" customWidth="1"/>
    <col min="15897" max="15897" width="10.42578125" customWidth="1"/>
    <col min="15898" max="15898" width="10.5703125" customWidth="1"/>
    <col min="15899" max="15899" width="10.42578125" customWidth="1"/>
    <col min="15900" max="15900" width="10.28515625" customWidth="1"/>
    <col min="15901" max="15901" width="10.5703125" customWidth="1"/>
    <col min="15902" max="15902" width="9.140625" customWidth="1"/>
    <col min="15903" max="15903" width="10.42578125" customWidth="1"/>
    <col min="15904" max="15909" width="9.140625" customWidth="1"/>
    <col min="15910" max="15910" width="8" customWidth="1"/>
    <col min="15911" max="15919" width="7.28515625" customWidth="1"/>
    <col min="15920" max="15920" width="8.42578125" customWidth="1"/>
    <col min="15921" max="15921" width="9.28515625" customWidth="1"/>
    <col min="15922" max="15922" width="7.28515625" customWidth="1"/>
    <col min="15923" max="15923" width="9.85546875" customWidth="1"/>
    <col min="15924" max="15924" width="10.5703125" customWidth="1"/>
    <col min="15925" max="15925" width="8.5703125" customWidth="1"/>
    <col min="15926" max="15927" width="8.42578125" customWidth="1"/>
    <col min="15928" max="15928" width="9.140625" customWidth="1"/>
    <col min="15929" max="15929" width="8.140625" customWidth="1"/>
    <col min="15930" max="15930" width="8.85546875" customWidth="1"/>
    <col min="16124" max="16124" width="2.5703125" customWidth="1"/>
    <col min="16125" max="16125" width="5.140625" customWidth="1"/>
    <col min="16126" max="16126" width="12.42578125" customWidth="1"/>
    <col min="16127" max="16127" width="8.5703125" customWidth="1"/>
    <col min="16128" max="16128" width="9.28515625" customWidth="1"/>
    <col min="16129" max="16129" width="9.140625" customWidth="1"/>
    <col min="16130" max="16130" width="9" customWidth="1"/>
    <col min="16131" max="16131" width="8.85546875" customWidth="1"/>
    <col min="16132" max="16132" width="9" customWidth="1"/>
    <col min="16133" max="16134" width="8.85546875" customWidth="1"/>
    <col min="16135" max="16135" width="9.140625" customWidth="1"/>
    <col min="16136" max="16136" width="9.28515625" customWidth="1"/>
    <col min="16137" max="16137" width="9.42578125" customWidth="1"/>
    <col min="16138" max="16138" width="9.28515625" customWidth="1"/>
    <col min="16139" max="16139" width="9.5703125" customWidth="1"/>
    <col min="16140" max="16140" width="10" customWidth="1"/>
    <col min="16141" max="16141" width="10.140625" customWidth="1"/>
    <col min="16142" max="16142" width="10.28515625" customWidth="1"/>
    <col min="16143" max="16143" width="9.42578125" customWidth="1"/>
    <col min="16144" max="16144" width="9.5703125" customWidth="1"/>
    <col min="16145" max="16145" width="9" customWidth="1"/>
    <col min="16146" max="16146" width="9.42578125" customWidth="1"/>
    <col min="16147" max="16148" width="9.7109375" customWidth="1"/>
    <col min="16149" max="16150" width="10" customWidth="1"/>
    <col min="16151" max="16151" width="9.85546875" customWidth="1"/>
    <col min="16152" max="16152" width="14.140625" customWidth="1"/>
    <col min="16153" max="16153" width="10.42578125" customWidth="1"/>
    <col min="16154" max="16154" width="10.5703125" customWidth="1"/>
    <col min="16155" max="16155" width="10.42578125" customWidth="1"/>
    <col min="16156" max="16156" width="10.28515625" customWidth="1"/>
    <col min="16157" max="16157" width="10.5703125" customWidth="1"/>
    <col min="16158" max="16158" width="9.140625" customWidth="1"/>
    <col min="16159" max="16159" width="10.42578125" customWidth="1"/>
    <col min="16160" max="16165" width="9.140625" customWidth="1"/>
    <col min="16166" max="16166" width="8" customWidth="1"/>
    <col min="16167" max="16175" width="7.28515625" customWidth="1"/>
    <col min="16176" max="16176" width="8.42578125" customWidth="1"/>
    <col min="16177" max="16177" width="9.28515625" customWidth="1"/>
    <col min="16178" max="16178" width="7.28515625" customWidth="1"/>
    <col min="16179" max="16179" width="9.85546875" customWidth="1"/>
    <col min="16180" max="16180" width="10.5703125" customWidth="1"/>
    <col min="16181" max="16181" width="8.5703125" customWidth="1"/>
    <col min="16182" max="16183" width="8.42578125" customWidth="1"/>
    <col min="16184" max="16184" width="9.140625" customWidth="1"/>
    <col min="16185" max="16185" width="8.140625" customWidth="1"/>
    <col min="16186" max="16186" width="8.85546875" customWidth="1"/>
  </cols>
  <sheetData>
    <row r="1" spans="2:61" ht="30" x14ac:dyDescent="0.25">
      <c r="B1" s="1288" t="s">
        <v>286</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row>
    <row r="2" spans="2:61" ht="15" customHeight="1" thickBot="1" x14ac:dyDescent="0.3">
      <c r="B2" s="282"/>
      <c r="C2" s="1"/>
    </row>
    <row r="3" spans="2:61" ht="18" customHeight="1" thickBot="1" x14ac:dyDescent="0.3">
      <c r="B3" s="1358" t="s">
        <v>0</v>
      </c>
      <c r="C3" s="1359"/>
      <c r="D3" s="1364" t="s">
        <v>1</v>
      </c>
      <c r="E3" s="1467" t="s">
        <v>2</v>
      </c>
      <c r="F3" s="1468"/>
      <c r="G3" s="1468"/>
      <c r="H3" s="1468"/>
      <c r="I3" s="1468"/>
      <c r="J3" s="1468"/>
      <c r="K3" s="1468"/>
      <c r="L3" s="1469"/>
      <c r="M3" s="1630" t="s">
        <v>3</v>
      </c>
      <c r="N3" s="1631"/>
      <c r="O3" s="1631"/>
      <c r="P3" s="1631"/>
      <c r="Q3" s="1631"/>
      <c r="R3" s="1631"/>
      <c r="S3" s="1631"/>
      <c r="T3" s="1631"/>
      <c r="U3" s="1631"/>
      <c r="V3" s="1631"/>
      <c r="W3" s="1631"/>
      <c r="X3" s="1631"/>
      <c r="Y3" s="1632"/>
      <c r="Z3" s="1467" t="s">
        <v>4</v>
      </c>
      <c r="AA3" s="1468"/>
      <c r="AB3" s="1468"/>
      <c r="AC3" s="1468"/>
      <c r="AD3" s="1468"/>
      <c r="AE3" s="1469"/>
      <c r="AF3" s="1647" t="s">
        <v>5</v>
      </c>
      <c r="AG3" s="1648"/>
      <c r="AH3" s="1648"/>
      <c r="AI3" s="1648"/>
      <c r="AJ3" s="1648"/>
      <c r="AK3" s="1648"/>
      <c r="AL3" s="1648"/>
      <c r="AM3" s="1649"/>
      <c r="AN3" s="1630" t="s">
        <v>6</v>
      </c>
      <c r="AO3" s="1631"/>
      <c r="AP3" s="1631"/>
      <c r="AQ3" s="1631"/>
      <c r="AR3" s="1631"/>
      <c r="AS3" s="1631"/>
      <c r="AT3" s="1631"/>
      <c r="AU3" s="1631"/>
      <c r="AV3" s="1631"/>
      <c r="AW3" s="1631"/>
      <c r="AX3" s="1631"/>
      <c r="AY3" s="1631"/>
      <c r="AZ3" s="1632"/>
      <c r="BA3" s="1630" t="s">
        <v>7</v>
      </c>
      <c r="BB3" s="1631"/>
      <c r="BC3" s="1631"/>
      <c r="BD3" s="1631"/>
      <c r="BE3" s="1631"/>
      <c r="BF3" s="1632"/>
      <c r="BG3" s="1437" t="s">
        <v>199</v>
      </c>
      <c r="BH3" s="1438"/>
    </row>
    <row r="4" spans="2:61" ht="24" customHeight="1" x14ac:dyDescent="0.25">
      <c r="B4" s="1360"/>
      <c r="C4" s="1361"/>
      <c r="D4" s="1365"/>
      <c r="E4" s="1617" t="s">
        <v>9</v>
      </c>
      <c r="F4" s="1618"/>
      <c r="G4" s="1618"/>
      <c r="H4" s="1618" t="s">
        <v>117</v>
      </c>
      <c r="I4" s="1618"/>
      <c r="J4" s="1635" t="s">
        <v>12</v>
      </c>
      <c r="K4" s="1635"/>
      <c r="L4" s="1636"/>
      <c r="M4" s="1617" t="s">
        <v>90</v>
      </c>
      <c r="N4" s="1618"/>
      <c r="O4" s="1618"/>
      <c r="P4" s="1594" t="s">
        <v>91</v>
      </c>
      <c r="Q4" s="1618" t="s">
        <v>143</v>
      </c>
      <c r="R4" s="1618"/>
      <c r="S4" s="1618"/>
      <c r="T4" s="1618"/>
      <c r="U4" s="1618" t="s">
        <v>121</v>
      </c>
      <c r="V4" s="1618"/>
      <c r="W4" s="1618"/>
      <c r="X4" s="1618"/>
      <c r="Y4" s="1621"/>
      <c r="Z4" s="1639" t="s">
        <v>46</v>
      </c>
      <c r="AA4" s="1635" t="s">
        <v>15</v>
      </c>
      <c r="AB4" s="1635"/>
      <c r="AC4" s="1615" t="s">
        <v>16</v>
      </c>
      <c r="AD4" s="1615"/>
      <c r="AE4" s="243" t="s">
        <v>17</v>
      </c>
      <c r="AF4" s="1617" t="s">
        <v>18</v>
      </c>
      <c r="AG4" s="1618"/>
      <c r="AH4" s="1618" t="s">
        <v>19</v>
      </c>
      <c r="AI4" s="1618"/>
      <c r="AJ4" s="1644" t="s">
        <v>20</v>
      </c>
      <c r="AK4" s="1645"/>
      <c r="AL4" s="1645"/>
      <c r="AM4" s="1646"/>
      <c r="AN4" s="1639" t="s">
        <v>21</v>
      </c>
      <c r="AO4" s="1594" t="s">
        <v>22</v>
      </c>
      <c r="AP4" s="1594" t="s">
        <v>23</v>
      </c>
      <c r="AQ4" s="1594" t="s">
        <v>24</v>
      </c>
      <c r="AR4" s="1594" t="s">
        <v>25</v>
      </c>
      <c r="AS4" s="1637" t="s">
        <v>26</v>
      </c>
      <c r="AT4" s="1594" t="s">
        <v>93</v>
      </c>
      <c r="AU4" s="1594" t="s">
        <v>94</v>
      </c>
      <c r="AV4" s="1597" t="s">
        <v>27</v>
      </c>
      <c r="AW4" s="1597" t="s">
        <v>28</v>
      </c>
      <c r="AX4" s="1594" t="s">
        <v>29</v>
      </c>
      <c r="AY4" s="1594" t="s">
        <v>30</v>
      </c>
      <c r="AZ4" s="1601" t="s">
        <v>330</v>
      </c>
      <c r="BA4" s="1627" t="s">
        <v>32</v>
      </c>
      <c r="BB4" s="1628"/>
      <c r="BC4" s="1629" t="s">
        <v>33</v>
      </c>
      <c r="BD4" s="1628"/>
      <c r="BE4" s="1592" t="s">
        <v>34</v>
      </c>
      <c r="BF4" s="1593"/>
      <c r="BG4" s="1439"/>
      <c r="BH4" s="1440"/>
    </row>
    <row r="5" spans="2:61" ht="27" customHeight="1" x14ac:dyDescent="0.25">
      <c r="B5" s="1360"/>
      <c r="C5" s="1361"/>
      <c r="D5" s="1365"/>
      <c r="E5" s="1604" t="s">
        <v>114</v>
      </c>
      <c r="F5" s="1604" t="s">
        <v>115</v>
      </c>
      <c r="G5" s="1604" t="s">
        <v>116</v>
      </c>
      <c r="H5" s="1604" t="s">
        <v>118</v>
      </c>
      <c r="I5" s="1604" t="s">
        <v>122</v>
      </c>
      <c r="J5" s="1561" t="s">
        <v>317</v>
      </c>
      <c r="K5" s="1561" t="s">
        <v>318</v>
      </c>
      <c r="L5" s="1616" t="s">
        <v>319</v>
      </c>
      <c r="M5" s="1612" t="s">
        <v>95</v>
      </c>
      <c r="N5" s="1604" t="s">
        <v>96</v>
      </c>
      <c r="O5" s="1604" t="s">
        <v>97</v>
      </c>
      <c r="P5" s="1619"/>
      <c r="Q5" s="1604" t="s">
        <v>119</v>
      </c>
      <c r="R5" s="1604" t="s">
        <v>120</v>
      </c>
      <c r="S5" s="1604" t="s">
        <v>100</v>
      </c>
      <c r="T5" s="1604" t="s">
        <v>98</v>
      </c>
      <c r="U5" s="1604" t="s">
        <v>41</v>
      </c>
      <c r="V5" s="1604" t="s">
        <v>42</v>
      </c>
      <c r="W5" s="1604" t="s">
        <v>43</v>
      </c>
      <c r="X5" s="1604" t="s">
        <v>44</v>
      </c>
      <c r="Y5" s="1607" t="s">
        <v>45</v>
      </c>
      <c r="Z5" s="1640"/>
      <c r="AA5" s="1516" t="s">
        <v>320</v>
      </c>
      <c r="AB5" s="1516" t="s">
        <v>321</v>
      </c>
      <c r="AC5" s="1516" t="s">
        <v>320</v>
      </c>
      <c r="AD5" s="1516" t="s">
        <v>321</v>
      </c>
      <c r="AE5" s="1541" t="s">
        <v>320</v>
      </c>
      <c r="AF5" s="1612" t="s">
        <v>322</v>
      </c>
      <c r="AG5" s="1604" t="s">
        <v>324</v>
      </c>
      <c r="AH5" s="1604" t="s">
        <v>343</v>
      </c>
      <c r="AI5" s="1604" t="s">
        <v>324</v>
      </c>
      <c r="AJ5" s="1604" t="s">
        <v>322</v>
      </c>
      <c r="AK5" s="1604" t="s">
        <v>324</v>
      </c>
      <c r="AL5" s="1604" t="s">
        <v>344</v>
      </c>
      <c r="AM5" s="1607" t="s">
        <v>340</v>
      </c>
      <c r="AN5" s="1640"/>
      <c r="AO5" s="1595"/>
      <c r="AP5" s="1595"/>
      <c r="AQ5" s="1595"/>
      <c r="AR5" s="1595"/>
      <c r="AS5" s="1595"/>
      <c r="AT5" s="1595"/>
      <c r="AU5" s="1595"/>
      <c r="AV5" s="1598"/>
      <c r="AW5" s="1598"/>
      <c r="AX5" s="1595"/>
      <c r="AY5" s="1594"/>
      <c r="AZ5" s="1602"/>
      <c r="BA5" s="1624" t="s">
        <v>338</v>
      </c>
      <c r="BB5" s="1610" t="s">
        <v>329</v>
      </c>
      <c r="BC5" s="1610" t="s">
        <v>342</v>
      </c>
      <c r="BD5" s="1610" t="s">
        <v>329</v>
      </c>
      <c r="BE5" s="1610" t="s">
        <v>342</v>
      </c>
      <c r="BF5" s="1622" t="s">
        <v>329</v>
      </c>
      <c r="BG5" s="1439"/>
      <c r="BH5" s="1440"/>
    </row>
    <row r="6" spans="2:61" ht="34.5" customHeight="1" x14ac:dyDescent="0.25">
      <c r="B6" s="1360"/>
      <c r="C6" s="1361"/>
      <c r="D6" s="1365"/>
      <c r="E6" s="1610"/>
      <c r="F6" s="1610"/>
      <c r="G6" s="1610"/>
      <c r="H6" s="1610"/>
      <c r="I6" s="1610"/>
      <c r="J6" s="1539"/>
      <c r="K6" s="1539"/>
      <c r="L6" s="1542"/>
      <c r="M6" s="1613"/>
      <c r="N6" s="1633"/>
      <c r="O6" s="1633"/>
      <c r="P6" s="1619"/>
      <c r="Q6" s="1610"/>
      <c r="R6" s="1610"/>
      <c r="S6" s="1610"/>
      <c r="T6" s="1610"/>
      <c r="U6" s="1605"/>
      <c r="V6" s="1605"/>
      <c r="W6" s="1605"/>
      <c r="X6" s="1605"/>
      <c r="Y6" s="1608"/>
      <c r="Z6" s="1640"/>
      <c r="AA6" s="1517"/>
      <c r="AB6" s="1517"/>
      <c r="AC6" s="1517"/>
      <c r="AD6" s="1517"/>
      <c r="AE6" s="1642"/>
      <c r="AF6" s="1624"/>
      <c r="AG6" s="1610"/>
      <c r="AH6" s="1610"/>
      <c r="AI6" s="1610"/>
      <c r="AJ6" s="1610"/>
      <c r="AK6" s="1610"/>
      <c r="AL6" s="1610"/>
      <c r="AM6" s="1622"/>
      <c r="AN6" s="1640"/>
      <c r="AO6" s="1595"/>
      <c r="AP6" s="1595"/>
      <c r="AQ6" s="1595"/>
      <c r="AR6" s="1595"/>
      <c r="AS6" s="1595"/>
      <c r="AT6" s="1595"/>
      <c r="AU6" s="1595"/>
      <c r="AV6" s="1598"/>
      <c r="AW6" s="1598"/>
      <c r="AX6" s="1595"/>
      <c r="AY6" s="1594"/>
      <c r="AZ6" s="1602"/>
      <c r="BA6" s="1625"/>
      <c r="BB6" s="1605"/>
      <c r="BC6" s="1605"/>
      <c r="BD6" s="1605"/>
      <c r="BE6" s="1605"/>
      <c r="BF6" s="1608"/>
      <c r="BG6" s="1439"/>
      <c r="BH6" s="1440"/>
    </row>
    <row r="7" spans="2:61" ht="39.75" customHeight="1" thickBot="1" x14ac:dyDescent="0.3">
      <c r="B7" s="1360"/>
      <c r="C7" s="1361"/>
      <c r="D7" s="1365"/>
      <c r="E7" s="1611"/>
      <c r="F7" s="1611"/>
      <c r="G7" s="1611"/>
      <c r="H7" s="1611"/>
      <c r="I7" s="1611"/>
      <c r="J7" s="1540"/>
      <c r="K7" s="1540"/>
      <c r="L7" s="1543"/>
      <c r="M7" s="1614"/>
      <c r="N7" s="1634"/>
      <c r="O7" s="1634"/>
      <c r="P7" s="1620"/>
      <c r="Q7" s="1611"/>
      <c r="R7" s="1611"/>
      <c r="S7" s="1611"/>
      <c r="T7" s="1611"/>
      <c r="U7" s="1606"/>
      <c r="V7" s="1606"/>
      <c r="W7" s="1606"/>
      <c r="X7" s="1606"/>
      <c r="Y7" s="1609"/>
      <c r="Z7" s="1641"/>
      <c r="AA7" s="1518"/>
      <c r="AB7" s="1518"/>
      <c r="AC7" s="1518"/>
      <c r="AD7" s="1518"/>
      <c r="AE7" s="1643"/>
      <c r="AF7" s="1638"/>
      <c r="AG7" s="1611"/>
      <c r="AH7" s="1611"/>
      <c r="AI7" s="1611"/>
      <c r="AJ7" s="1611"/>
      <c r="AK7" s="1611"/>
      <c r="AL7" s="1611"/>
      <c r="AM7" s="1623"/>
      <c r="AN7" s="1641"/>
      <c r="AO7" s="1596"/>
      <c r="AP7" s="1596"/>
      <c r="AQ7" s="1596"/>
      <c r="AR7" s="1596"/>
      <c r="AS7" s="1596"/>
      <c r="AT7" s="1596"/>
      <c r="AU7" s="1596"/>
      <c r="AV7" s="1599"/>
      <c r="AW7" s="1599"/>
      <c r="AX7" s="1596"/>
      <c r="AY7" s="1600"/>
      <c r="AZ7" s="1603"/>
      <c r="BA7" s="1626"/>
      <c r="BB7" s="1606"/>
      <c r="BC7" s="1606"/>
      <c r="BD7" s="1606"/>
      <c r="BE7" s="1606"/>
      <c r="BF7" s="1609"/>
      <c r="BG7" s="1441"/>
      <c r="BH7" s="1442"/>
    </row>
    <row r="8" spans="2:61" ht="18" customHeight="1" x14ac:dyDescent="0.25">
      <c r="B8" s="1360"/>
      <c r="C8" s="1361"/>
      <c r="D8" s="1365"/>
      <c r="E8" s="1348" t="s">
        <v>279</v>
      </c>
      <c r="F8" s="1348" t="s">
        <v>279</v>
      </c>
      <c r="G8" s="1348" t="s">
        <v>279</v>
      </c>
      <c r="H8" s="1348" t="s">
        <v>279</v>
      </c>
      <c r="I8" s="1348" t="s">
        <v>279</v>
      </c>
      <c r="J8" s="1356" t="s">
        <v>239</v>
      </c>
      <c r="K8" s="1356" t="s">
        <v>239</v>
      </c>
      <c r="L8" s="1590" t="s">
        <v>239</v>
      </c>
      <c r="M8" s="1348" t="s">
        <v>279</v>
      </c>
      <c r="N8" s="1348" t="s">
        <v>279</v>
      </c>
      <c r="O8" s="1348" t="s">
        <v>279</v>
      </c>
      <c r="P8" s="1348" t="s">
        <v>279</v>
      </c>
      <c r="Q8" s="1348" t="s">
        <v>279</v>
      </c>
      <c r="R8" s="1348" t="s">
        <v>279</v>
      </c>
      <c r="S8" s="1348" t="s">
        <v>279</v>
      </c>
      <c r="T8" s="1348" t="s">
        <v>279</v>
      </c>
      <c r="U8" s="1348" t="s">
        <v>279</v>
      </c>
      <c r="V8" s="1348" t="s">
        <v>279</v>
      </c>
      <c r="W8" s="1348" t="s">
        <v>279</v>
      </c>
      <c r="X8" s="1348" t="s">
        <v>279</v>
      </c>
      <c r="Y8" s="1350" t="s">
        <v>279</v>
      </c>
      <c r="Z8" s="1348" t="s">
        <v>279</v>
      </c>
      <c r="AA8" s="1348" t="s">
        <v>279</v>
      </c>
      <c r="AB8" s="1344" t="s">
        <v>240</v>
      </c>
      <c r="AC8" s="1344" t="s">
        <v>239</v>
      </c>
      <c r="AD8" s="1344" t="s">
        <v>239</v>
      </c>
      <c r="AE8" s="1346" t="s">
        <v>239</v>
      </c>
      <c r="AF8" s="1344" t="s">
        <v>280</v>
      </c>
      <c r="AG8" s="1344" t="s">
        <v>241</v>
      </c>
      <c r="AH8" s="1344" t="s">
        <v>280</v>
      </c>
      <c r="AI8" s="1344" t="s">
        <v>241</v>
      </c>
      <c r="AJ8" s="1344" t="s">
        <v>280</v>
      </c>
      <c r="AK8" s="1344" t="s">
        <v>241</v>
      </c>
      <c r="AL8" s="1344" t="s">
        <v>280</v>
      </c>
      <c r="AM8" s="1346" t="s">
        <v>241</v>
      </c>
      <c r="AN8" s="1344" t="s">
        <v>279</v>
      </c>
      <c r="AO8" s="1344" t="s">
        <v>279</v>
      </c>
      <c r="AP8" s="1344" t="s">
        <v>279</v>
      </c>
      <c r="AQ8" s="1344" t="s">
        <v>279</v>
      </c>
      <c r="AR8" s="1344" t="s">
        <v>279</v>
      </c>
      <c r="AS8" s="1344" t="s">
        <v>279</v>
      </c>
      <c r="AT8" s="1344" t="s">
        <v>279</v>
      </c>
      <c r="AU8" s="1344" t="s">
        <v>279</v>
      </c>
      <c r="AV8" s="1344" t="s">
        <v>279</v>
      </c>
      <c r="AW8" s="1344" t="s">
        <v>279</v>
      </c>
      <c r="AX8" s="1344" t="s">
        <v>279</v>
      </c>
      <c r="AY8" s="1344" t="s">
        <v>279</v>
      </c>
      <c r="AZ8" s="1346" t="s">
        <v>279</v>
      </c>
      <c r="BA8" s="1344" t="s">
        <v>243</v>
      </c>
      <c r="BB8" s="1344" t="s">
        <v>279</v>
      </c>
      <c r="BC8" s="1344" t="s">
        <v>243</v>
      </c>
      <c r="BD8" s="1344" t="s">
        <v>279</v>
      </c>
      <c r="BE8" s="1344" t="s">
        <v>243</v>
      </c>
      <c r="BF8" s="1344" t="s">
        <v>279</v>
      </c>
      <c r="BG8" s="1588" t="s">
        <v>355</v>
      </c>
      <c r="BH8" s="1344" t="s">
        <v>50</v>
      </c>
    </row>
    <row r="9" spans="2:61" x14ac:dyDescent="0.25">
      <c r="B9" s="1360"/>
      <c r="C9" s="1361"/>
      <c r="D9" s="1365"/>
      <c r="E9" s="1454"/>
      <c r="F9" s="1454"/>
      <c r="G9" s="1454"/>
      <c r="H9" s="1454"/>
      <c r="I9" s="1454"/>
      <c r="J9" s="1357"/>
      <c r="K9" s="1357"/>
      <c r="L9" s="1591"/>
      <c r="M9" s="1454"/>
      <c r="N9" s="1349"/>
      <c r="O9" s="1349"/>
      <c r="P9" s="1349"/>
      <c r="Q9" s="1349"/>
      <c r="R9" s="1349"/>
      <c r="S9" s="1349"/>
      <c r="T9" s="1349"/>
      <c r="U9" s="1349"/>
      <c r="V9" s="1349"/>
      <c r="W9" s="1349"/>
      <c r="X9" s="1349"/>
      <c r="Y9" s="1470"/>
      <c r="Z9" s="1454"/>
      <c r="AA9" s="1454"/>
      <c r="AB9" s="1452"/>
      <c r="AC9" s="1452"/>
      <c r="AD9" s="1452"/>
      <c r="AE9" s="1453"/>
      <c r="AF9" s="1452"/>
      <c r="AG9" s="1452"/>
      <c r="AH9" s="1452"/>
      <c r="AI9" s="1452"/>
      <c r="AJ9" s="1452"/>
      <c r="AK9" s="1452"/>
      <c r="AL9" s="1452"/>
      <c r="AM9" s="1453"/>
      <c r="AN9" s="1452"/>
      <c r="AO9" s="1452"/>
      <c r="AP9" s="1452"/>
      <c r="AQ9" s="1452"/>
      <c r="AR9" s="1452"/>
      <c r="AS9" s="1452"/>
      <c r="AT9" s="1452"/>
      <c r="AU9" s="1452"/>
      <c r="AV9" s="1452"/>
      <c r="AW9" s="1452"/>
      <c r="AX9" s="1452"/>
      <c r="AY9" s="1452"/>
      <c r="AZ9" s="1453"/>
      <c r="BA9" s="1452"/>
      <c r="BB9" s="1452"/>
      <c r="BC9" s="1452"/>
      <c r="BD9" s="1452"/>
      <c r="BE9" s="1452"/>
      <c r="BF9" s="1452"/>
      <c r="BG9" s="1589"/>
      <c r="BH9" s="1345"/>
    </row>
    <row r="10" spans="2:61" ht="23.25" x14ac:dyDescent="0.25">
      <c r="B10" s="1547"/>
      <c r="C10" s="1548"/>
      <c r="D10" s="207" t="s">
        <v>51</v>
      </c>
      <c r="E10" s="228">
        <f>SUM(E11:E48)</f>
        <v>994916</v>
      </c>
      <c r="F10" s="594">
        <f>SUM(F11:F48)</f>
        <v>705947</v>
      </c>
      <c r="G10" s="594">
        <f>SUM(G11:G48)</f>
        <v>259076</v>
      </c>
      <c r="H10" s="594">
        <f>SUM(H11:H48)</f>
        <v>19792</v>
      </c>
      <c r="I10" s="594">
        <f>SUM(I11:I48)</f>
        <v>4770</v>
      </c>
      <c r="J10" s="595">
        <v>2.2000000000000002</v>
      </c>
      <c r="K10" s="595">
        <v>8.8000000000000007</v>
      </c>
      <c r="L10" s="230">
        <v>4.5999999999999996</v>
      </c>
      <c r="M10" s="556">
        <f t="shared" ref="M10:Z10" si="0">SUM(M11:M48)</f>
        <v>221</v>
      </c>
      <c r="N10" s="594">
        <f t="shared" si="0"/>
        <v>28</v>
      </c>
      <c r="O10" s="594">
        <f t="shared" si="0"/>
        <v>1959</v>
      </c>
      <c r="P10" s="594">
        <f t="shared" si="0"/>
        <v>422</v>
      </c>
      <c r="Q10" s="594">
        <f t="shared" si="0"/>
        <v>203</v>
      </c>
      <c r="R10" s="594">
        <f t="shared" si="0"/>
        <v>46</v>
      </c>
      <c r="S10" s="594">
        <f t="shared" si="0"/>
        <v>195</v>
      </c>
      <c r="T10" s="594">
        <f t="shared" si="0"/>
        <v>4870</v>
      </c>
      <c r="U10" s="594">
        <f t="shared" si="0"/>
        <v>21914</v>
      </c>
      <c r="V10" s="594">
        <f t="shared" si="0"/>
        <v>125103</v>
      </c>
      <c r="W10" s="594">
        <f t="shared" si="0"/>
        <v>77542</v>
      </c>
      <c r="X10" s="594">
        <f t="shared" si="0"/>
        <v>22657</v>
      </c>
      <c r="Y10" s="557">
        <f t="shared" si="0"/>
        <v>26728</v>
      </c>
      <c r="Z10" s="229">
        <f t="shared" si="0"/>
        <v>281703</v>
      </c>
      <c r="AA10" s="77">
        <v>99.2</v>
      </c>
      <c r="AB10" s="77">
        <v>84.3</v>
      </c>
      <c r="AC10" s="77">
        <v>98.9</v>
      </c>
      <c r="AD10" s="77">
        <v>48.6</v>
      </c>
      <c r="AE10" s="79">
        <v>94.7</v>
      </c>
      <c r="AF10" s="228">
        <f>SUM(AF11:AF47)</f>
        <v>94148</v>
      </c>
      <c r="AG10" s="228">
        <f t="shared" ref="AG10:BF10" si="1">SUM(AG11:AG47)</f>
        <v>405395</v>
      </c>
      <c r="AH10" s="228">
        <f t="shared" si="1"/>
        <v>4872</v>
      </c>
      <c r="AI10" s="228">
        <f t="shared" si="1"/>
        <v>32222</v>
      </c>
      <c r="AJ10" s="228">
        <f t="shared" si="1"/>
        <v>68423</v>
      </c>
      <c r="AK10" s="228">
        <f t="shared" si="1"/>
        <v>237855</v>
      </c>
      <c r="AL10" s="228">
        <f t="shared" si="1"/>
        <v>104861</v>
      </c>
      <c r="AM10" s="557">
        <f t="shared" si="1"/>
        <v>104603</v>
      </c>
      <c r="AN10" s="229">
        <f t="shared" si="1"/>
        <v>463149</v>
      </c>
      <c r="AO10" s="228">
        <f t="shared" si="1"/>
        <v>85937</v>
      </c>
      <c r="AP10" s="228">
        <f t="shared" si="1"/>
        <v>57257</v>
      </c>
      <c r="AQ10" s="228">
        <f t="shared" si="1"/>
        <v>16775</v>
      </c>
      <c r="AR10" s="228">
        <f t="shared" si="1"/>
        <v>7609</v>
      </c>
      <c r="AS10" s="228">
        <f t="shared" si="1"/>
        <v>146</v>
      </c>
      <c r="AT10" s="228">
        <f t="shared" si="1"/>
        <v>7632</v>
      </c>
      <c r="AU10" s="228">
        <f t="shared" si="1"/>
        <v>31328</v>
      </c>
      <c r="AV10" s="228">
        <f t="shared" si="1"/>
        <v>16888</v>
      </c>
      <c r="AW10" s="228">
        <f t="shared" si="1"/>
        <v>16711</v>
      </c>
      <c r="AX10" s="228">
        <f t="shared" si="1"/>
        <v>921363</v>
      </c>
      <c r="AY10" s="228">
        <f t="shared" si="1"/>
        <v>4594850</v>
      </c>
      <c r="AZ10" s="558">
        <f t="shared" si="1"/>
        <v>9074</v>
      </c>
      <c r="BA10" s="228">
        <f t="shared" si="1"/>
        <v>19679783</v>
      </c>
      <c r="BB10" s="228">
        <f t="shared" si="1"/>
        <v>54891767</v>
      </c>
      <c r="BC10" s="228">
        <f t="shared" si="1"/>
        <v>428935</v>
      </c>
      <c r="BD10" s="228">
        <f t="shared" si="1"/>
        <v>683609</v>
      </c>
      <c r="BE10" s="228">
        <f t="shared" si="1"/>
        <v>80284</v>
      </c>
      <c r="BF10" s="558">
        <f t="shared" si="1"/>
        <v>185892</v>
      </c>
      <c r="BG10" s="686">
        <v>57.46</v>
      </c>
      <c r="BH10" s="364"/>
      <c r="BI10" s="30"/>
    </row>
    <row r="11" spans="2:61" x14ac:dyDescent="0.25">
      <c r="B11" s="570">
        <v>1</v>
      </c>
      <c r="C11" s="568">
        <v>41001</v>
      </c>
      <c r="D11" s="535" t="s">
        <v>52</v>
      </c>
      <c r="E11" s="569">
        <v>271739</v>
      </c>
      <c r="F11" s="537">
        <v>147599</v>
      </c>
      <c r="G11" s="538">
        <v>173778</v>
      </c>
      <c r="H11" s="539">
        <v>6326</v>
      </c>
      <c r="I11" s="559">
        <v>1795</v>
      </c>
      <c r="J11" s="541">
        <v>4.5999999999999996</v>
      </c>
      <c r="K11" s="541">
        <v>8.1</v>
      </c>
      <c r="L11" s="541">
        <v>7</v>
      </c>
      <c r="M11" s="543">
        <v>41</v>
      </c>
      <c r="N11" s="543">
        <v>1</v>
      </c>
      <c r="O11" s="543">
        <v>320</v>
      </c>
      <c r="P11" s="543">
        <v>321</v>
      </c>
      <c r="Q11" s="537">
        <v>37</v>
      </c>
      <c r="R11" s="537">
        <v>7</v>
      </c>
      <c r="S11" s="540" t="s">
        <v>124</v>
      </c>
      <c r="T11" s="540" t="s">
        <v>124</v>
      </c>
      <c r="U11" s="543">
        <v>8052</v>
      </c>
      <c r="V11" s="543">
        <v>32874</v>
      </c>
      <c r="W11" s="543">
        <v>25309</v>
      </c>
      <c r="X11" s="543">
        <v>8621</v>
      </c>
      <c r="Y11" s="596">
        <v>6431</v>
      </c>
      <c r="Z11" s="545">
        <v>96702</v>
      </c>
      <c r="AA11" s="546">
        <v>95.99</v>
      </c>
      <c r="AB11" s="546">
        <v>99.52</v>
      </c>
      <c r="AC11" s="546">
        <v>100</v>
      </c>
      <c r="AD11" s="546">
        <v>63.4</v>
      </c>
      <c r="AE11" s="542">
        <v>99</v>
      </c>
      <c r="AF11" s="597">
        <v>7291</v>
      </c>
      <c r="AG11" s="560">
        <v>19797</v>
      </c>
      <c r="AH11" s="561">
        <v>225</v>
      </c>
      <c r="AI11" s="562">
        <v>1550</v>
      </c>
      <c r="AJ11" s="563">
        <v>2625</v>
      </c>
      <c r="AK11" s="563">
        <v>9222</v>
      </c>
      <c r="AL11" s="564">
        <v>3041</v>
      </c>
      <c r="AM11" s="600">
        <v>3191</v>
      </c>
      <c r="AN11" s="545">
        <v>33078</v>
      </c>
      <c r="AO11" s="537">
        <v>22166</v>
      </c>
      <c r="AP11" s="537">
        <v>3500</v>
      </c>
      <c r="AQ11" s="537">
        <v>2500</v>
      </c>
      <c r="AR11" s="537">
        <v>700</v>
      </c>
      <c r="AS11" s="540">
        <v>0</v>
      </c>
      <c r="AT11" s="537">
        <v>200</v>
      </c>
      <c r="AU11" s="537">
        <v>180</v>
      </c>
      <c r="AV11" s="537">
        <v>1650</v>
      </c>
      <c r="AW11" s="537">
        <v>1600</v>
      </c>
      <c r="AX11" s="537">
        <v>210000</v>
      </c>
      <c r="AY11" s="565">
        <v>870000</v>
      </c>
      <c r="AZ11" s="554">
        <v>470</v>
      </c>
      <c r="BA11" s="601">
        <v>418552</v>
      </c>
      <c r="BB11" s="543">
        <v>1297300</v>
      </c>
      <c r="BC11" s="566">
        <v>69375</v>
      </c>
      <c r="BD11" s="566">
        <v>93000</v>
      </c>
      <c r="BE11" s="567">
        <v>6048</v>
      </c>
      <c r="BF11" s="555">
        <v>14400</v>
      </c>
      <c r="BG11" s="683">
        <v>62.14</v>
      </c>
      <c r="BH11" s="680">
        <v>6</v>
      </c>
    </row>
    <row r="12" spans="2:61" x14ac:dyDescent="0.25">
      <c r="B12" s="283">
        <v>2</v>
      </c>
      <c r="C12" s="41">
        <v>41006</v>
      </c>
      <c r="D12" s="48" t="s">
        <v>80</v>
      </c>
      <c r="E12" s="174">
        <v>26971</v>
      </c>
      <c r="F12" s="139">
        <v>24667</v>
      </c>
      <c r="G12" s="141">
        <v>231</v>
      </c>
      <c r="H12" s="175">
        <v>657</v>
      </c>
      <c r="I12" s="139">
        <v>93</v>
      </c>
      <c r="J12" s="153">
        <v>0</v>
      </c>
      <c r="K12" s="143">
        <v>0</v>
      </c>
      <c r="L12" s="232">
        <v>0</v>
      </c>
      <c r="M12" s="238">
        <v>5</v>
      </c>
      <c r="N12" s="34">
        <v>2</v>
      </c>
      <c r="O12" s="34">
        <v>83</v>
      </c>
      <c r="P12" s="34">
        <v>3</v>
      </c>
      <c r="Q12" s="139">
        <v>5</v>
      </c>
      <c r="R12" s="139">
        <v>3</v>
      </c>
      <c r="S12" s="139">
        <v>5</v>
      </c>
      <c r="T12" s="139">
        <v>177</v>
      </c>
      <c r="U12" s="34">
        <v>662</v>
      </c>
      <c r="V12" s="34">
        <v>4356</v>
      </c>
      <c r="W12" s="34">
        <v>1519</v>
      </c>
      <c r="X12" s="34">
        <v>284</v>
      </c>
      <c r="Y12" s="139">
        <v>668</v>
      </c>
      <c r="Z12" s="214">
        <v>6080</v>
      </c>
      <c r="AA12" s="138">
        <v>95.27</v>
      </c>
      <c r="AB12" s="138">
        <v>78.81</v>
      </c>
      <c r="AC12" s="138">
        <v>95</v>
      </c>
      <c r="AD12" s="138">
        <v>44.5</v>
      </c>
      <c r="AE12" s="232">
        <v>100</v>
      </c>
      <c r="AF12" s="598">
        <v>1977</v>
      </c>
      <c r="AG12" s="176">
        <v>5746</v>
      </c>
      <c r="AH12" s="189">
        <v>79</v>
      </c>
      <c r="AI12" s="178">
        <v>578</v>
      </c>
      <c r="AJ12" s="190">
        <v>2715</v>
      </c>
      <c r="AK12" s="190">
        <v>8961</v>
      </c>
      <c r="AL12" s="191">
        <v>9554</v>
      </c>
      <c r="AM12" s="191">
        <v>9943</v>
      </c>
      <c r="AN12" s="214">
        <v>4403</v>
      </c>
      <c r="AO12" s="139">
        <v>1020</v>
      </c>
      <c r="AP12" s="139">
        <v>1650</v>
      </c>
      <c r="AQ12" s="139">
        <v>210</v>
      </c>
      <c r="AR12" s="139">
        <v>5</v>
      </c>
      <c r="AS12" s="154">
        <v>0</v>
      </c>
      <c r="AT12" s="154">
        <v>0</v>
      </c>
      <c r="AU12" s="154">
        <v>0</v>
      </c>
      <c r="AV12" s="157">
        <v>0</v>
      </c>
      <c r="AW12" s="139">
        <v>0</v>
      </c>
      <c r="AX12" s="139">
        <v>2295</v>
      </c>
      <c r="AY12" s="172">
        <v>24200</v>
      </c>
      <c r="AZ12" s="223">
        <v>90</v>
      </c>
      <c r="BA12" s="602">
        <v>8483</v>
      </c>
      <c r="BB12" s="34">
        <v>18935</v>
      </c>
      <c r="BC12" s="151">
        <v>1130</v>
      </c>
      <c r="BD12" s="151">
        <v>1488</v>
      </c>
      <c r="BE12" s="151">
        <v>0</v>
      </c>
      <c r="BF12" s="249">
        <v>0</v>
      </c>
      <c r="BG12" s="322">
        <v>57.75</v>
      </c>
      <c r="BH12" s="372">
        <v>22</v>
      </c>
    </row>
    <row r="13" spans="2:61" x14ac:dyDescent="0.25">
      <c r="B13" s="283">
        <v>3</v>
      </c>
      <c r="C13" s="41">
        <v>41013</v>
      </c>
      <c r="D13" s="48" t="s">
        <v>73</v>
      </c>
      <c r="E13" s="174">
        <v>9092</v>
      </c>
      <c r="F13" s="139">
        <v>7347</v>
      </c>
      <c r="G13" s="141">
        <v>565</v>
      </c>
      <c r="H13" s="175">
        <v>162</v>
      </c>
      <c r="I13" s="139">
        <v>59</v>
      </c>
      <c r="J13" s="153">
        <v>0</v>
      </c>
      <c r="K13" s="153">
        <v>0</v>
      </c>
      <c r="L13" s="232">
        <v>0</v>
      </c>
      <c r="M13" s="238">
        <v>3</v>
      </c>
      <c r="N13" s="34">
        <v>2</v>
      </c>
      <c r="O13" s="34">
        <v>22</v>
      </c>
      <c r="P13" s="34">
        <v>0</v>
      </c>
      <c r="Q13" s="154">
        <v>3</v>
      </c>
      <c r="R13" s="154">
        <v>2</v>
      </c>
      <c r="S13" s="154">
        <v>3</v>
      </c>
      <c r="T13" s="154">
        <v>73</v>
      </c>
      <c r="U13" s="34">
        <v>145</v>
      </c>
      <c r="V13" s="34">
        <v>1167</v>
      </c>
      <c r="W13" s="34">
        <v>664</v>
      </c>
      <c r="X13" s="34">
        <v>209</v>
      </c>
      <c r="Y13" s="139">
        <v>289</v>
      </c>
      <c r="Z13" s="214">
        <v>2456</v>
      </c>
      <c r="AA13" s="138">
        <v>100</v>
      </c>
      <c r="AB13" s="138">
        <v>81.08</v>
      </c>
      <c r="AC13" s="138">
        <v>97</v>
      </c>
      <c r="AD13" s="138">
        <v>42.92</v>
      </c>
      <c r="AE13" s="232">
        <v>100</v>
      </c>
      <c r="AF13" s="598">
        <v>1431</v>
      </c>
      <c r="AG13" s="176">
        <v>8610</v>
      </c>
      <c r="AH13" s="186">
        <v>20</v>
      </c>
      <c r="AI13" s="178">
        <v>126</v>
      </c>
      <c r="AJ13" s="187">
        <v>948</v>
      </c>
      <c r="AK13" s="187">
        <v>2500</v>
      </c>
      <c r="AL13" s="188">
        <v>880</v>
      </c>
      <c r="AM13" s="188">
        <v>899</v>
      </c>
      <c r="AN13" s="214">
        <v>11164</v>
      </c>
      <c r="AO13" s="139">
        <v>785</v>
      </c>
      <c r="AP13" s="139">
        <v>860</v>
      </c>
      <c r="AQ13" s="139">
        <v>115</v>
      </c>
      <c r="AR13" s="139">
        <v>70</v>
      </c>
      <c r="AS13" s="154">
        <v>0</v>
      </c>
      <c r="AT13" s="154">
        <v>180</v>
      </c>
      <c r="AU13" s="154">
        <v>135</v>
      </c>
      <c r="AV13" s="139">
        <v>80</v>
      </c>
      <c r="AW13" s="139">
        <v>25</v>
      </c>
      <c r="AX13" s="139">
        <v>3000</v>
      </c>
      <c r="AY13" s="167">
        <v>19500</v>
      </c>
      <c r="AZ13" s="223">
        <v>115</v>
      </c>
      <c r="BA13" s="602">
        <v>80000</v>
      </c>
      <c r="BB13" s="34">
        <v>220800</v>
      </c>
      <c r="BC13" s="151">
        <v>2000</v>
      </c>
      <c r="BD13" s="151">
        <v>6045</v>
      </c>
      <c r="BE13" s="151">
        <v>0</v>
      </c>
      <c r="BF13" s="249">
        <v>0</v>
      </c>
      <c r="BG13" s="683">
        <v>54.81</v>
      </c>
      <c r="BH13" s="680">
        <v>34</v>
      </c>
    </row>
    <row r="14" spans="2:61" x14ac:dyDescent="0.25">
      <c r="B14" s="283">
        <v>4</v>
      </c>
      <c r="C14" s="41">
        <v>41016</v>
      </c>
      <c r="D14" s="48" t="s">
        <v>53</v>
      </c>
      <c r="E14" s="174">
        <v>18507</v>
      </c>
      <c r="F14" s="139">
        <v>12430</v>
      </c>
      <c r="G14" s="141">
        <v>2011</v>
      </c>
      <c r="H14" s="175">
        <v>305</v>
      </c>
      <c r="I14" s="139">
        <v>68</v>
      </c>
      <c r="J14" s="153">
        <v>0</v>
      </c>
      <c r="K14" s="153">
        <v>0</v>
      </c>
      <c r="L14" s="232">
        <v>0</v>
      </c>
      <c r="M14" s="238">
        <v>2</v>
      </c>
      <c r="N14" s="34">
        <v>3</v>
      </c>
      <c r="O14" s="34">
        <v>33</v>
      </c>
      <c r="P14" s="34">
        <v>1</v>
      </c>
      <c r="Q14" s="139">
        <v>2</v>
      </c>
      <c r="R14" s="139">
        <v>3</v>
      </c>
      <c r="S14" s="139">
        <v>6</v>
      </c>
      <c r="T14" s="139">
        <v>140</v>
      </c>
      <c r="U14" s="34">
        <v>280</v>
      </c>
      <c r="V14" s="34">
        <v>2071</v>
      </c>
      <c r="W14" s="34">
        <v>1400</v>
      </c>
      <c r="X14" s="34">
        <v>376</v>
      </c>
      <c r="Y14" s="139">
        <v>1053</v>
      </c>
      <c r="Z14" s="214">
        <v>5271</v>
      </c>
      <c r="AA14" s="138">
        <v>99.8</v>
      </c>
      <c r="AB14" s="138">
        <v>87</v>
      </c>
      <c r="AC14" s="138">
        <v>99</v>
      </c>
      <c r="AD14" s="138">
        <v>44</v>
      </c>
      <c r="AE14" s="232">
        <v>100</v>
      </c>
      <c r="AF14" s="598">
        <v>2074</v>
      </c>
      <c r="AG14" s="176">
        <v>13301</v>
      </c>
      <c r="AH14" s="177">
        <v>70</v>
      </c>
      <c r="AI14" s="178">
        <v>630</v>
      </c>
      <c r="AJ14" s="179">
        <v>589</v>
      </c>
      <c r="AK14" s="179">
        <v>2898</v>
      </c>
      <c r="AL14" s="180">
        <v>823</v>
      </c>
      <c r="AM14" s="180">
        <v>806</v>
      </c>
      <c r="AN14" s="214">
        <v>28232</v>
      </c>
      <c r="AO14" s="139">
        <v>1830</v>
      </c>
      <c r="AP14" s="139">
        <v>1184</v>
      </c>
      <c r="AQ14" s="139">
        <v>1110</v>
      </c>
      <c r="AR14" s="139">
        <v>21</v>
      </c>
      <c r="AS14" s="154">
        <v>0</v>
      </c>
      <c r="AT14" s="154">
        <v>0</v>
      </c>
      <c r="AU14" s="154">
        <v>0</v>
      </c>
      <c r="AV14" s="139">
        <v>210</v>
      </c>
      <c r="AW14" s="139">
        <v>110</v>
      </c>
      <c r="AX14" s="139">
        <v>22000</v>
      </c>
      <c r="AY14" s="150">
        <v>350000</v>
      </c>
      <c r="AZ14" s="223">
        <v>200</v>
      </c>
      <c r="BA14" s="602">
        <v>1230000</v>
      </c>
      <c r="BB14" s="34">
        <v>3404000</v>
      </c>
      <c r="BC14" s="151">
        <v>95000</v>
      </c>
      <c r="BD14" s="151">
        <v>186000</v>
      </c>
      <c r="BE14" s="151">
        <v>0</v>
      </c>
      <c r="BF14" s="249">
        <v>0</v>
      </c>
      <c r="BG14" s="322">
        <v>61.94</v>
      </c>
      <c r="BH14" s="372">
        <v>8</v>
      </c>
    </row>
    <row r="15" spans="2:61" x14ac:dyDescent="0.25">
      <c r="B15" s="283">
        <v>5</v>
      </c>
      <c r="C15" s="41">
        <v>41020</v>
      </c>
      <c r="D15" s="48" t="s">
        <v>54</v>
      </c>
      <c r="E15" s="174">
        <v>23513</v>
      </c>
      <c r="F15" s="139">
        <v>19381</v>
      </c>
      <c r="G15" s="141">
        <v>403</v>
      </c>
      <c r="H15" s="175">
        <v>443</v>
      </c>
      <c r="I15" s="139">
        <v>104</v>
      </c>
      <c r="J15" s="153">
        <v>5</v>
      </c>
      <c r="K15" s="153">
        <v>9.5</v>
      </c>
      <c r="L15" s="232">
        <v>7.5</v>
      </c>
      <c r="M15" s="238">
        <v>6</v>
      </c>
      <c r="N15" s="34">
        <v>0</v>
      </c>
      <c r="O15" s="34">
        <v>59</v>
      </c>
      <c r="P15" s="34">
        <v>3</v>
      </c>
      <c r="Q15" s="154">
        <v>6</v>
      </c>
      <c r="R15" s="154">
        <v>0</v>
      </c>
      <c r="S15" s="154">
        <v>8</v>
      </c>
      <c r="T15" s="154">
        <v>195</v>
      </c>
      <c r="U15" s="34">
        <v>463</v>
      </c>
      <c r="V15" s="34">
        <v>2969</v>
      </c>
      <c r="W15" s="34">
        <v>1522</v>
      </c>
      <c r="X15" s="34">
        <v>371</v>
      </c>
      <c r="Y15" s="139">
        <v>955</v>
      </c>
      <c r="Z15" s="214">
        <v>6104</v>
      </c>
      <c r="AA15" s="138">
        <v>98</v>
      </c>
      <c r="AB15" s="138">
        <v>80</v>
      </c>
      <c r="AC15" s="138">
        <v>99.3</v>
      </c>
      <c r="AD15" s="138">
        <v>30</v>
      </c>
      <c r="AE15" s="232">
        <v>100</v>
      </c>
      <c r="AF15" s="598">
        <v>2297</v>
      </c>
      <c r="AG15" s="176">
        <v>8049</v>
      </c>
      <c r="AH15" s="177">
        <v>571</v>
      </c>
      <c r="AI15" s="178">
        <v>3792</v>
      </c>
      <c r="AJ15" s="179">
        <v>2036</v>
      </c>
      <c r="AK15" s="179">
        <v>8171</v>
      </c>
      <c r="AL15" s="180">
        <v>4758</v>
      </c>
      <c r="AM15" s="180">
        <v>4492</v>
      </c>
      <c r="AN15" s="214">
        <v>13165</v>
      </c>
      <c r="AO15" s="139">
        <v>1330</v>
      </c>
      <c r="AP15" s="139">
        <v>1425</v>
      </c>
      <c r="AQ15" s="139">
        <v>412</v>
      </c>
      <c r="AR15" s="139">
        <v>550</v>
      </c>
      <c r="AS15" s="154">
        <v>0</v>
      </c>
      <c r="AT15" s="154">
        <v>0</v>
      </c>
      <c r="AU15" s="154">
        <v>0</v>
      </c>
      <c r="AV15" s="139">
        <v>0</v>
      </c>
      <c r="AW15" s="154">
        <v>0</v>
      </c>
      <c r="AX15" s="139">
        <v>5600</v>
      </c>
      <c r="AY15" s="150">
        <v>37500</v>
      </c>
      <c r="AZ15" s="223">
        <v>850</v>
      </c>
      <c r="BA15" s="602">
        <v>2010</v>
      </c>
      <c r="BB15" s="34">
        <v>6300</v>
      </c>
      <c r="BC15" s="151">
        <v>1500</v>
      </c>
      <c r="BD15" s="151">
        <v>7440</v>
      </c>
      <c r="BE15" s="152">
        <v>2000</v>
      </c>
      <c r="BF15" s="248">
        <v>4275</v>
      </c>
      <c r="BG15" s="683">
        <v>59.81</v>
      </c>
      <c r="BH15" s="680">
        <v>16</v>
      </c>
    </row>
    <row r="16" spans="2:61" x14ac:dyDescent="0.25">
      <c r="B16" s="692">
        <v>6</v>
      </c>
      <c r="C16" s="41">
        <v>41026</v>
      </c>
      <c r="D16" s="48" t="s">
        <v>74</v>
      </c>
      <c r="E16" s="174">
        <v>3736</v>
      </c>
      <c r="F16" s="139">
        <v>2494</v>
      </c>
      <c r="G16" s="141">
        <v>144</v>
      </c>
      <c r="H16" s="175">
        <v>56</v>
      </c>
      <c r="I16" s="139">
        <v>19</v>
      </c>
      <c r="J16" s="153">
        <v>0</v>
      </c>
      <c r="K16" s="153">
        <v>0</v>
      </c>
      <c r="L16" s="232">
        <v>0</v>
      </c>
      <c r="M16" s="238">
        <v>1</v>
      </c>
      <c r="N16" s="34">
        <v>0</v>
      </c>
      <c r="O16" s="34">
        <v>9</v>
      </c>
      <c r="P16" s="34">
        <v>0</v>
      </c>
      <c r="Q16" s="154">
        <v>0</v>
      </c>
      <c r="R16" s="154">
        <v>0</v>
      </c>
      <c r="S16" s="154">
        <v>0</v>
      </c>
      <c r="T16" s="154">
        <v>31</v>
      </c>
      <c r="U16" s="34">
        <v>60</v>
      </c>
      <c r="V16" s="34">
        <v>386</v>
      </c>
      <c r="W16" s="34">
        <v>329</v>
      </c>
      <c r="X16" s="34">
        <v>105</v>
      </c>
      <c r="Y16" s="154">
        <v>0</v>
      </c>
      <c r="Z16" s="214">
        <v>1194</v>
      </c>
      <c r="AA16" s="138">
        <v>100</v>
      </c>
      <c r="AB16" s="138">
        <v>100</v>
      </c>
      <c r="AC16" s="138">
        <v>96.8</v>
      </c>
      <c r="AD16" s="138">
        <v>83.97</v>
      </c>
      <c r="AE16" s="232">
        <v>100</v>
      </c>
      <c r="AF16" s="598">
        <v>534</v>
      </c>
      <c r="AG16" s="176">
        <v>2588</v>
      </c>
      <c r="AH16" s="186">
        <v>6</v>
      </c>
      <c r="AI16" s="178">
        <v>44</v>
      </c>
      <c r="AJ16" s="187">
        <v>75</v>
      </c>
      <c r="AK16" s="187">
        <v>319</v>
      </c>
      <c r="AL16" s="188">
        <v>62</v>
      </c>
      <c r="AM16" s="188">
        <v>60</v>
      </c>
      <c r="AN16" s="214">
        <v>11218</v>
      </c>
      <c r="AO16" s="139">
        <v>1645</v>
      </c>
      <c r="AP16" s="139">
        <v>720</v>
      </c>
      <c r="AQ16" s="139">
        <v>70</v>
      </c>
      <c r="AR16" s="139">
        <v>135</v>
      </c>
      <c r="AS16" s="154">
        <v>0</v>
      </c>
      <c r="AT16" s="154">
        <v>29</v>
      </c>
      <c r="AU16" s="154">
        <v>58</v>
      </c>
      <c r="AV16" s="154">
        <v>150</v>
      </c>
      <c r="AW16" s="157">
        <v>100</v>
      </c>
      <c r="AX16" s="157">
        <v>1600</v>
      </c>
      <c r="AY16" s="167">
        <v>4500</v>
      </c>
      <c r="AZ16" s="223">
        <v>0</v>
      </c>
      <c r="BA16" s="602">
        <v>12250</v>
      </c>
      <c r="BB16" s="34">
        <v>35000</v>
      </c>
      <c r="BC16" s="151">
        <v>175</v>
      </c>
      <c r="BD16" s="151">
        <v>372</v>
      </c>
      <c r="BE16" s="151">
        <v>0</v>
      </c>
      <c r="BF16" s="249">
        <v>0</v>
      </c>
      <c r="BG16" s="322">
        <v>62.1</v>
      </c>
      <c r="BH16" s="372">
        <v>7</v>
      </c>
    </row>
    <row r="17" spans="1:94" x14ac:dyDescent="0.25">
      <c r="B17" s="283">
        <v>7</v>
      </c>
      <c r="C17" s="41">
        <v>41078</v>
      </c>
      <c r="D17" s="48" t="s">
        <v>55</v>
      </c>
      <c r="E17" s="174">
        <v>8732</v>
      </c>
      <c r="F17" s="139">
        <v>6872</v>
      </c>
      <c r="G17" s="141">
        <v>638</v>
      </c>
      <c r="H17" s="175">
        <v>138</v>
      </c>
      <c r="I17" s="139">
        <v>37</v>
      </c>
      <c r="J17" s="153">
        <v>0</v>
      </c>
      <c r="K17" s="153">
        <v>0</v>
      </c>
      <c r="L17" s="232">
        <v>0</v>
      </c>
      <c r="M17" s="238">
        <v>3</v>
      </c>
      <c r="N17" s="34">
        <v>2</v>
      </c>
      <c r="O17" s="34">
        <v>38</v>
      </c>
      <c r="P17" s="34">
        <v>2</v>
      </c>
      <c r="Q17" s="139">
        <v>3</v>
      </c>
      <c r="R17" s="139">
        <v>2</v>
      </c>
      <c r="S17" s="139">
        <v>2</v>
      </c>
      <c r="T17" s="139">
        <v>82</v>
      </c>
      <c r="U17" s="34">
        <v>143</v>
      </c>
      <c r="V17" s="34">
        <v>1016</v>
      </c>
      <c r="W17" s="34">
        <v>581</v>
      </c>
      <c r="X17" s="34">
        <v>129</v>
      </c>
      <c r="Y17" s="139">
        <v>166</v>
      </c>
      <c r="Z17" s="214">
        <v>2325</v>
      </c>
      <c r="AA17" s="138">
        <v>100</v>
      </c>
      <c r="AB17" s="138">
        <v>77.67</v>
      </c>
      <c r="AC17" s="138">
        <v>100</v>
      </c>
      <c r="AD17" s="138">
        <v>33</v>
      </c>
      <c r="AE17" s="232">
        <v>100</v>
      </c>
      <c r="AF17" s="598">
        <v>1427</v>
      </c>
      <c r="AG17" s="176">
        <v>5290</v>
      </c>
      <c r="AH17" s="177">
        <v>148</v>
      </c>
      <c r="AI17" s="178">
        <v>1138</v>
      </c>
      <c r="AJ17" s="179">
        <v>1180</v>
      </c>
      <c r="AK17" s="179">
        <v>5447</v>
      </c>
      <c r="AL17" s="180">
        <v>759</v>
      </c>
      <c r="AM17" s="180">
        <v>779</v>
      </c>
      <c r="AN17" s="214">
        <v>24817</v>
      </c>
      <c r="AO17" s="139">
        <v>920</v>
      </c>
      <c r="AP17" s="139">
        <v>1180</v>
      </c>
      <c r="AQ17" s="139">
        <v>180</v>
      </c>
      <c r="AR17" s="139">
        <v>345</v>
      </c>
      <c r="AS17" s="154">
        <v>0</v>
      </c>
      <c r="AT17" s="154">
        <v>0</v>
      </c>
      <c r="AU17" s="154">
        <v>0</v>
      </c>
      <c r="AV17" s="139">
        <v>4580</v>
      </c>
      <c r="AW17" s="139">
        <v>4120</v>
      </c>
      <c r="AX17" s="139">
        <v>2400</v>
      </c>
      <c r="AY17" s="150">
        <v>55000</v>
      </c>
      <c r="AZ17" s="223">
        <v>0</v>
      </c>
      <c r="BA17" s="602">
        <v>390000</v>
      </c>
      <c r="BB17" s="34">
        <v>1058000</v>
      </c>
      <c r="BC17" s="151">
        <v>15000</v>
      </c>
      <c r="BD17" s="151">
        <v>24180</v>
      </c>
      <c r="BE17" s="151">
        <v>0</v>
      </c>
      <c r="BF17" s="249">
        <v>0</v>
      </c>
      <c r="BG17" s="683">
        <v>57.8</v>
      </c>
      <c r="BH17" s="680">
        <v>21</v>
      </c>
    </row>
    <row r="18" spans="1:94" x14ac:dyDescent="0.25">
      <c r="B18" s="283">
        <v>8</v>
      </c>
      <c r="C18" s="41">
        <v>41132</v>
      </c>
      <c r="D18" s="48" t="s">
        <v>56</v>
      </c>
      <c r="E18" s="174">
        <v>33518</v>
      </c>
      <c r="F18" s="139">
        <v>23793</v>
      </c>
      <c r="G18" s="141">
        <v>6515</v>
      </c>
      <c r="H18" s="181">
        <v>551</v>
      </c>
      <c r="I18" s="139">
        <v>157</v>
      </c>
      <c r="J18" s="153">
        <v>0</v>
      </c>
      <c r="K18" s="153">
        <v>0</v>
      </c>
      <c r="L18" s="232">
        <v>0</v>
      </c>
      <c r="M18" s="238">
        <v>5</v>
      </c>
      <c r="N18" s="34">
        <v>1</v>
      </c>
      <c r="O18" s="34">
        <v>47</v>
      </c>
      <c r="P18" s="34">
        <v>7</v>
      </c>
      <c r="Q18" s="139">
        <v>4</v>
      </c>
      <c r="R18" s="139">
        <v>2</v>
      </c>
      <c r="S18" s="139">
        <v>13</v>
      </c>
      <c r="T18" s="139">
        <v>263</v>
      </c>
      <c r="U18" s="34">
        <v>610</v>
      </c>
      <c r="V18" s="34">
        <v>3583</v>
      </c>
      <c r="W18" s="34">
        <v>2134</v>
      </c>
      <c r="X18" s="34">
        <v>617</v>
      </c>
      <c r="Y18" s="139">
        <v>768</v>
      </c>
      <c r="Z18" s="214">
        <v>9051</v>
      </c>
      <c r="AA18" s="138">
        <v>98</v>
      </c>
      <c r="AB18" s="138">
        <v>85.67</v>
      </c>
      <c r="AC18" s="138">
        <v>97</v>
      </c>
      <c r="AD18" s="138">
        <v>36.26</v>
      </c>
      <c r="AE18" s="232">
        <v>97</v>
      </c>
      <c r="AF18" s="598">
        <v>11565</v>
      </c>
      <c r="AG18" s="176">
        <v>77915</v>
      </c>
      <c r="AH18" s="177">
        <v>60</v>
      </c>
      <c r="AI18" s="178">
        <v>339</v>
      </c>
      <c r="AJ18" s="179">
        <v>1532</v>
      </c>
      <c r="AK18" s="179">
        <v>4004</v>
      </c>
      <c r="AL18" s="180">
        <v>1463</v>
      </c>
      <c r="AM18" s="180">
        <v>1373</v>
      </c>
      <c r="AN18" s="214">
        <v>13102</v>
      </c>
      <c r="AO18" s="139">
        <v>4753</v>
      </c>
      <c r="AP18" s="139">
        <v>1983</v>
      </c>
      <c r="AQ18" s="139">
        <v>450</v>
      </c>
      <c r="AR18" s="139">
        <v>84</v>
      </c>
      <c r="AS18" s="139">
        <v>5</v>
      </c>
      <c r="AT18" s="154">
        <v>0</v>
      </c>
      <c r="AU18" s="154">
        <v>0</v>
      </c>
      <c r="AV18" s="139">
        <v>56</v>
      </c>
      <c r="AW18" s="139">
        <v>76</v>
      </c>
      <c r="AX18" s="139">
        <v>16000</v>
      </c>
      <c r="AY18" s="150">
        <v>80000</v>
      </c>
      <c r="AZ18" s="223">
        <v>25</v>
      </c>
      <c r="BA18" s="602">
        <v>7041192</v>
      </c>
      <c r="BB18" s="34">
        <v>19910745</v>
      </c>
      <c r="BC18" s="151">
        <v>2340</v>
      </c>
      <c r="BD18" s="151">
        <v>3720</v>
      </c>
      <c r="BE18" s="151">
        <v>0</v>
      </c>
      <c r="BF18" s="249">
        <v>0</v>
      </c>
      <c r="BG18" s="322">
        <v>60.75</v>
      </c>
      <c r="BH18" s="372">
        <v>14</v>
      </c>
    </row>
    <row r="19" spans="1:94" x14ac:dyDescent="0.25">
      <c r="B19" s="283">
        <v>9</v>
      </c>
      <c r="C19" s="41">
        <v>41206</v>
      </c>
      <c r="D19" s="48" t="s">
        <v>57</v>
      </c>
      <c r="E19" s="174">
        <v>9004</v>
      </c>
      <c r="F19" s="139">
        <v>7138</v>
      </c>
      <c r="G19" s="141">
        <v>319</v>
      </c>
      <c r="H19" s="175">
        <v>138</v>
      </c>
      <c r="I19" s="139">
        <v>37</v>
      </c>
      <c r="J19" s="153">
        <v>1.8</v>
      </c>
      <c r="K19" s="153">
        <v>12.3</v>
      </c>
      <c r="L19" s="232">
        <v>6.5</v>
      </c>
      <c r="M19" s="238">
        <v>4</v>
      </c>
      <c r="N19" s="34">
        <v>3</v>
      </c>
      <c r="O19" s="34">
        <v>56</v>
      </c>
      <c r="P19" s="34">
        <v>0</v>
      </c>
      <c r="Q19" s="154">
        <v>2</v>
      </c>
      <c r="R19" s="154">
        <v>5</v>
      </c>
      <c r="S19" s="154">
        <v>1</v>
      </c>
      <c r="T19" s="154">
        <v>93</v>
      </c>
      <c r="U19" s="34">
        <v>152</v>
      </c>
      <c r="V19" s="34">
        <v>1123</v>
      </c>
      <c r="W19" s="34">
        <v>447</v>
      </c>
      <c r="X19" s="34">
        <v>109</v>
      </c>
      <c r="Y19" s="139">
        <v>64</v>
      </c>
      <c r="Z19" s="214">
        <v>2412</v>
      </c>
      <c r="AA19" s="138">
        <v>99.89</v>
      </c>
      <c r="AB19" s="138">
        <v>80.260000000000005</v>
      </c>
      <c r="AC19" s="138">
        <v>100</v>
      </c>
      <c r="AD19" s="138">
        <v>62.92</v>
      </c>
      <c r="AE19" s="232">
        <v>100</v>
      </c>
      <c r="AF19" s="598">
        <v>3459</v>
      </c>
      <c r="AG19" s="176">
        <v>8692</v>
      </c>
      <c r="AH19" s="177">
        <v>80</v>
      </c>
      <c r="AI19" s="178">
        <v>525</v>
      </c>
      <c r="AJ19" s="179">
        <v>1192</v>
      </c>
      <c r="AK19" s="179">
        <v>5550</v>
      </c>
      <c r="AL19" s="180">
        <v>1401</v>
      </c>
      <c r="AM19" s="180">
        <v>1460</v>
      </c>
      <c r="AN19" s="214">
        <v>17937</v>
      </c>
      <c r="AO19" s="139">
        <v>3200</v>
      </c>
      <c r="AP19" s="139">
        <v>4200</v>
      </c>
      <c r="AQ19" s="139">
        <v>2800</v>
      </c>
      <c r="AR19" s="139">
        <v>1200</v>
      </c>
      <c r="AS19" s="154">
        <v>0</v>
      </c>
      <c r="AT19" s="154">
        <v>0</v>
      </c>
      <c r="AU19" s="154">
        <v>0</v>
      </c>
      <c r="AV19" s="139">
        <v>2500</v>
      </c>
      <c r="AW19" s="139">
        <v>3200</v>
      </c>
      <c r="AX19" s="139">
        <v>4200</v>
      </c>
      <c r="AY19" s="150">
        <v>24000</v>
      </c>
      <c r="AZ19" s="223">
        <v>80</v>
      </c>
      <c r="BA19" s="602">
        <v>14500</v>
      </c>
      <c r="BB19" s="34">
        <v>46000</v>
      </c>
      <c r="BC19" s="151">
        <v>5500</v>
      </c>
      <c r="BD19" s="151">
        <v>9300</v>
      </c>
      <c r="BE19" s="151">
        <v>0</v>
      </c>
      <c r="BF19" s="249">
        <v>0</v>
      </c>
      <c r="BG19" s="683">
        <v>51.96</v>
      </c>
      <c r="BH19" s="680">
        <v>37</v>
      </c>
    </row>
    <row r="20" spans="1:94" x14ac:dyDescent="0.25">
      <c r="B20" s="283">
        <v>10</v>
      </c>
      <c r="C20" s="41">
        <v>41244</v>
      </c>
      <c r="D20" s="48" t="s">
        <v>81</v>
      </c>
      <c r="E20" s="174">
        <v>3463</v>
      </c>
      <c r="F20" s="139">
        <v>2797</v>
      </c>
      <c r="G20" s="141">
        <v>75</v>
      </c>
      <c r="H20" s="175">
        <v>52</v>
      </c>
      <c r="I20" s="139">
        <v>19</v>
      </c>
      <c r="J20" s="153">
        <v>2.4</v>
      </c>
      <c r="K20" s="153">
        <v>6.7</v>
      </c>
      <c r="L20" s="232">
        <v>6.2</v>
      </c>
      <c r="M20" s="238">
        <v>1</v>
      </c>
      <c r="N20" s="34">
        <v>0</v>
      </c>
      <c r="O20" s="34">
        <v>13</v>
      </c>
      <c r="P20" s="34">
        <v>0</v>
      </c>
      <c r="Q20" s="154">
        <v>1</v>
      </c>
      <c r="R20" s="154">
        <v>0</v>
      </c>
      <c r="S20" s="154">
        <v>2</v>
      </c>
      <c r="T20" s="154">
        <v>29</v>
      </c>
      <c r="U20" s="34">
        <v>44</v>
      </c>
      <c r="V20" s="34">
        <v>472</v>
      </c>
      <c r="W20" s="34">
        <v>302</v>
      </c>
      <c r="X20" s="34">
        <v>72</v>
      </c>
      <c r="Y20" s="139">
        <v>0</v>
      </c>
      <c r="Z20" s="214">
        <v>1004</v>
      </c>
      <c r="AA20" s="138">
        <v>100</v>
      </c>
      <c r="AB20" s="138">
        <v>99.9</v>
      </c>
      <c r="AC20" s="138">
        <v>100</v>
      </c>
      <c r="AD20" s="138">
        <v>50</v>
      </c>
      <c r="AE20" s="232">
        <v>100</v>
      </c>
      <c r="AF20" s="598">
        <v>227</v>
      </c>
      <c r="AG20" s="176">
        <v>2528</v>
      </c>
      <c r="AH20" s="189">
        <v>38</v>
      </c>
      <c r="AI20" s="178">
        <v>205</v>
      </c>
      <c r="AJ20" s="190">
        <v>449</v>
      </c>
      <c r="AK20" s="190">
        <v>1494</v>
      </c>
      <c r="AL20" s="191">
        <v>534</v>
      </c>
      <c r="AM20" s="191">
        <v>474</v>
      </c>
      <c r="AN20" s="214">
        <v>5540</v>
      </c>
      <c r="AO20" s="139">
        <v>185</v>
      </c>
      <c r="AP20" s="139">
        <v>150</v>
      </c>
      <c r="AQ20" s="139">
        <v>20</v>
      </c>
      <c r="AR20" s="139">
        <v>2</v>
      </c>
      <c r="AS20" s="154">
        <v>0</v>
      </c>
      <c r="AT20" s="154">
        <v>0</v>
      </c>
      <c r="AU20" s="154">
        <v>0</v>
      </c>
      <c r="AV20" s="154">
        <v>0</v>
      </c>
      <c r="AW20" s="154">
        <v>0</v>
      </c>
      <c r="AX20" s="139">
        <v>1740</v>
      </c>
      <c r="AY20" s="172">
        <v>19600</v>
      </c>
      <c r="AZ20" s="223">
        <v>18</v>
      </c>
      <c r="BA20" s="602">
        <v>1761</v>
      </c>
      <c r="BB20" s="34">
        <v>3772</v>
      </c>
      <c r="BC20" s="151">
        <v>3540</v>
      </c>
      <c r="BD20" s="151">
        <v>7115</v>
      </c>
      <c r="BE20" s="151">
        <v>0</v>
      </c>
      <c r="BF20" s="249">
        <v>0</v>
      </c>
      <c r="BG20" s="683">
        <v>54.03</v>
      </c>
      <c r="BH20" s="680">
        <v>36</v>
      </c>
    </row>
    <row r="21" spans="1:94" x14ac:dyDescent="0.25">
      <c r="B21" s="570">
        <v>11</v>
      </c>
      <c r="C21" s="41">
        <v>41298</v>
      </c>
      <c r="D21" s="48" t="s">
        <v>72</v>
      </c>
      <c r="E21" s="174">
        <v>67692</v>
      </c>
      <c r="F21" s="139">
        <v>54010</v>
      </c>
      <c r="G21" s="141">
        <v>14706</v>
      </c>
      <c r="H21" s="175">
        <v>1326</v>
      </c>
      <c r="I21" s="139">
        <v>267</v>
      </c>
      <c r="J21" s="153">
        <v>3</v>
      </c>
      <c r="K21" s="153">
        <v>17.7</v>
      </c>
      <c r="L21" s="232">
        <v>8.6</v>
      </c>
      <c r="M21" s="238">
        <v>13</v>
      </c>
      <c r="N21" s="34">
        <v>1</v>
      </c>
      <c r="O21" s="34">
        <v>105</v>
      </c>
      <c r="P21" s="34">
        <v>14</v>
      </c>
      <c r="Q21" s="139">
        <v>14</v>
      </c>
      <c r="R21" s="139">
        <v>1</v>
      </c>
      <c r="S21" s="139">
        <v>24</v>
      </c>
      <c r="T21" s="139">
        <v>530</v>
      </c>
      <c r="U21" s="34">
        <v>1421</v>
      </c>
      <c r="V21" s="34">
        <v>8289</v>
      </c>
      <c r="W21" s="34">
        <v>5041</v>
      </c>
      <c r="X21" s="34">
        <v>1510</v>
      </c>
      <c r="Y21" s="139">
        <v>1556</v>
      </c>
      <c r="Z21" s="214">
        <v>17492</v>
      </c>
      <c r="AA21" s="138">
        <v>98.89</v>
      </c>
      <c r="AB21" s="138">
        <v>99.05</v>
      </c>
      <c r="AC21" s="138">
        <v>99</v>
      </c>
      <c r="AD21" s="138">
        <v>53</v>
      </c>
      <c r="AE21" s="232">
        <v>98.27</v>
      </c>
      <c r="AF21" s="598">
        <v>5868</v>
      </c>
      <c r="AG21" s="176">
        <v>14254</v>
      </c>
      <c r="AH21" s="186">
        <v>510</v>
      </c>
      <c r="AI21" s="178">
        <v>3580</v>
      </c>
      <c r="AJ21" s="187">
        <v>4058</v>
      </c>
      <c r="AK21" s="187">
        <v>15125</v>
      </c>
      <c r="AL21" s="188">
        <v>8146</v>
      </c>
      <c r="AM21" s="188">
        <v>8011</v>
      </c>
      <c r="AN21" s="214">
        <v>14431</v>
      </c>
      <c r="AO21" s="139">
        <v>4285</v>
      </c>
      <c r="AP21" s="139">
        <v>4235</v>
      </c>
      <c r="AQ21" s="139">
        <v>1768</v>
      </c>
      <c r="AR21" s="139">
        <v>567</v>
      </c>
      <c r="AS21" s="139">
        <v>11</v>
      </c>
      <c r="AT21" s="139">
        <v>162</v>
      </c>
      <c r="AU21" s="139">
        <v>97</v>
      </c>
      <c r="AV21" s="139">
        <v>380</v>
      </c>
      <c r="AW21" s="139">
        <v>270</v>
      </c>
      <c r="AX21" s="139">
        <v>52000</v>
      </c>
      <c r="AY21" s="167">
        <v>201000</v>
      </c>
      <c r="AZ21" s="223">
        <v>345</v>
      </c>
      <c r="BA21" s="602">
        <v>3480210</v>
      </c>
      <c r="BB21" s="34">
        <v>9304000</v>
      </c>
      <c r="BC21" s="151">
        <v>15600</v>
      </c>
      <c r="BD21" s="151">
        <v>26000</v>
      </c>
      <c r="BE21" s="168">
        <v>15200</v>
      </c>
      <c r="BF21" s="251">
        <v>38000</v>
      </c>
      <c r="BG21" s="322">
        <v>62.28</v>
      </c>
      <c r="BH21" s="372">
        <v>5</v>
      </c>
    </row>
    <row r="22" spans="1:94" x14ac:dyDescent="0.25">
      <c r="B22" s="283">
        <v>12</v>
      </c>
      <c r="C22" s="41">
        <v>41306</v>
      </c>
      <c r="D22" s="48" t="s">
        <v>75</v>
      </c>
      <c r="E22" s="174">
        <v>25539</v>
      </c>
      <c r="F22" s="139">
        <v>19372</v>
      </c>
      <c r="G22" s="141">
        <v>3493</v>
      </c>
      <c r="H22" s="175">
        <v>403</v>
      </c>
      <c r="I22" s="139">
        <v>98</v>
      </c>
      <c r="J22" s="153">
        <v>2.2999999999999998</v>
      </c>
      <c r="K22" s="153">
        <v>12.8</v>
      </c>
      <c r="L22" s="232">
        <v>4.4000000000000004</v>
      </c>
      <c r="M22" s="238">
        <v>9</v>
      </c>
      <c r="N22" s="34">
        <v>0</v>
      </c>
      <c r="O22" s="34">
        <v>48</v>
      </c>
      <c r="P22" s="34">
        <v>2</v>
      </c>
      <c r="Q22" s="139">
        <v>8</v>
      </c>
      <c r="R22" s="139">
        <v>0</v>
      </c>
      <c r="S22" s="139">
        <v>10</v>
      </c>
      <c r="T22" s="139">
        <v>260</v>
      </c>
      <c r="U22" s="34">
        <v>428</v>
      </c>
      <c r="V22" s="34">
        <v>3335</v>
      </c>
      <c r="W22" s="34">
        <v>2302</v>
      </c>
      <c r="X22" s="34">
        <v>706</v>
      </c>
      <c r="Y22" s="139">
        <v>912</v>
      </c>
      <c r="Z22" s="214">
        <v>6645</v>
      </c>
      <c r="AA22" s="138">
        <v>98.33</v>
      </c>
      <c r="AB22" s="138">
        <v>96</v>
      </c>
      <c r="AC22" s="138">
        <v>95</v>
      </c>
      <c r="AD22" s="138">
        <v>63</v>
      </c>
      <c r="AE22" s="232">
        <v>95.78</v>
      </c>
      <c r="AF22" s="598">
        <v>2388</v>
      </c>
      <c r="AG22" s="176">
        <v>12980</v>
      </c>
      <c r="AH22" s="186">
        <v>266</v>
      </c>
      <c r="AI22" s="178">
        <v>2086</v>
      </c>
      <c r="AJ22" s="187">
        <v>3779</v>
      </c>
      <c r="AK22" s="187">
        <v>10707</v>
      </c>
      <c r="AL22" s="34">
        <v>4633</v>
      </c>
      <c r="AM22" s="34">
        <v>4476</v>
      </c>
      <c r="AN22" s="214">
        <v>16466</v>
      </c>
      <c r="AO22" s="139">
        <v>2469</v>
      </c>
      <c r="AP22" s="139">
        <v>800</v>
      </c>
      <c r="AQ22" s="139">
        <v>228</v>
      </c>
      <c r="AR22" s="139">
        <v>60</v>
      </c>
      <c r="AS22" s="154">
        <v>3</v>
      </c>
      <c r="AT22" s="154">
        <v>0</v>
      </c>
      <c r="AU22" s="154">
        <v>0</v>
      </c>
      <c r="AV22" s="154">
        <v>0</v>
      </c>
      <c r="AW22" s="157">
        <v>0</v>
      </c>
      <c r="AX22" s="157">
        <v>5520</v>
      </c>
      <c r="AY22" s="167">
        <v>55000</v>
      </c>
      <c r="AZ22" s="223">
        <v>550</v>
      </c>
      <c r="BA22" s="602">
        <v>140600</v>
      </c>
      <c r="BB22" s="34">
        <v>380000</v>
      </c>
      <c r="BC22" s="151">
        <v>53900</v>
      </c>
      <c r="BD22" s="151">
        <v>77000</v>
      </c>
      <c r="BE22" s="168">
        <v>0</v>
      </c>
      <c r="BF22" s="251">
        <v>0</v>
      </c>
      <c r="BG22" s="683">
        <v>57.72</v>
      </c>
      <c r="BH22" s="680">
        <v>23</v>
      </c>
    </row>
    <row r="23" spans="1:94" x14ac:dyDescent="0.25">
      <c r="B23" s="283">
        <v>13</v>
      </c>
      <c r="C23" s="41">
        <v>41319</v>
      </c>
      <c r="D23" s="48" t="s">
        <v>76</v>
      </c>
      <c r="E23" s="174">
        <v>17620</v>
      </c>
      <c r="F23" s="139">
        <v>15290</v>
      </c>
      <c r="G23" s="141">
        <v>1179</v>
      </c>
      <c r="H23" s="175">
        <v>330</v>
      </c>
      <c r="I23" s="139">
        <v>78</v>
      </c>
      <c r="J23" s="153">
        <v>6.8</v>
      </c>
      <c r="K23" s="153">
        <v>9.9</v>
      </c>
      <c r="L23" s="232">
        <v>9.1</v>
      </c>
      <c r="M23" s="238">
        <v>3</v>
      </c>
      <c r="N23" s="34">
        <v>0</v>
      </c>
      <c r="O23" s="34">
        <v>50</v>
      </c>
      <c r="P23" s="34">
        <v>3</v>
      </c>
      <c r="Q23" s="139">
        <v>3</v>
      </c>
      <c r="R23" s="139">
        <v>0</v>
      </c>
      <c r="S23" s="139">
        <v>7</v>
      </c>
      <c r="T23" s="139">
        <v>118</v>
      </c>
      <c r="U23" s="34">
        <v>241</v>
      </c>
      <c r="V23" s="34">
        <v>2415</v>
      </c>
      <c r="W23" s="34">
        <v>1193</v>
      </c>
      <c r="X23" s="34">
        <v>235</v>
      </c>
      <c r="Y23" s="139">
        <v>709</v>
      </c>
      <c r="Z23" s="214">
        <v>4387</v>
      </c>
      <c r="AA23" s="138">
        <v>100</v>
      </c>
      <c r="AB23" s="138">
        <v>93</v>
      </c>
      <c r="AC23" s="138">
        <v>100</v>
      </c>
      <c r="AD23" s="138">
        <v>55</v>
      </c>
      <c r="AE23" s="232">
        <v>95.6</v>
      </c>
      <c r="AF23" s="598">
        <v>533</v>
      </c>
      <c r="AG23" s="176">
        <v>5527</v>
      </c>
      <c r="AH23" s="186">
        <v>172</v>
      </c>
      <c r="AI23" s="178">
        <v>1221</v>
      </c>
      <c r="AJ23" s="187">
        <v>1755</v>
      </c>
      <c r="AK23" s="187">
        <v>7768</v>
      </c>
      <c r="AL23" s="188">
        <v>3097</v>
      </c>
      <c r="AM23" s="188">
        <v>3082</v>
      </c>
      <c r="AN23" s="214">
        <v>5943</v>
      </c>
      <c r="AO23" s="34">
        <v>695</v>
      </c>
      <c r="AP23" s="139">
        <v>820</v>
      </c>
      <c r="AQ23" s="139">
        <v>154</v>
      </c>
      <c r="AR23" s="139">
        <v>65</v>
      </c>
      <c r="AS23" s="154">
        <v>0</v>
      </c>
      <c r="AT23" s="139">
        <v>0</v>
      </c>
      <c r="AU23" s="139">
        <v>0</v>
      </c>
      <c r="AV23" s="139">
        <v>0</v>
      </c>
      <c r="AW23" s="139">
        <v>0</v>
      </c>
      <c r="AX23" s="139">
        <v>4000</v>
      </c>
      <c r="AY23" s="167">
        <v>22000</v>
      </c>
      <c r="AZ23" s="223">
        <v>75</v>
      </c>
      <c r="BA23" s="602">
        <v>4200</v>
      </c>
      <c r="BB23" s="34">
        <v>13800</v>
      </c>
      <c r="BC23" s="151">
        <v>6000</v>
      </c>
      <c r="BD23" s="151">
        <v>14880</v>
      </c>
      <c r="BE23" s="168">
        <v>350</v>
      </c>
      <c r="BF23" s="251">
        <v>640</v>
      </c>
      <c r="BG23" s="322">
        <v>61.08</v>
      </c>
      <c r="BH23" s="372">
        <v>11</v>
      </c>
    </row>
    <row r="24" spans="1:94" x14ac:dyDescent="0.25">
      <c r="B24" s="283">
        <v>14</v>
      </c>
      <c r="C24" s="41">
        <v>41349</v>
      </c>
      <c r="D24" s="48" t="s">
        <v>58</v>
      </c>
      <c r="E24" s="174">
        <v>6614</v>
      </c>
      <c r="F24" s="139">
        <v>5564</v>
      </c>
      <c r="G24" s="141">
        <v>192</v>
      </c>
      <c r="H24" s="181">
        <v>115</v>
      </c>
      <c r="I24" s="139">
        <v>29</v>
      </c>
      <c r="J24" s="153">
        <v>0</v>
      </c>
      <c r="K24" s="153">
        <v>0</v>
      </c>
      <c r="L24" s="233">
        <v>0</v>
      </c>
      <c r="M24" s="238">
        <v>1</v>
      </c>
      <c r="N24" s="34">
        <v>0</v>
      </c>
      <c r="O24" s="34">
        <v>7</v>
      </c>
      <c r="P24" s="34">
        <v>0</v>
      </c>
      <c r="Q24" s="154">
        <v>1</v>
      </c>
      <c r="R24" s="154">
        <v>0</v>
      </c>
      <c r="S24" s="154">
        <v>3</v>
      </c>
      <c r="T24" s="154">
        <v>53</v>
      </c>
      <c r="U24" s="34">
        <v>130</v>
      </c>
      <c r="V24" s="34">
        <v>770</v>
      </c>
      <c r="W24" s="34">
        <v>435</v>
      </c>
      <c r="X24" s="34">
        <v>114</v>
      </c>
      <c r="Y24" s="154">
        <v>142</v>
      </c>
      <c r="Z24" s="214">
        <v>2093</v>
      </c>
      <c r="AA24" s="138">
        <v>99.82</v>
      </c>
      <c r="AB24" s="138">
        <v>89</v>
      </c>
      <c r="AC24" s="138">
        <v>100</v>
      </c>
      <c r="AD24" s="138">
        <v>57</v>
      </c>
      <c r="AE24" s="232">
        <v>89.89</v>
      </c>
      <c r="AF24" s="598">
        <v>585</v>
      </c>
      <c r="AG24" s="176">
        <v>3691</v>
      </c>
      <c r="AH24" s="177">
        <v>83</v>
      </c>
      <c r="AI24" s="178">
        <v>582</v>
      </c>
      <c r="AJ24" s="179">
        <v>242</v>
      </c>
      <c r="AK24" s="179">
        <v>588</v>
      </c>
      <c r="AL24" s="180">
        <v>864</v>
      </c>
      <c r="AM24" s="180">
        <v>857</v>
      </c>
      <c r="AN24" s="214">
        <v>6772</v>
      </c>
      <c r="AO24" s="139">
        <v>1140</v>
      </c>
      <c r="AP24" s="139">
        <v>3500</v>
      </c>
      <c r="AQ24" s="139">
        <v>2500</v>
      </c>
      <c r="AR24" s="139">
        <v>700</v>
      </c>
      <c r="AS24" s="154">
        <v>0</v>
      </c>
      <c r="AT24" s="154">
        <v>200</v>
      </c>
      <c r="AU24" s="154">
        <v>180</v>
      </c>
      <c r="AV24" s="157">
        <v>1650</v>
      </c>
      <c r="AW24" s="139">
        <v>1600</v>
      </c>
      <c r="AX24" s="139">
        <v>3200</v>
      </c>
      <c r="AY24" s="150">
        <v>22000</v>
      </c>
      <c r="AZ24" s="223">
        <v>0</v>
      </c>
      <c r="BA24" s="602">
        <v>1933622</v>
      </c>
      <c r="BB24" s="34">
        <v>5591760</v>
      </c>
      <c r="BC24" s="151">
        <v>1499</v>
      </c>
      <c r="BD24" s="151">
        <v>2325</v>
      </c>
      <c r="BE24" s="151">
        <v>0</v>
      </c>
      <c r="BF24" s="249">
        <v>0</v>
      </c>
      <c r="BG24" s="683">
        <v>57.69</v>
      </c>
      <c r="BH24" s="680">
        <v>24</v>
      </c>
    </row>
    <row r="25" spans="1:94" x14ac:dyDescent="0.25">
      <c r="B25" s="283">
        <v>15</v>
      </c>
      <c r="C25" s="41">
        <v>41357</v>
      </c>
      <c r="D25" s="48" t="s">
        <v>59</v>
      </c>
      <c r="E25" s="174">
        <v>8466</v>
      </c>
      <c r="F25" s="139">
        <v>8631</v>
      </c>
      <c r="G25" s="141">
        <v>493</v>
      </c>
      <c r="H25" s="175">
        <v>211</v>
      </c>
      <c r="I25" s="139">
        <v>52</v>
      </c>
      <c r="J25" s="153">
        <v>3.8</v>
      </c>
      <c r="K25" s="153">
        <v>29.5</v>
      </c>
      <c r="L25" s="232">
        <v>12.4</v>
      </c>
      <c r="M25" s="238">
        <v>5</v>
      </c>
      <c r="N25" s="34">
        <v>0</v>
      </c>
      <c r="O25" s="34">
        <v>30</v>
      </c>
      <c r="P25" s="34">
        <v>1</v>
      </c>
      <c r="Q25" s="154">
        <v>5</v>
      </c>
      <c r="R25" s="154">
        <v>0</v>
      </c>
      <c r="S25" s="154">
        <v>3</v>
      </c>
      <c r="T25" s="154">
        <v>101</v>
      </c>
      <c r="U25" s="34">
        <v>193</v>
      </c>
      <c r="V25" s="34">
        <v>1282</v>
      </c>
      <c r="W25" s="34">
        <v>779</v>
      </c>
      <c r="X25" s="34">
        <v>194</v>
      </c>
      <c r="Y25" s="139">
        <v>157</v>
      </c>
      <c r="Z25" s="214">
        <v>3160</v>
      </c>
      <c r="AA25" s="138">
        <v>99.54</v>
      </c>
      <c r="AB25" s="138">
        <v>75</v>
      </c>
      <c r="AC25" s="138">
        <v>97</v>
      </c>
      <c r="AD25" s="138">
        <v>32</v>
      </c>
      <c r="AE25" s="232">
        <v>100</v>
      </c>
      <c r="AF25" s="598">
        <v>1188</v>
      </c>
      <c r="AG25" s="176">
        <v>2065</v>
      </c>
      <c r="AH25" s="177">
        <v>98</v>
      </c>
      <c r="AI25" s="178">
        <v>578</v>
      </c>
      <c r="AJ25" s="179">
        <v>1208</v>
      </c>
      <c r="AK25" s="179">
        <v>3570</v>
      </c>
      <c r="AL25" s="180">
        <v>1629</v>
      </c>
      <c r="AM25" s="180">
        <v>1720</v>
      </c>
      <c r="AN25" s="214">
        <v>5717</v>
      </c>
      <c r="AO25" s="139">
        <v>1600</v>
      </c>
      <c r="AP25" s="139">
        <v>2000</v>
      </c>
      <c r="AQ25" s="139">
        <v>250</v>
      </c>
      <c r="AR25" s="139">
        <v>300</v>
      </c>
      <c r="AS25" s="154">
        <v>20</v>
      </c>
      <c r="AT25" s="139">
        <v>150</v>
      </c>
      <c r="AU25" s="139">
        <v>50</v>
      </c>
      <c r="AV25" s="139">
        <v>50</v>
      </c>
      <c r="AW25" s="139">
        <v>40</v>
      </c>
      <c r="AX25" s="139">
        <v>4320</v>
      </c>
      <c r="AY25" s="150">
        <v>16800</v>
      </c>
      <c r="AZ25" s="223">
        <v>150</v>
      </c>
      <c r="BA25" s="602">
        <v>15347</v>
      </c>
      <c r="BB25" s="34">
        <v>33600</v>
      </c>
      <c r="BC25" s="151">
        <v>2000</v>
      </c>
      <c r="BD25" s="151">
        <v>4185</v>
      </c>
      <c r="BE25" s="152">
        <v>810</v>
      </c>
      <c r="BF25" s="248">
        <v>1800</v>
      </c>
      <c r="BG25" s="322">
        <v>54.1</v>
      </c>
      <c r="BH25" s="372">
        <v>35</v>
      </c>
    </row>
    <row r="26" spans="1:94" x14ac:dyDescent="0.25">
      <c r="B26" s="692">
        <v>16</v>
      </c>
      <c r="C26" s="41">
        <v>41359</v>
      </c>
      <c r="D26" s="48" t="s">
        <v>82</v>
      </c>
      <c r="E26" s="174">
        <v>25675</v>
      </c>
      <c r="F26" s="139">
        <v>21874</v>
      </c>
      <c r="G26" s="141">
        <v>711</v>
      </c>
      <c r="H26" s="175">
        <v>398</v>
      </c>
      <c r="I26" s="139">
        <v>112</v>
      </c>
      <c r="J26" s="153">
        <v>1.5</v>
      </c>
      <c r="K26" s="153">
        <v>12.5</v>
      </c>
      <c r="L26" s="232">
        <v>4.8</v>
      </c>
      <c r="M26" s="238">
        <v>7</v>
      </c>
      <c r="N26" s="34">
        <v>0</v>
      </c>
      <c r="O26" s="34">
        <v>62</v>
      </c>
      <c r="P26" s="34">
        <v>3</v>
      </c>
      <c r="Q26" s="154">
        <v>6</v>
      </c>
      <c r="R26" s="154">
        <v>1</v>
      </c>
      <c r="S26" s="154">
        <v>8</v>
      </c>
      <c r="T26" s="154">
        <v>170</v>
      </c>
      <c r="U26" s="34">
        <v>318</v>
      </c>
      <c r="V26" s="34">
        <v>3073</v>
      </c>
      <c r="W26" s="34">
        <v>1756</v>
      </c>
      <c r="X26" s="34">
        <v>388</v>
      </c>
      <c r="Y26" s="139">
        <v>1329</v>
      </c>
      <c r="Z26" s="214">
        <v>5564</v>
      </c>
      <c r="AA26" s="138">
        <v>98.8</v>
      </c>
      <c r="AB26" s="138">
        <v>95.63</v>
      </c>
      <c r="AC26" s="138">
        <v>99.5</v>
      </c>
      <c r="AD26" s="138">
        <v>35.99</v>
      </c>
      <c r="AE26" s="232">
        <v>97.6</v>
      </c>
      <c r="AF26" s="598">
        <v>2005</v>
      </c>
      <c r="AG26" s="176">
        <v>3201</v>
      </c>
      <c r="AH26" s="189">
        <v>120</v>
      </c>
      <c r="AI26" s="178">
        <v>730</v>
      </c>
      <c r="AJ26" s="190">
        <v>9688</v>
      </c>
      <c r="AK26" s="190">
        <v>29037</v>
      </c>
      <c r="AL26" s="191">
        <v>2541</v>
      </c>
      <c r="AM26" s="191">
        <v>2599</v>
      </c>
      <c r="AN26" s="214">
        <v>5104</v>
      </c>
      <c r="AO26" s="139">
        <v>988</v>
      </c>
      <c r="AP26" s="139">
        <v>2100</v>
      </c>
      <c r="AQ26" s="139">
        <v>120</v>
      </c>
      <c r="AR26" s="139">
        <v>300</v>
      </c>
      <c r="AS26" s="154">
        <v>0</v>
      </c>
      <c r="AT26" s="154">
        <v>2300</v>
      </c>
      <c r="AU26" s="139">
        <v>4200</v>
      </c>
      <c r="AV26" s="185">
        <v>0</v>
      </c>
      <c r="AW26" s="139">
        <v>0</v>
      </c>
      <c r="AX26" s="139">
        <v>4000</v>
      </c>
      <c r="AY26" s="172">
        <v>24000</v>
      </c>
      <c r="AZ26" s="223">
        <v>35</v>
      </c>
      <c r="BA26" s="602">
        <v>3037</v>
      </c>
      <c r="BB26" s="34">
        <v>6210</v>
      </c>
      <c r="BC26" s="151">
        <v>0</v>
      </c>
      <c r="BD26" s="151">
        <v>0</v>
      </c>
      <c r="BE26" s="173">
        <v>630</v>
      </c>
      <c r="BF26" s="252">
        <v>1400</v>
      </c>
      <c r="BG26" s="683">
        <v>58.74</v>
      </c>
      <c r="BH26" s="680">
        <v>18</v>
      </c>
    </row>
    <row r="27" spans="1:94" x14ac:dyDescent="0.25">
      <c r="B27" s="283">
        <v>17</v>
      </c>
      <c r="C27" s="41">
        <v>41378</v>
      </c>
      <c r="D27" s="48" t="s">
        <v>68</v>
      </c>
      <c r="E27" s="174">
        <v>12971</v>
      </c>
      <c r="F27" s="139">
        <v>11974</v>
      </c>
      <c r="G27" s="141">
        <v>579</v>
      </c>
      <c r="H27" s="175">
        <v>259</v>
      </c>
      <c r="I27" s="139">
        <v>50</v>
      </c>
      <c r="J27" s="153">
        <v>1.5</v>
      </c>
      <c r="K27" s="153">
        <v>13.5</v>
      </c>
      <c r="L27" s="233">
        <v>5.0999999999999996</v>
      </c>
      <c r="M27" s="238">
        <v>6</v>
      </c>
      <c r="N27" s="34">
        <v>1</v>
      </c>
      <c r="O27" s="34">
        <v>37</v>
      </c>
      <c r="P27" s="34">
        <v>1</v>
      </c>
      <c r="Q27" s="154">
        <v>5</v>
      </c>
      <c r="R27" s="154">
        <v>0</v>
      </c>
      <c r="S27" s="154">
        <v>3</v>
      </c>
      <c r="T27" s="154">
        <v>106</v>
      </c>
      <c r="U27" s="34">
        <v>315</v>
      </c>
      <c r="V27" s="34">
        <v>1859</v>
      </c>
      <c r="W27" s="34">
        <v>981</v>
      </c>
      <c r="X27" s="34">
        <v>244</v>
      </c>
      <c r="Y27" s="139">
        <v>193</v>
      </c>
      <c r="Z27" s="214">
        <v>2852</v>
      </c>
      <c r="AA27" s="138">
        <v>99.89</v>
      </c>
      <c r="AB27" s="138">
        <v>70.98</v>
      </c>
      <c r="AC27" s="138">
        <v>100</v>
      </c>
      <c r="AD27" s="138">
        <v>42</v>
      </c>
      <c r="AE27" s="232">
        <v>90</v>
      </c>
      <c r="AF27" s="598">
        <v>262</v>
      </c>
      <c r="AG27" s="176">
        <v>4237</v>
      </c>
      <c r="AH27" s="182">
        <v>5</v>
      </c>
      <c r="AI27" s="178">
        <v>32</v>
      </c>
      <c r="AJ27" s="183">
        <v>1175</v>
      </c>
      <c r="AK27" s="183">
        <v>8966</v>
      </c>
      <c r="AL27" s="184">
        <v>1878</v>
      </c>
      <c r="AM27" s="184">
        <v>1889</v>
      </c>
      <c r="AN27" s="214">
        <v>4044</v>
      </c>
      <c r="AO27" s="139">
        <v>289</v>
      </c>
      <c r="AP27" s="139">
        <v>311</v>
      </c>
      <c r="AQ27" s="139">
        <v>18</v>
      </c>
      <c r="AR27" s="139">
        <v>29</v>
      </c>
      <c r="AS27" s="154">
        <v>0</v>
      </c>
      <c r="AT27" s="139">
        <v>126</v>
      </c>
      <c r="AU27" s="139">
        <v>237</v>
      </c>
      <c r="AV27" s="139">
        <v>64</v>
      </c>
      <c r="AW27" s="139">
        <v>86</v>
      </c>
      <c r="AX27" s="139">
        <v>1200</v>
      </c>
      <c r="AY27" s="161">
        <v>9600</v>
      </c>
      <c r="AZ27" s="223">
        <v>48</v>
      </c>
      <c r="BA27" s="602">
        <v>13000</v>
      </c>
      <c r="BB27" s="34">
        <v>32200</v>
      </c>
      <c r="BC27" s="151">
        <v>0</v>
      </c>
      <c r="BD27" s="151">
        <v>0</v>
      </c>
      <c r="BE27" s="151">
        <v>4705</v>
      </c>
      <c r="BF27" s="249">
        <v>10230</v>
      </c>
      <c r="BG27" s="322">
        <v>57.38</v>
      </c>
      <c r="BH27" s="372">
        <v>25</v>
      </c>
    </row>
    <row r="28" spans="1:94" x14ac:dyDescent="0.25">
      <c r="B28" s="283">
        <v>18</v>
      </c>
      <c r="C28" s="41">
        <v>41396</v>
      </c>
      <c r="D28" s="48" t="s">
        <v>67</v>
      </c>
      <c r="E28" s="174">
        <v>53281</v>
      </c>
      <c r="F28" s="139">
        <v>40736</v>
      </c>
      <c r="G28" s="141">
        <v>9954</v>
      </c>
      <c r="H28" s="175">
        <v>1223</v>
      </c>
      <c r="I28" s="157">
        <v>184</v>
      </c>
      <c r="J28" s="153">
        <v>0</v>
      </c>
      <c r="K28" s="153">
        <v>0</v>
      </c>
      <c r="L28" s="233">
        <v>0</v>
      </c>
      <c r="M28" s="238">
        <v>16</v>
      </c>
      <c r="N28" s="34">
        <v>3</v>
      </c>
      <c r="O28" s="34">
        <v>127</v>
      </c>
      <c r="P28" s="34">
        <v>8</v>
      </c>
      <c r="Q28" s="139">
        <v>12</v>
      </c>
      <c r="R28" s="139">
        <v>7</v>
      </c>
      <c r="S28" s="139">
        <v>17</v>
      </c>
      <c r="T28" s="139">
        <v>439</v>
      </c>
      <c r="U28" s="34">
        <v>1116</v>
      </c>
      <c r="V28" s="34">
        <v>7926</v>
      </c>
      <c r="W28" s="34">
        <v>4169</v>
      </c>
      <c r="X28" s="34">
        <v>1129</v>
      </c>
      <c r="Y28" s="139">
        <v>2427</v>
      </c>
      <c r="Z28" s="214">
        <v>12897</v>
      </c>
      <c r="AA28" s="138">
        <v>99.9</v>
      </c>
      <c r="AB28" s="138">
        <v>88.9</v>
      </c>
      <c r="AC28" s="138">
        <v>100</v>
      </c>
      <c r="AD28" s="138">
        <v>40.909999999999997</v>
      </c>
      <c r="AE28" s="232">
        <v>30.9</v>
      </c>
      <c r="AF28" s="598">
        <v>4674</v>
      </c>
      <c r="AG28" s="176">
        <v>5499</v>
      </c>
      <c r="AH28" s="182">
        <v>184</v>
      </c>
      <c r="AI28" s="178">
        <v>1417</v>
      </c>
      <c r="AJ28" s="183">
        <v>2595</v>
      </c>
      <c r="AK28" s="183">
        <v>11198</v>
      </c>
      <c r="AL28" s="184">
        <v>6983</v>
      </c>
      <c r="AM28" s="184">
        <v>6918</v>
      </c>
      <c r="AN28" s="214">
        <v>17210</v>
      </c>
      <c r="AO28" s="139">
        <v>1500</v>
      </c>
      <c r="AP28" s="139">
        <v>985</v>
      </c>
      <c r="AQ28" s="139">
        <v>105</v>
      </c>
      <c r="AR28" s="139">
        <v>85</v>
      </c>
      <c r="AS28" s="154">
        <v>0</v>
      </c>
      <c r="AT28" s="154">
        <v>0</v>
      </c>
      <c r="AU28" s="154">
        <v>0</v>
      </c>
      <c r="AV28" s="154">
        <v>0</v>
      </c>
      <c r="AW28" s="139">
        <v>0</v>
      </c>
      <c r="AX28" s="139">
        <v>18600</v>
      </c>
      <c r="AY28" s="161">
        <v>289800</v>
      </c>
      <c r="AZ28" s="223">
        <v>110</v>
      </c>
      <c r="BA28" s="602">
        <v>72000</v>
      </c>
      <c r="BB28" s="34">
        <v>211600</v>
      </c>
      <c r="BC28" s="151">
        <v>9374</v>
      </c>
      <c r="BD28" s="151">
        <v>13950</v>
      </c>
      <c r="BE28" s="162">
        <v>9625</v>
      </c>
      <c r="BF28" s="250">
        <v>23250</v>
      </c>
      <c r="BG28" s="683">
        <v>61.22</v>
      </c>
      <c r="BH28" s="680">
        <v>10</v>
      </c>
    </row>
    <row r="29" spans="1:94" s="32" customFormat="1" x14ac:dyDescent="0.25">
      <c r="A29"/>
      <c r="B29" s="283">
        <v>19</v>
      </c>
      <c r="C29" s="41">
        <v>41483</v>
      </c>
      <c r="D29" s="48" t="s">
        <v>69</v>
      </c>
      <c r="E29" s="174">
        <v>5759</v>
      </c>
      <c r="F29" s="139">
        <v>4700</v>
      </c>
      <c r="G29" s="141">
        <v>105</v>
      </c>
      <c r="H29" s="175">
        <v>105</v>
      </c>
      <c r="I29" s="139">
        <v>26</v>
      </c>
      <c r="J29" s="153">
        <v>0.5</v>
      </c>
      <c r="K29" s="153">
        <v>17.399999999999999</v>
      </c>
      <c r="L29" s="232">
        <v>5.5</v>
      </c>
      <c r="M29" s="238">
        <v>4</v>
      </c>
      <c r="N29" s="34">
        <v>0</v>
      </c>
      <c r="O29" s="34">
        <v>23</v>
      </c>
      <c r="P29" s="34">
        <v>1</v>
      </c>
      <c r="Q29" s="154">
        <v>4</v>
      </c>
      <c r="R29" s="154">
        <v>0</v>
      </c>
      <c r="S29" s="154">
        <v>2</v>
      </c>
      <c r="T29" s="154">
        <v>60</v>
      </c>
      <c r="U29" s="34">
        <v>135</v>
      </c>
      <c r="V29" s="34">
        <v>811</v>
      </c>
      <c r="W29" s="34">
        <v>498</v>
      </c>
      <c r="X29" s="34">
        <v>151</v>
      </c>
      <c r="Y29" s="139">
        <v>25</v>
      </c>
      <c r="Z29" s="214">
        <v>1489</v>
      </c>
      <c r="AA29" s="138">
        <v>99.8</v>
      </c>
      <c r="AB29" s="138">
        <v>50.45</v>
      </c>
      <c r="AC29" s="138">
        <v>100</v>
      </c>
      <c r="AD29" s="138">
        <v>40</v>
      </c>
      <c r="AE29" s="232">
        <v>90</v>
      </c>
      <c r="AF29" s="598">
        <v>84</v>
      </c>
      <c r="AG29" s="176">
        <v>4054</v>
      </c>
      <c r="AH29" s="182">
        <v>31</v>
      </c>
      <c r="AI29" s="178">
        <v>178</v>
      </c>
      <c r="AJ29" s="183">
        <v>589</v>
      </c>
      <c r="AK29" s="183">
        <v>1780</v>
      </c>
      <c r="AL29" s="184">
        <v>1359</v>
      </c>
      <c r="AM29" s="184">
        <v>1283</v>
      </c>
      <c r="AN29" s="214">
        <v>3614</v>
      </c>
      <c r="AO29" s="139">
        <v>450</v>
      </c>
      <c r="AP29" s="139">
        <v>280</v>
      </c>
      <c r="AQ29" s="139">
        <v>50</v>
      </c>
      <c r="AR29" s="139">
        <v>25</v>
      </c>
      <c r="AS29" s="139">
        <v>15</v>
      </c>
      <c r="AT29" s="139">
        <v>50</v>
      </c>
      <c r="AU29" s="139">
        <v>70</v>
      </c>
      <c r="AV29" s="154">
        <v>50</v>
      </c>
      <c r="AW29" s="139">
        <v>20</v>
      </c>
      <c r="AX29" s="139">
        <v>1400</v>
      </c>
      <c r="AY29" s="161">
        <v>12000</v>
      </c>
      <c r="AZ29" s="223">
        <v>15</v>
      </c>
      <c r="BA29" s="602">
        <v>3627</v>
      </c>
      <c r="BB29" s="34">
        <v>11960</v>
      </c>
      <c r="BC29" s="151">
        <v>1464</v>
      </c>
      <c r="BD29" s="151">
        <v>3255</v>
      </c>
      <c r="BE29" s="151">
        <v>0</v>
      </c>
      <c r="BF29" s="249">
        <v>0</v>
      </c>
      <c r="BG29" s="322">
        <v>55.52</v>
      </c>
      <c r="BH29" s="372">
        <v>31</v>
      </c>
      <c r="BI29"/>
      <c r="BJ29"/>
      <c r="BK29"/>
      <c r="BL29"/>
      <c r="BM29"/>
      <c r="BN29"/>
      <c r="BO29"/>
      <c r="BP29"/>
      <c r="BQ29"/>
      <c r="BR29"/>
      <c r="BS29"/>
      <c r="BT29"/>
      <c r="BU29"/>
      <c r="BV29"/>
      <c r="BW29"/>
      <c r="BX29"/>
      <c r="BY29"/>
      <c r="BZ29"/>
      <c r="CA29"/>
      <c r="CB29"/>
      <c r="CC29"/>
      <c r="CD29"/>
      <c r="CE29"/>
      <c r="CF29"/>
      <c r="CG29"/>
      <c r="CH29"/>
      <c r="CI29"/>
      <c r="CJ29"/>
      <c r="CK29"/>
      <c r="CL29"/>
      <c r="CM29"/>
      <c r="CN29"/>
      <c r="CO29"/>
      <c r="CP29"/>
    </row>
    <row r="30" spans="1:94" x14ac:dyDescent="0.25">
      <c r="B30" s="283">
        <v>20</v>
      </c>
      <c r="C30" s="41">
        <v>41503</v>
      </c>
      <c r="D30" s="48" t="s">
        <v>83</v>
      </c>
      <c r="E30" s="174">
        <v>10788</v>
      </c>
      <c r="F30" s="139">
        <v>9796</v>
      </c>
      <c r="G30" s="141">
        <v>210</v>
      </c>
      <c r="H30" s="175">
        <v>255</v>
      </c>
      <c r="I30" s="139">
        <v>35</v>
      </c>
      <c r="J30" s="153">
        <v>3.3</v>
      </c>
      <c r="K30" s="153">
        <v>22.4</v>
      </c>
      <c r="L30" s="232">
        <v>11.9</v>
      </c>
      <c r="M30" s="238">
        <v>3</v>
      </c>
      <c r="N30" s="34">
        <v>0</v>
      </c>
      <c r="O30" s="34">
        <v>27</v>
      </c>
      <c r="P30" s="34">
        <v>1</v>
      </c>
      <c r="Q30" s="139">
        <v>3</v>
      </c>
      <c r="R30" s="139">
        <v>0</v>
      </c>
      <c r="S30" s="139">
        <v>4</v>
      </c>
      <c r="T30" s="139">
        <v>73</v>
      </c>
      <c r="U30" s="34">
        <v>234</v>
      </c>
      <c r="V30" s="34">
        <v>1556</v>
      </c>
      <c r="W30" s="34">
        <v>628</v>
      </c>
      <c r="X30" s="34">
        <v>144</v>
      </c>
      <c r="Y30" s="139">
        <v>254</v>
      </c>
      <c r="Z30" s="214">
        <v>2518</v>
      </c>
      <c r="AA30" s="138">
        <v>99</v>
      </c>
      <c r="AB30" s="138">
        <v>88</v>
      </c>
      <c r="AC30" s="138">
        <v>100</v>
      </c>
      <c r="AD30" s="138">
        <v>39.97</v>
      </c>
      <c r="AE30" s="232">
        <v>55</v>
      </c>
      <c r="AF30" s="598">
        <v>581</v>
      </c>
      <c r="AG30" s="176">
        <v>996</v>
      </c>
      <c r="AH30" s="189">
        <v>25</v>
      </c>
      <c r="AI30" s="178">
        <v>122</v>
      </c>
      <c r="AJ30" s="190">
        <v>803</v>
      </c>
      <c r="AK30" s="190">
        <v>2144</v>
      </c>
      <c r="AL30" s="191">
        <v>2059</v>
      </c>
      <c r="AM30" s="191">
        <v>2086</v>
      </c>
      <c r="AN30" s="214">
        <v>3182</v>
      </c>
      <c r="AO30" s="139">
        <v>1000</v>
      </c>
      <c r="AP30" s="139">
        <v>1000</v>
      </c>
      <c r="AQ30" s="139">
        <v>120</v>
      </c>
      <c r="AR30" s="139">
        <v>3</v>
      </c>
      <c r="AS30" s="154">
        <v>0</v>
      </c>
      <c r="AT30" s="154">
        <v>20</v>
      </c>
      <c r="AU30" s="154">
        <v>200</v>
      </c>
      <c r="AV30" s="139">
        <v>12</v>
      </c>
      <c r="AW30" s="157">
        <v>60</v>
      </c>
      <c r="AX30" s="157">
        <v>1000</v>
      </c>
      <c r="AY30" s="172">
        <v>12000</v>
      </c>
      <c r="AZ30" s="223">
        <v>20</v>
      </c>
      <c r="BA30" s="602">
        <v>3037</v>
      </c>
      <c r="BB30" s="34">
        <v>6210</v>
      </c>
      <c r="BC30" s="151">
        <v>265</v>
      </c>
      <c r="BD30" s="151">
        <v>525</v>
      </c>
      <c r="BE30" s="173">
        <v>1283</v>
      </c>
      <c r="BF30" s="252">
        <v>2850</v>
      </c>
      <c r="BG30" s="683">
        <v>56.6</v>
      </c>
      <c r="BH30" s="680">
        <v>29</v>
      </c>
    </row>
    <row r="31" spans="1:94" x14ac:dyDescent="0.25">
      <c r="B31" s="570">
        <v>21</v>
      </c>
      <c r="C31" s="41">
        <v>41518</v>
      </c>
      <c r="D31" s="48" t="s">
        <v>70</v>
      </c>
      <c r="E31" s="174">
        <v>5576</v>
      </c>
      <c r="F31" s="139">
        <v>4137</v>
      </c>
      <c r="G31" s="141">
        <v>213</v>
      </c>
      <c r="H31" s="175">
        <v>79</v>
      </c>
      <c r="I31" s="139">
        <v>20</v>
      </c>
      <c r="J31" s="153">
        <v>1.8</v>
      </c>
      <c r="K31" s="153">
        <v>10.199999999999999</v>
      </c>
      <c r="L31" s="232">
        <v>3.9</v>
      </c>
      <c r="M31" s="238">
        <v>1</v>
      </c>
      <c r="N31" s="34">
        <v>0</v>
      </c>
      <c r="O31" s="34">
        <v>21</v>
      </c>
      <c r="P31" s="34">
        <v>0</v>
      </c>
      <c r="Q31" s="154">
        <v>1</v>
      </c>
      <c r="R31" s="154">
        <v>0</v>
      </c>
      <c r="S31" s="154">
        <v>3</v>
      </c>
      <c r="T31" s="154">
        <v>45</v>
      </c>
      <c r="U31" s="34">
        <v>114</v>
      </c>
      <c r="V31" s="34">
        <v>728</v>
      </c>
      <c r="W31" s="34">
        <v>428</v>
      </c>
      <c r="X31" s="34">
        <v>130</v>
      </c>
      <c r="Y31" s="139">
        <v>88</v>
      </c>
      <c r="Z31" s="214">
        <v>1709</v>
      </c>
      <c r="AA31" s="138">
        <v>100</v>
      </c>
      <c r="AB31" s="138">
        <v>99</v>
      </c>
      <c r="AC31" s="138">
        <v>99.9</v>
      </c>
      <c r="AD31" s="138">
        <v>42</v>
      </c>
      <c r="AE31" s="232">
        <v>100</v>
      </c>
      <c r="AF31" s="598">
        <v>669</v>
      </c>
      <c r="AG31" s="176">
        <v>1134</v>
      </c>
      <c r="AH31" s="182">
        <v>18</v>
      </c>
      <c r="AI31" s="178">
        <v>86</v>
      </c>
      <c r="AJ31" s="183">
        <v>629</v>
      </c>
      <c r="AK31" s="183">
        <v>1754</v>
      </c>
      <c r="AL31" s="184">
        <v>1036</v>
      </c>
      <c r="AM31" s="184">
        <v>1017</v>
      </c>
      <c r="AN31" s="214">
        <v>12328</v>
      </c>
      <c r="AO31" s="139">
        <v>710</v>
      </c>
      <c r="AP31" s="139">
        <v>210</v>
      </c>
      <c r="AQ31" s="139">
        <v>45</v>
      </c>
      <c r="AR31" s="139">
        <v>25</v>
      </c>
      <c r="AS31" s="154">
        <v>0</v>
      </c>
      <c r="AT31" s="154">
        <v>0</v>
      </c>
      <c r="AU31" s="154">
        <v>0</v>
      </c>
      <c r="AV31" s="139">
        <v>30</v>
      </c>
      <c r="AW31" s="139">
        <v>35</v>
      </c>
      <c r="AX31" s="139">
        <v>8000</v>
      </c>
      <c r="AY31" s="161">
        <v>48000</v>
      </c>
      <c r="AZ31" s="223">
        <v>61</v>
      </c>
      <c r="BA31" s="602">
        <v>110000</v>
      </c>
      <c r="BB31" s="34">
        <v>161000</v>
      </c>
      <c r="BC31" s="151">
        <v>87500</v>
      </c>
      <c r="BD31" s="151">
        <v>93000</v>
      </c>
      <c r="BE31" s="151">
        <v>0</v>
      </c>
      <c r="BF31" s="249">
        <v>0</v>
      </c>
      <c r="BG31" s="322">
        <v>60.43</v>
      </c>
      <c r="BH31" s="372">
        <v>15</v>
      </c>
    </row>
    <row r="32" spans="1:94" x14ac:dyDescent="0.25">
      <c r="B32" s="283">
        <v>22</v>
      </c>
      <c r="C32" s="41">
        <v>41524</v>
      </c>
      <c r="D32" s="48" t="s">
        <v>60</v>
      </c>
      <c r="E32" s="174">
        <v>24970</v>
      </c>
      <c r="F32" s="139">
        <v>15665</v>
      </c>
      <c r="G32" s="141">
        <v>1607</v>
      </c>
      <c r="H32" s="175">
        <v>366</v>
      </c>
      <c r="I32" s="139">
        <v>110</v>
      </c>
      <c r="J32" s="153">
        <v>0</v>
      </c>
      <c r="K32" s="153">
        <v>0</v>
      </c>
      <c r="L32" s="232">
        <v>0</v>
      </c>
      <c r="M32" s="238">
        <v>7</v>
      </c>
      <c r="N32" s="34">
        <v>1</v>
      </c>
      <c r="O32" s="34">
        <v>56</v>
      </c>
      <c r="P32" s="34">
        <v>4</v>
      </c>
      <c r="Q32" s="139">
        <v>6</v>
      </c>
      <c r="R32" s="139">
        <v>2</v>
      </c>
      <c r="S32" s="139">
        <v>8</v>
      </c>
      <c r="T32" s="139">
        <v>219</v>
      </c>
      <c r="U32" s="34">
        <v>499</v>
      </c>
      <c r="V32" s="34">
        <v>2863</v>
      </c>
      <c r="W32" s="34">
        <v>1914</v>
      </c>
      <c r="X32" s="34">
        <v>544</v>
      </c>
      <c r="Y32" s="139">
        <v>290</v>
      </c>
      <c r="Z32" s="214">
        <v>7928</v>
      </c>
      <c r="AA32" s="138">
        <v>99.4</v>
      </c>
      <c r="AB32" s="138">
        <v>75.459999999999994</v>
      </c>
      <c r="AC32" s="138">
        <v>99</v>
      </c>
      <c r="AD32" s="138">
        <v>72.94</v>
      </c>
      <c r="AE32" s="232">
        <v>98</v>
      </c>
      <c r="AF32" s="598">
        <v>7945</v>
      </c>
      <c r="AG32" s="176">
        <v>31198</v>
      </c>
      <c r="AH32" s="177">
        <v>63</v>
      </c>
      <c r="AI32" s="178">
        <v>328</v>
      </c>
      <c r="AJ32" s="179">
        <v>1334</v>
      </c>
      <c r="AK32" s="179">
        <v>3241</v>
      </c>
      <c r="AL32" s="180">
        <v>2018</v>
      </c>
      <c r="AM32" s="180">
        <v>2051</v>
      </c>
      <c r="AN32" s="214">
        <v>29841</v>
      </c>
      <c r="AO32" s="139">
        <v>1800</v>
      </c>
      <c r="AP32" s="139">
        <v>2000</v>
      </c>
      <c r="AQ32" s="139">
        <v>250</v>
      </c>
      <c r="AR32" s="139">
        <v>300</v>
      </c>
      <c r="AS32" s="139">
        <v>20</v>
      </c>
      <c r="AT32" s="154">
        <v>150</v>
      </c>
      <c r="AU32" s="154">
        <v>50</v>
      </c>
      <c r="AV32" s="154">
        <v>50</v>
      </c>
      <c r="AW32" s="154">
        <v>40</v>
      </c>
      <c r="AX32" s="139">
        <v>187800</v>
      </c>
      <c r="AY32" s="150">
        <v>600000</v>
      </c>
      <c r="AZ32" s="223">
        <v>150</v>
      </c>
      <c r="BA32" s="602">
        <v>267000</v>
      </c>
      <c r="BB32" s="34">
        <v>750720</v>
      </c>
      <c r="BC32" s="151">
        <v>0</v>
      </c>
      <c r="BD32" s="151">
        <v>0</v>
      </c>
      <c r="BE32" s="151">
        <v>0</v>
      </c>
      <c r="BF32" s="249">
        <v>0</v>
      </c>
      <c r="BG32" s="683">
        <v>64.91</v>
      </c>
      <c r="BH32" s="680">
        <v>2</v>
      </c>
    </row>
    <row r="33" spans="2:60" x14ac:dyDescent="0.25">
      <c r="B33" s="283">
        <v>23</v>
      </c>
      <c r="C33" s="41">
        <v>41530</v>
      </c>
      <c r="D33" s="48" t="s">
        <v>84</v>
      </c>
      <c r="E33" s="174">
        <v>10972</v>
      </c>
      <c r="F33" s="139">
        <v>10025</v>
      </c>
      <c r="G33" s="141">
        <v>147</v>
      </c>
      <c r="H33" s="175">
        <v>236</v>
      </c>
      <c r="I33" s="157">
        <v>31</v>
      </c>
      <c r="J33" s="153">
        <v>4.7</v>
      </c>
      <c r="K33" s="153">
        <v>18.7</v>
      </c>
      <c r="L33" s="232">
        <v>10.1</v>
      </c>
      <c r="M33" s="238">
        <v>5</v>
      </c>
      <c r="N33" s="34">
        <v>0</v>
      </c>
      <c r="O33" s="34">
        <v>35</v>
      </c>
      <c r="P33" s="34">
        <v>1</v>
      </c>
      <c r="Q33" s="154">
        <v>5</v>
      </c>
      <c r="R33" s="154">
        <v>0</v>
      </c>
      <c r="S33" s="154">
        <v>1</v>
      </c>
      <c r="T33" s="154">
        <v>78</v>
      </c>
      <c r="U33" s="34">
        <v>215</v>
      </c>
      <c r="V33" s="34">
        <v>1394</v>
      </c>
      <c r="W33" s="34">
        <v>730</v>
      </c>
      <c r="X33" s="34">
        <v>126</v>
      </c>
      <c r="Y33" s="139">
        <v>330</v>
      </c>
      <c r="Z33" s="214">
        <v>2560</v>
      </c>
      <c r="AA33" s="138">
        <v>97.76</v>
      </c>
      <c r="AB33" s="138">
        <v>70</v>
      </c>
      <c r="AC33" s="138">
        <v>99</v>
      </c>
      <c r="AD33" s="138">
        <v>28</v>
      </c>
      <c r="AE33" s="232">
        <v>100</v>
      </c>
      <c r="AF33" s="598">
        <v>667</v>
      </c>
      <c r="AG33" s="176">
        <v>28090</v>
      </c>
      <c r="AH33" s="189">
        <v>38</v>
      </c>
      <c r="AI33" s="178">
        <v>211</v>
      </c>
      <c r="AJ33" s="190">
        <v>2162</v>
      </c>
      <c r="AK33" s="190">
        <v>11036</v>
      </c>
      <c r="AL33" s="191">
        <v>3356</v>
      </c>
      <c r="AM33" s="191">
        <v>3323</v>
      </c>
      <c r="AN33" s="214">
        <v>1833</v>
      </c>
      <c r="AO33" s="139">
        <v>730</v>
      </c>
      <c r="AP33" s="139">
        <v>750</v>
      </c>
      <c r="AQ33" s="139">
        <v>200</v>
      </c>
      <c r="AR33" s="139">
        <v>5</v>
      </c>
      <c r="AS33" s="154">
        <v>0</v>
      </c>
      <c r="AT33" s="154">
        <v>50</v>
      </c>
      <c r="AU33" s="154">
        <v>300</v>
      </c>
      <c r="AV33" s="154">
        <v>0</v>
      </c>
      <c r="AW33" s="154">
        <v>30</v>
      </c>
      <c r="AX33" s="157">
        <v>2500</v>
      </c>
      <c r="AY33" s="172">
        <v>21600</v>
      </c>
      <c r="AZ33" s="223">
        <v>90</v>
      </c>
      <c r="BA33" s="602">
        <v>2000</v>
      </c>
      <c r="BB33" s="34">
        <v>4000</v>
      </c>
      <c r="BC33" s="151">
        <v>0</v>
      </c>
      <c r="BD33" s="151">
        <v>0</v>
      </c>
      <c r="BE33" s="173">
        <v>8100</v>
      </c>
      <c r="BF33" s="252">
        <v>18000</v>
      </c>
      <c r="BG33" s="322">
        <v>57.11</v>
      </c>
      <c r="BH33" s="372">
        <v>28</v>
      </c>
    </row>
    <row r="34" spans="2:60" x14ac:dyDescent="0.25">
      <c r="B34" s="283">
        <v>24</v>
      </c>
      <c r="C34" s="41">
        <v>41548</v>
      </c>
      <c r="D34" s="48" t="s">
        <v>202</v>
      </c>
      <c r="E34" s="174">
        <v>13624</v>
      </c>
      <c r="F34" s="139">
        <v>10542</v>
      </c>
      <c r="G34" s="141">
        <v>561</v>
      </c>
      <c r="H34" s="181">
        <v>247</v>
      </c>
      <c r="I34" s="139">
        <v>62</v>
      </c>
      <c r="J34" s="153">
        <v>1.1000000000000001</v>
      </c>
      <c r="K34" s="153">
        <v>15.5</v>
      </c>
      <c r="L34" s="232">
        <v>6.1</v>
      </c>
      <c r="M34" s="238">
        <v>4</v>
      </c>
      <c r="N34" s="34">
        <v>2</v>
      </c>
      <c r="O34" s="34">
        <v>38</v>
      </c>
      <c r="P34" s="34">
        <v>2</v>
      </c>
      <c r="Q34" s="139">
        <v>4</v>
      </c>
      <c r="R34" s="139">
        <v>2</v>
      </c>
      <c r="S34" s="139">
        <v>3</v>
      </c>
      <c r="T34" s="139">
        <v>96</v>
      </c>
      <c r="U34" s="34">
        <v>270</v>
      </c>
      <c r="V34" s="34">
        <v>1859</v>
      </c>
      <c r="W34" s="34">
        <v>958</v>
      </c>
      <c r="X34" s="34">
        <v>264</v>
      </c>
      <c r="Y34" s="139">
        <v>297</v>
      </c>
      <c r="Z34" s="214">
        <v>3858</v>
      </c>
      <c r="AA34" s="138">
        <v>98.98</v>
      </c>
      <c r="AB34" s="138">
        <v>67.349999999999994</v>
      </c>
      <c r="AC34" s="138">
        <v>95</v>
      </c>
      <c r="AD34" s="138">
        <v>34.590000000000003</v>
      </c>
      <c r="AE34" s="232">
        <v>100</v>
      </c>
      <c r="AF34" s="598">
        <v>1428</v>
      </c>
      <c r="AG34" s="176">
        <v>3027</v>
      </c>
      <c r="AH34" s="186">
        <v>92</v>
      </c>
      <c r="AI34" s="178">
        <v>583</v>
      </c>
      <c r="AJ34" s="187">
        <v>1571</v>
      </c>
      <c r="AK34" s="187">
        <v>4097</v>
      </c>
      <c r="AL34" s="188">
        <v>3754</v>
      </c>
      <c r="AM34" s="188">
        <v>3590</v>
      </c>
      <c r="AN34" s="214">
        <v>6756</v>
      </c>
      <c r="AO34" s="139">
        <v>1600</v>
      </c>
      <c r="AP34" s="139">
        <v>892</v>
      </c>
      <c r="AQ34" s="139">
        <v>0</v>
      </c>
      <c r="AR34" s="139">
        <v>74</v>
      </c>
      <c r="AS34" s="154">
        <v>0</v>
      </c>
      <c r="AT34" s="139">
        <v>0</v>
      </c>
      <c r="AU34" s="139">
        <v>0</v>
      </c>
      <c r="AV34" s="139">
        <v>0</v>
      </c>
      <c r="AW34" s="139">
        <v>0</v>
      </c>
      <c r="AX34" s="139">
        <v>15000</v>
      </c>
      <c r="AY34" s="167">
        <v>44800</v>
      </c>
      <c r="AZ34" s="223">
        <v>120</v>
      </c>
      <c r="BA34" s="602">
        <v>20845</v>
      </c>
      <c r="BB34" s="34">
        <v>45051</v>
      </c>
      <c r="BC34" s="151">
        <v>2700</v>
      </c>
      <c r="BD34" s="151">
        <v>3720</v>
      </c>
      <c r="BE34" s="151">
        <v>0</v>
      </c>
      <c r="BF34" s="249">
        <v>0</v>
      </c>
      <c r="BG34" s="322">
        <v>60.85</v>
      </c>
      <c r="BH34" s="372">
        <v>12</v>
      </c>
    </row>
    <row r="35" spans="2:60" x14ac:dyDescent="0.25">
      <c r="B35" s="283">
        <v>25</v>
      </c>
      <c r="C35" s="41">
        <v>41551</v>
      </c>
      <c r="D35" s="48" t="s">
        <v>79</v>
      </c>
      <c r="E35" s="174">
        <v>122683</v>
      </c>
      <c r="F35" s="139">
        <v>78525</v>
      </c>
      <c r="G35" s="141">
        <v>30074</v>
      </c>
      <c r="H35" s="175">
        <v>2506</v>
      </c>
      <c r="I35" s="157">
        <v>496</v>
      </c>
      <c r="J35" s="153">
        <v>3</v>
      </c>
      <c r="K35" s="153">
        <v>7.7</v>
      </c>
      <c r="L35" s="232">
        <v>4.8</v>
      </c>
      <c r="M35" s="238">
        <v>14</v>
      </c>
      <c r="N35" s="34">
        <v>1</v>
      </c>
      <c r="O35" s="34">
        <v>153</v>
      </c>
      <c r="P35" s="34">
        <v>24</v>
      </c>
      <c r="Q35" s="154">
        <v>15</v>
      </c>
      <c r="R35" s="154">
        <v>0</v>
      </c>
      <c r="S35" s="154">
        <v>0</v>
      </c>
      <c r="T35" s="154">
        <v>0</v>
      </c>
      <c r="U35" s="34">
        <v>2364</v>
      </c>
      <c r="V35" s="34">
        <v>14978</v>
      </c>
      <c r="W35" s="34">
        <v>8840</v>
      </c>
      <c r="X35" s="34">
        <v>2359</v>
      </c>
      <c r="Y35" s="139">
        <v>2513</v>
      </c>
      <c r="Z35" s="214">
        <v>28174</v>
      </c>
      <c r="AA35" s="138">
        <v>99.9</v>
      </c>
      <c r="AB35" s="138">
        <v>90</v>
      </c>
      <c r="AC35" s="138">
        <v>99.3</v>
      </c>
      <c r="AD35" s="138">
        <v>65.53</v>
      </c>
      <c r="AE35" s="232">
        <v>95</v>
      </c>
      <c r="AF35" s="598">
        <v>5441</v>
      </c>
      <c r="AG35" s="176">
        <v>16028</v>
      </c>
      <c r="AH35" s="189">
        <v>643</v>
      </c>
      <c r="AI35" s="178">
        <v>4355</v>
      </c>
      <c r="AJ35" s="190">
        <v>4177</v>
      </c>
      <c r="AK35" s="190">
        <v>15800</v>
      </c>
      <c r="AL35" s="191">
        <v>12850</v>
      </c>
      <c r="AM35" s="191">
        <v>12728</v>
      </c>
      <c r="AN35" s="214">
        <v>28924</v>
      </c>
      <c r="AO35" s="139">
        <v>6125</v>
      </c>
      <c r="AP35" s="139">
        <v>5560</v>
      </c>
      <c r="AQ35" s="139">
        <v>238</v>
      </c>
      <c r="AR35" s="139">
        <v>98</v>
      </c>
      <c r="AS35" s="154">
        <v>0</v>
      </c>
      <c r="AT35" s="154">
        <v>0</v>
      </c>
      <c r="AU35" s="154">
        <v>16</v>
      </c>
      <c r="AV35" s="139">
        <v>76</v>
      </c>
      <c r="AW35" s="139">
        <v>154</v>
      </c>
      <c r="AX35" s="139">
        <v>50400</v>
      </c>
      <c r="AY35" s="172">
        <v>883200</v>
      </c>
      <c r="AZ35" s="223">
        <v>2120</v>
      </c>
      <c r="BA35" s="602">
        <v>62050</v>
      </c>
      <c r="BB35" s="34">
        <v>138100</v>
      </c>
      <c r="BC35" s="151">
        <v>8020</v>
      </c>
      <c r="BD35" s="151">
        <v>16597</v>
      </c>
      <c r="BE35" s="173">
        <v>7980</v>
      </c>
      <c r="BF35" s="252">
        <v>21000</v>
      </c>
      <c r="BG35" s="683">
        <v>62.37</v>
      </c>
      <c r="BH35" s="680">
        <v>4</v>
      </c>
    </row>
    <row r="36" spans="2:60" x14ac:dyDescent="0.25">
      <c r="B36" s="692">
        <v>26</v>
      </c>
      <c r="C36" s="41">
        <v>41615</v>
      </c>
      <c r="D36" s="48" t="s">
        <v>61</v>
      </c>
      <c r="E36" s="174">
        <v>19160</v>
      </c>
      <c r="F36" s="139">
        <v>13774</v>
      </c>
      <c r="G36" s="141">
        <v>1542</v>
      </c>
      <c r="H36" s="181">
        <v>302</v>
      </c>
      <c r="I36" s="139">
        <v>82</v>
      </c>
      <c r="J36" s="153">
        <v>3.9</v>
      </c>
      <c r="K36" s="153">
        <v>9.9</v>
      </c>
      <c r="L36" s="232">
        <v>4.8</v>
      </c>
      <c r="M36" s="238">
        <v>4</v>
      </c>
      <c r="N36" s="34">
        <v>0</v>
      </c>
      <c r="O36" s="34">
        <v>29</v>
      </c>
      <c r="P36" s="34">
        <v>3</v>
      </c>
      <c r="Q36" s="154">
        <v>4</v>
      </c>
      <c r="R36" s="154">
        <v>0</v>
      </c>
      <c r="S36" s="154">
        <v>7</v>
      </c>
      <c r="T36" s="154">
        <v>160</v>
      </c>
      <c r="U36" s="34">
        <v>450</v>
      </c>
      <c r="V36" s="34">
        <v>2405</v>
      </c>
      <c r="W36" s="34">
        <v>1689</v>
      </c>
      <c r="X36" s="34">
        <v>566</v>
      </c>
      <c r="Y36" s="139">
        <v>418</v>
      </c>
      <c r="Z36" s="214">
        <v>5506</v>
      </c>
      <c r="AA36" s="138">
        <v>100</v>
      </c>
      <c r="AB36" s="138">
        <v>88</v>
      </c>
      <c r="AC36" s="138">
        <v>100</v>
      </c>
      <c r="AD36" s="138">
        <v>88.47</v>
      </c>
      <c r="AE36" s="232">
        <v>95</v>
      </c>
      <c r="AF36" s="598">
        <v>2808</v>
      </c>
      <c r="AG36" s="176">
        <v>11661</v>
      </c>
      <c r="AH36" s="177">
        <v>52</v>
      </c>
      <c r="AI36" s="178">
        <v>260</v>
      </c>
      <c r="AJ36" s="179">
        <v>1945</v>
      </c>
      <c r="AK36" s="179">
        <v>6220</v>
      </c>
      <c r="AL36" s="180">
        <v>708</v>
      </c>
      <c r="AM36" s="180">
        <v>726</v>
      </c>
      <c r="AN36" s="214">
        <v>15037</v>
      </c>
      <c r="AO36" s="139">
        <v>3000</v>
      </c>
      <c r="AP36" s="139">
        <v>115</v>
      </c>
      <c r="AQ36" s="139">
        <v>265</v>
      </c>
      <c r="AR36" s="139">
        <v>300</v>
      </c>
      <c r="AS36" s="154">
        <v>0</v>
      </c>
      <c r="AT36" s="154">
        <v>0</v>
      </c>
      <c r="AU36" s="154">
        <v>0</v>
      </c>
      <c r="AV36" s="139">
        <v>100</v>
      </c>
      <c r="AW36" s="139">
        <v>100</v>
      </c>
      <c r="AX36" s="139">
        <v>250000</v>
      </c>
      <c r="AY36" s="150">
        <v>450000</v>
      </c>
      <c r="AZ36" s="223">
        <v>0</v>
      </c>
      <c r="BA36" s="602">
        <v>145000</v>
      </c>
      <c r="BB36" s="34">
        <v>414000</v>
      </c>
      <c r="BC36" s="151">
        <v>0</v>
      </c>
      <c r="BD36" s="151">
        <v>0</v>
      </c>
      <c r="BE36" s="151">
        <v>0</v>
      </c>
      <c r="BF36" s="249">
        <v>0</v>
      </c>
      <c r="BG36" s="322">
        <v>67.739999999999995</v>
      </c>
      <c r="BH36" s="372">
        <v>1</v>
      </c>
    </row>
    <row r="37" spans="2:60" x14ac:dyDescent="0.25">
      <c r="B37" s="283">
        <v>27</v>
      </c>
      <c r="C37" s="41">
        <v>41660</v>
      </c>
      <c r="D37" s="48" t="s">
        <v>85</v>
      </c>
      <c r="E37" s="174">
        <v>10641</v>
      </c>
      <c r="F37" s="139">
        <v>9278</v>
      </c>
      <c r="G37" s="141">
        <v>287</v>
      </c>
      <c r="H37" s="175">
        <v>245</v>
      </c>
      <c r="I37" s="139">
        <v>40</v>
      </c>
      <c r="J37" s="153">
        <v>0</v>
      </c>
      <c r="K37" s="153">
        <v>0</v>
      </c>
      <c r="L37" s="232">
        <v>0</v>
      </c>
      <c r="M37" s="238">
        <v>2</v>
      </c>
      <c r="N37" s="34">
        <v>0</v>
      </c>
      <c r="O37" s="34">
        <v>40</v>
      </c>
      <c r="P37" s="34">
        <v>1</v>
      </c>
      <c r="Q37" s="154">
        <v>2</v>
      </c>
      <c r="R37" s="154">
        <v>0</v>
      </c>
      <c r="S37" s="154">
        <v>3</v>
      </c>
      <c r="T37" s="154">
        <v>74</v>
      </c>
      <c r="U37" s="34">
        <v>254</v>
      </c>
      <c r="V37" s="34">
        <v>1587</v>
      </c>
      <c r="W37" s="34">
        <v>550</v>
      </c>
      <c r="X37" s="34">
        <v>114</v>
      </c>
      <c r="Y37" s="139">
        <v>602</v>
      </c>
      <c r="Z37" s="214">
        <v>2512</v>
      </c>
      <c r="AA37" s="138">
        <v>100</v>
      </c>
      <c r="AB37" s="138">
        <v>90.98</v>
      </c>
      <c r="AC37" s="138">
        <v>100</v>
      </c>
      <c r="AD37" s="138">
        <v>51.5</v>
      </c>
      <c r="AE37" s="232">
        <v>79.53</v>
      </c>
      <c r="AF37" s="598">
        <v>1000</v>
      </c>
      <c r="AG37" s="176">
        <v>2685</v>
      </c>
      <c r="AH37" s="189">
        <v>45</v>
      </c>
      <c r="AI37" s="178">
        <v>284</v>
      </c>
      <c r="AJ37" s="190">
        <v>693</v>
      </c>
      <c r="AK37" s="190">
        <v>2153</v>
      </c>
      <c r="AL37" s="191">
        <v>2340</v>
      </c>
      <c r="AM37" s="191">
        <v>2390</v>
      </c>
      <c r="AN37" s="214">
        <v>4918</v>
      </c>
      <c r="AO37" s="139">
        <v>770</v>
      </c>
      <c r="AP37" s="139">
        <v>1200</v>
      </c>
      <c r="AQ37" s="139">
        <v>250</v>
      </c>
      <c r="AR37" s="139">
        <v>15</v>
      </c>
      <c r="AS37" s="154">
        <v>0</v>
      </c>
      <c r="AT37" s="185">
        <v>50</v>
      </c>
      <c r="AU37" s="139">
        <v>250</v>
      </c>
      <c r="AV37" s="154">
        <v>0</v>
      </c>
      <c r="AW37" s="157">
        <v>0</v>
      </c>
      <c r="AX37" s="157">
        <v>600</v>
      </c>
      <c r="AY37" s="172">
        <v>32000</v>
      </c>
      <c r="AZ37" s="223">
        <v>21</v>
      </c>
      <c r="BA37" s="602">
        <v>2700</v>
      </c>
      <c r="BB37" s="34">
        <v>5400</v>
      </c>
      <c r="BC37" s="151">
        <v>98</v>
      </c>
      <c r="BD37" s="151">
        <v>195</v>
      </c>
      <c r="BE37" s="173">
        <v>1650</v>
      </c>
      <c r="BF37" s="252">
        <v>3300</v>
      </c>
      <c r="BG37" s="683">
        <v>57.29</v>
      </c>
      <c r="BH37" s="680">
        <v>26</v>
      </c>
    </row>
    <row r="38" spans="2:60" x14ac:dyDescent="0.25">
      <c r="B38" s="283">
        <v>28</v>
      </c>
      <c r="C38" s="41">
        <v>41668</v>
      </c>
      <c r="D38" s="48" t="s">
        <v>86</v>
      </c>
      <c r="E38" s="174">
        <v>32607</v>
      </c>
      <c r="F38" s="139">
        <v>28159</v>
      </c>
      <c r="G38" s="141">
        <v>1593</v>
      </c>
      <c r="H38" s="175">
        <v>507</v>
      </c>
      <c r="I38" s="157">
        <v>134</v>
      </c>
      <c r="J38" s="153">
        <v>1.7</v>
      </c>
      <c r="K38" s="153">
        <v>17.7</v>
      </c>
      <c r="L38" s="232">
        <v>6.1</v>
      </c>
      <c r="M38" s="238">
        <v>9</v>
      </c>
      <c r="N38" s="34">
        <v>0</v>
      </c>
      <c r="O38" s="34">
        <v>89</v>
      </c>
      <c r="P38" s="34">
        <v>4</v>
      </c>
      <c r="Q38" s="139">
        <v>8</v>
      </c>
      <c r="R38" s="139">
        <v>1</v>
      </c>
      <c r="S38" s="139">
        <v>10</v>
      </c>
      <c r="T38" s="139">
        <v>254</v>
      </c>
      <c r="U38" s="34">
        <v>542</v>
      </c>
      <c r="V38" s="34">
        <v>3831</v>
      </c>
      <c r="W38" s="34">
        <v>2230</v>
      </c>
      <c r="X38" s="34">
        <v>601</v>
      </c>
      <c r="Y38" s="139">
        <v>1154</v>
      </c>
      <c r="Z38" s="214">
        <v>7595</v>
      </c>
      <c r="AA38" s="138">
        <v>97.89</v>
      </c>
      <c r="AB38" s="138">
        <v>98.51</v>
      </c>
      <c r="AC38" s="138">
        <v>100</v>
      </c>
      <c r="AD38" s="138">
        <v>47.91</v>
      </c>
      <c r="AE38" s="232">
        <v>96</v>
      </c>
      <c r="AF38" s="598">
        <v>3029</v>
      </c>
      <c r="AG38" s="176">
        <v>6660</v>
      </c>
      <c r="AH38" s="189">
        <v>305</v>
      </c>
      <c r="AI38" s="178">
        <v>1503</v>
      </c>
      <c r="AJ38" s="190">
        <v>4591</v>
      </c>
      <c r="AK38" s="190">
        <v>12616</v>
      </c>
      <c r="AL38" s="191">
        <v>4112</v>
      </c>
      <c r="AM38" s="191">
        <v>4359</v>
      </c>
      <c r="AN38" s="214">
        <v>6841</v>
      </c>
      <c r="AO38" s="139">
        <v>2003</v>
      </c>
      <c r="AP38" s="139">
        <v>2050</v>
      </c>
      <c r="AQ38" s="139">
        <v>145</v>
      </c>
      <c r="AR38" s="139">
        <v>18</v>
      </c>
      <c r="AS38" s="154">
        <v>2</v>
      </c>
      <c r="AT38" s="139">
        <v>3600</v>
      </c>
      <c r="AU38" s="139">
        <v>25000</v>
      </c>
      <c r="AV38" s="139">
        <v>150</v>
      </c>
      <c r="AW38" s="139">
        <v>55</v>
      </c>
      <c r="AX38" s="139">
        <v>3000</v>
      </c>
      <c r="AY38" s="172">
        <v>89600</v>
      </c>
      <c r="AZ38" s="223">
        <v>2300</v>
      </c>
      <c r="BA38" s="602">
        <v>4000</v>
      </c>
      <c r="BB38" s="34">
        <v>11160</v>
      </c>
      <c r="BC38" s="151">
        <v>4000</v>
      </c>
      <c r="BD38" s="151">
        <v>6045</v>
      </c>
      <c r="BE38" s="173">
        <v>9200</v>
      </c>
      <c r="BF38" s="252">
        <v>19200</v>
      </c>
      <c r="BG38" s="322">
        <v>57.26</v>
      </c>
      <c r="BH38" s="372">
        <v>27</v>
      </c>
    </row>
    <row r="39" spans="2:60" x14ac:dyDescent="0.25">
      <c r="B39" s="283">
        <v>29</v>
      </c>
      <c r="C39" s="41">
        <v>41676</v>
      </c>
      <c r="D39" s="48" t="s">
        <v>62</v>
      </c>
      <c r="E39" s="174">
        <v>10724</v>
      </c>
      <c r="F39" s="139">
        <v>8596</v>
      </c>
      <c r="G39" s="141">
        <v>407</v>
      </c>
      <c r="H39" s="175">
        <v>219</v>
      </c>
      <c r="I39" s="139">
        <v>34</v>
      </c>
      <c r="J39" s="153">
        <v>6.6</v>
      </c>
      <c r="K39" s="153">
        <v>12.8</v>
      </c>
      <c r="L39" s="232">
        <v>11.1</v>
      </c>
      <c r="M39" s="238">
        <v>4</v>
      </c>
      <c r="N39" s="34">
        <v>0</v>
      </c>
      <c r="O39" s="34">
        <v>40</v>
      </c>
      <c r="P39" s="34">
        <v>0</v>
      </c>
      <c r="Q39" s="154">
        <v>4</v>
      </c>
      <c r="R39" s="154">
        <v>0</v>
      </c>
      <c r="S39" s="154">
        <v>3</v>
      </c>
      <c r="T39" s="154">
        <v>92</v>
      </c>
      <c r="U39" s="34">
        <v>134</v>
      </c>
      <c r="V39" s="34">
        <v>1307</v>
      </c>
      <c r="W39" s="34">
        <v>759</v>
      </c>
      <c r="X39" s="34">
        <v>239</v>
      </c>
      <c r="Y39" s="139">
        <v>183</v>
      </c>
      <c r="Z39" s="214">
        <v>2858</v>
      </c>
      <c r="AA39" s="138">
        <v>99.9</v>
      </c>
      <c r="AB39" s="138">
        <v>99.8</v>
      </c>
      <c r="AC39" s="138">
        <v>100</v>
      </c>
      <c r="AD39" s="138">
        <v>34</v>
      </c>
      <c r="AE39" s="232">
        <v>96.8</v>
      </c>
      <c r="AF39" s="598">
        <v>3885</v>
      </c>
      <c r="AG39" s="176">
        <v>7280</v>
      </c>
      <c r="AH39" s="177">
        <v>120</v>
      </c>
      <c r="AI39" s="178">
        <v>744</v>
      </c>
      <c r="AJ39" s="179">
        <v>1258</v>
      </c>
      <c r="AK39" s="179">
        <v>3813</v>
      </c>
      <c r="AL39" s="180">
        <v>2523</v>
      </c>
      <c r="AM39" s="180">
        <v>2588</v>
      </c>
      <c r="AN39" s="214">
        <v>6930</v>
      </c>
      <c r="AO39" s="139">
        <v>1830</v>
      </c>
      <c r="AP39" s="139">
        <v>350</v>
      </c>
      <c r="AQ39" s="139">
        <v>60</v>
      </c>
      <c r="AR39" s="139">
        <v>40</v>
      </c>
      <c r="AS39" s="154">
        <v>0</v>
      </c>
      <c r="AT39" s="154">
        <v>200</v>
      </c>
      <c r="AU39" s="154">
        <v>150</v>
      </c>
      <c r="AV39" s="154">
        <v>400</v>
      </c>
      <c r="AW39" s="154">
        <v>100</v>
      </c>
      <c r="AX39" s="139">
        <v>3080</v>
      </c>
      <c r="AY39" s="150">
        <v>30000</v>
      </c>
      <c r="AZ39" s="223">
        <v>230</v>
      </c>
      <c r="BA39" s="602">
        <v>837</v>
      </c>
      <c r="BB39" s="34">
        <v>2760</v>
      </c>
      <c r="BC39" s="151">
        <v>3664</v>
      </c>
      <c r="BD39" s="151">
        <v>9300</v>
      </c>
      <c r="BE39" s="152">
        <v>6975</v>
      </c>
      <c r="BF39" s="248">
        <v>13950</v>
      </c>
      <c r="BG39" s="683">
        <v>55.29</v>
      </c>
      <c r="BH39" s="680">
        <v>32</v>
      </c>
    </row>
    <row r="40" spans="2:60" x14ac:dyDescent="0.25">
      <c r="B40" s="283">
        <v>30</v>
      </c>
      <c r="C40" s="41">
        <v>41770</v>
      </c>
      <c r="D40" s="48" t="s">
        <v>77</v>
      </c>
      <c r="E40" s="174">
        <v>15565</v>
      </c>
      <c r="F40" s="139">
        <v>13216</v>
      </c>
      <c r="G40" s="141">
        <v>839</v>
      </c>
      <c r="H40" s="175">
        <v>320</v>
      </c>
      <c r="I40" s="139">
        <v>62</v>
      </c>
      <c r="J40" s="153">
        <v>1.7</v>
      </c>
      <c r="K40" s="153">
        <v>11.8</v>
      </c>
      <c r="L40" s="232">
        <v>4</v>
      </c>
      <c r="M40" s="238">
        <v>4</v>
      </c>
      <c r="N40" s="34">
        <v>3</v>
      </c>
      <c r="O40" s="34">
        <v>53</v>
      </c>
      <c r="P40" s="34">
        <v>3</v>
      </c>
      <c r="Q40" s="139">
        <v>3</v>
      </c>
      <c r="R40" s="139">
        <v>4</v>
      </c>
      <c r="S40" s="139">
        <v>3</v>
      </c>
      <c r="T40" s="139">
        <v>108</v>
      </c>
      <c r="U40" s="34">
        <v>356</v>
      </c>
      <c r="V40" s="34">
        <v>2595</v>
      </c>
      <c r="W40" s="34">
        <v>1048</v>
      </c>
      <c r="X40" s="34">
        <v>208</v>
      </c>
      <c r="Y40" s="139">
        <v>819</v>
      </c>
      <c r="Z40" s="214">
        <v>3496</v>
      </c>
      <c r="AA40" s="138">
        <v>99.89</v>
      </c>
      <c r="AB40" s="138">
        <v>90.3</v>
      </c>
      <c r="AC40" s="138">
        <v>95.1</v>
      </c>
      <c r="AD40" s="138">
        <v>35.6</v>
      </c>
      <c r="AE40" s="232">
        <v>95</v>
      </c>
      <c r="AF40" s="598">
        <v>694</v>
      </c>
      <c r="AG40" s="176">
        <v>3953</v>
      </c>
      <c r="AH40" s="186">
        <v>52</v>
      </c>
      <c r="AI40" s="178">
        <v>203</v>
      </c>
      <c r="AJ40" s="187">
        <v>1099</v>
      </c>
      <c r="AK40" s="187">
        <v>4986</v>
      </c>
      <c r="AL40" s="188">
        <v>3199</v>
      </c>
      <c r="AM40" s="188">
        <v>3275</v>
      </c>
      <c r="AN40" s="214">
        <v>8466</v>
      </c>
      <c r="AO40" s="139">
        <v>1330</v>
      </c>
      <c r="AP40" s="139">
        <v>2000</v>
      </c>
      <c r="AQ40" s="139">
        <v>360</v>
      </c>
      <c r="AR40" s="139">
        <v>15</v>
      </c>
      <c r="AS40" s="185">
        <v>12</v>
      </c>
      <c r="AT40" s="154">
        <v>50</v>
      </c>
      <c r="AU40" s="139">
        <v>30</v>
      </c>
      <c r="AV40" s="139">
        <v>50</v>
      </c>
      <c r="AW40" s="139">
        <v>50</v>
      </c>
      <c r="AX40" s="139">
        <v>4500</v>
      </c>
      <c r="AY40" s="167">
        <v>32000</v>
      </c>
      <c r="AZ40" s="223">
        <v>20</v>
      </c>
      <c r="BA40" s="602">
        <v>4370</v>
      </c>
      <c r="BB40" s="34">
        <v>11040</v>
      </c>
      <c r="BC40" s="151">
        <v>975</v>
      </c>
      <c r="BD40" s="151">
        <v>1581</v>
      </c>
      <c r="BE40" s="168">
        <v>2875</v>
      </c>
      <c r="BF40" s="251">
        <v>6250</v>
      </c>
      <c r="BG40" s="322">
        <v>63.08</v>
      </c>
      <c r="BH40" s="372">
        <v>3</v>
      </c>
    </row>
    <row r="41" spans="2:60" x14ac:dyDescent="0.25">
      <c r="B41" s="570">
        <v>31</v>
      </c>
      <c r="C41" s="41">
        <v>41791</v>
      </c>
      <c r="D41" s="48" t="s">
        <v>78</v>
      </c>
      <c r="E41" s="174">
        <v>17681</v>
      </c>
      <c r="F41" s="139">
        <v>14570</v>
      </c>
      <c r="G41" s="141">
        <v>887</v>
      </c>
      <c r="H41" s="175">
        <v>307</v>
      </c>
      <c r="I41" s="139">
        <v>70</v>
      </c>
      <c r="J41" s="153">
        <v>3.7</v>
      </c>
      <c r="K41" s="153">
        <v>10.1</v>
      </c>
      <c r="L41" s="232">
        <v>4.5</v>
      </c>
      <c r="M41" s="238">
        <v>6</v>
      </c>
      <c r="N41" s="34">
        <v>0</v>
      </c>
      <c r="O41" s="34">
        <v>53</v>
      </c>
      <c r="P41" s="34">
        <v>2</v>
      </c>
      <c r="Q41" s="139">
        <v>6</v>
      </c>
      <c r="R41" s="139">
        <v>0</v>
      </c>
      <c r="S41" s="139">
        <v>7</v>
      </c>
      <c r="T41" s="139">
        <v>153</v>
      </c>
      <c r="U41" s="34">
        <v>417</v>
      </c>
      <c r="V41" s="34">
        <v>2371</v>
      </c>
      <c r="W41" s="34">
        <v>1301</v>
      </c>
      <c r="X41" s="34">
        <v>328</v>
      </c>
      <c r="Y41" s="139">
        <v>598</v>
      </c>
      <c r="Z41" s="214">
        <v>4473</v>
      </c>
      <c r="AA41" s="138">
        <v>100</v>
      </c>
      <c r="AB41" s="138">
        <v>88.44</v>
      </c>
      <c r="AC41" s="138">
        <v>100</v>
      </c>
      <c r="AD41" s="138">
        <v>72.5</v>
      </c>
      <c r="AE41" s="232">
        <v>100</v>
      </c>
      <c r="AF41" s="598">
        <v>964</v>
      </c>
      <c r="AG41" s="176">
        <v>2370</v>
      </c>
      <c r="AH41" s="186">
        <v>82</v>
      </c>
      <c r="AI41" s="178">
        <v>492</v>
      </c>
      <c r="AJ41" s="187">
        <v>1576</v>
      </c>
      <c r="AK41" s="187">
        <v>4743</v>
      </c>
      <c r="AL41" s="188">
        <v>2879</v>
      </c>
      <c r="AM41" s="188">
        <v>2679</v>
      </c>
      <c r="AN41" s="214">
        <v>17542</v>
      </c>
      <c r="AO41" s="139">
        <v>4345</v>
      </c>
      <c r="AP41" s="139">
        <v>2000</v>
      </c>
      <c r="AQ41" s="139">
        <v>350</v>
      </c>
      <c r="AR41" s="139">
        <v>50</v>
      </c>
      <c r="AS41" s="139">
        <v>30</v>
      </c>
      <c r="AT41" s="154">
        <v>0</v>
      </c>
      <c r="AU41" s="154">
        <v>0</v>
      </c>
      <c r="AV41" s="139">
        <v>50</v>
      </c>
      <c r="AW41" s="139">
        <v>10</v>
      </c>
      <c r="AX41" s="139">
        <v>1400</v>
      </c>
      <c r="AY41" s="167">
        <v>12000</v>
      </c>
      <c r="AZ41" s="223">
        <v>50</v>
      </c>
      <c r="BA41" s="602">
        <v>25000</v>
      </c>
      <c r="BB41" s="34">
        <v>69000</v>
      </c>
      <c r="BC41" s="151">
        <v>18000</v>
      </c>
      <c r="BD41" s="151">
        <v>46500</v>
      </c>
      <c r="BE41" s="151">
        <v>0</v>
      </c>
      <c r="BF41" s="249">
        <v>0</v>
      </c>
      <c r="BG41" s="683">
        <v>56.33</v>
      </c>
      <c r="BH41" s="680">
        <v>30</v>
      </c>
    </row>
    <row r="42" spans="2:60" x14ac:dyDescent="0.25">
      <c r="B42" s="283">
        <v>32</v>
      </c>
      <c r="C42" s="41">
        <v>41799</v>
      </c>
      <c r="D42" s="48" t="s">
        <v>63</v>
      </c>
      <c r="E42" s="174">
        <v>13293</v>
      </c>
      <c r="F42" s="139">
        <v>10739</v>
      </c>
      <c r="G42" s="141">
        <v>382</v>
      </c>
      <c r="H42" s="175">
        <v>189</v>
      </c>
      <c r="I42" s="139">
        <v>56</v>
      </c>
      <c r="J42" s="153">
        <v>3.9</v>
      </c>
      <c r="K42" s="153">
        <v>11.5</v>
      </c>
      <c r="L42" s="233">
        <v>6.2</v>
      </c>
      <c r="M42" s="238">
        <v>4</v>
      </c>
      <c r="N42" s="34">
        <v>0</v>
      </c>
      <c r="O42" s="34">
        <v>48</v>
      </c>
      <c r="P42" s="34">
        <v>1</v>
      </c>
      <c r="Q42" s="154">
        <v>3</v>
      </c>
      <c r="R42" s="154">
        <v>1</v>
      </c>
      <c r="S42" s="154">
        <v>6</v>
      </c>
      <c r="T42" s="154">
        <v>132</v>
      </c>
      <c r="U42" s="34">
        <v>273</v>
      </c>
      <c r="V42" s="34">
        <v>1689</v>
      </c>
      <c r="W42" s="34">
        <v>873</v>
      </c>
      <c r="X42" s="34">
        <v>206</v>
      </c>
      <c r="Y42" s="139">
        <v>211</v>
      </c>
      <c r="Z42" s="214">
        <v>2890</v>
      </c>
      <c r="AA42" s="138">
        <v>100</v>
      </c>
      <c r="AB42" s="138">
        <v>55.13</v>
      </c>
      <c r="AC42" s="138">
        <v>99.9</v>
      </c>
      <c r="AD42" s="138">
        <v>44</v>
      </c>
      <c r="AE42" s="232">
        <v>100</v>
      </c>
      <c r="AF42" s="598">
        <v>5063</v>
      </c>
      <c r="AG42" s="176">
        <v>22869</v>
      </c>
      <c r="AH42" s="177">
        <v>165</v>
      </c>
      <c r="AI42" s="178">
        <v>1123</v>
      </c>
      <c r="AJ42" s="179">
        <v>4458</v>
      </c>
      <c r="AK42" s="179">
        <v>17461</v>
      </c>
      <c r="AL42" s="180">
        <v>2869</v>
      </c>
      <c r="AM42" s="180">
        <v>2972</v>
      </c>
      <c r="AN42" s="214">
        <v>17594</v>
      </c>
      <c r="AO42" s="139">
        <v>3450</v>
      </c>
      <c r="AP42" s="139">
        <v>3000</v>
      </c>
      <c r="AQ42" s="139">
        <v>1000</v>
      </c>
      <c r="AR42" s="139">
        <v>800</v>
      </c>
      <c r="AS42" s="154">
        <v>0</v>
      </c>
      <c r="AT42" s="154">
        <v>0</v>
      </c>
      <c r="AU42" s="154">
        <v>0</v>
      </c>
      <c r="AV42" s="139">
        <v>350</v>
      </c>
      <c r="AW42" s="139">
        <v>400</v>
      </c>
      <c r="AX42" s="139">
        <v>7000</v>
      </c>
      <c r="AY42" s="150">
        <v>12000</v>
      </c>
      <c r="AZ42" s="223">
        <v>50</v>
      </c>
      <c r="BA42" s="602">
        <v>10000</v>
      </c>
      <c r="BB42" s="34">
        <v>25760</v>
      </c>
      <c r="BC42" s="151">
        <v>1500</v>
      </c>
      <c r="BD42" s="151">
        <v>3255</v>
      </c>
      <c r="BE42" s="151">
        <v>0</v>
      </c>
      <c r="BF42" s="249">
        <v>0</v>
      </c>
      <c r="BG42" s="322">
        <v>61.56</v>
      </c>
      <c r="BH42" s="372">
        <v>9</v>
      </c>
    </row>
    <row r="43" spans="2:60" x14ac:dyDescent="0.25">
      <c r="B43" s="283">
        <v>33</v>
      </c>
      <c r="C43" s="41">
        <v>41801</v>
      </c>
      <c r="D43" s="48" t="s">
        <v>64</v>
      </c>
      <c r="E43" s="174">
        <v>8427</v>
      </c>
      <c r="F43" s="139">
        <v>6173</v>
      </c>
      <c r="G43" s="141">
        <v>364</v>
      </c>
      <c r="H43" s="175">
        <v>129</v>
      </c>
      <c r="I43" s="157">
        <v>29</v>
      </c>
      <c r="J43" s="153">
        <v>2.8</v>
      </c>
      <c r="K43" s="153">
        <v>9.1999999999999993</v>
      </c>
      <c r="L43" s="232">
        <v>4.7</v>
      </c>
      <c r="M43" s="238">
        <v>4</v>
      </c>
      <c r="N43" s="34">
        <v>1</v>
      </c>
      <c r="O43" s="34">
        <v>24</v>
      </c>
      <c r="P43" s="34">
        <v>0</v>
      </c>
      <c r="Q43" s="154">
        <v>3</v>
      </c>
      <c r="R43" s="154">
        <v>2</v>
      </c>
      <c r="S43" s="154">
        <v>2</v>
      </c>
      <c r="T43" s="154">
        <v>71</v>
      </c>
      <c r="U43" s="34">
        <v>139</v>
      </c>
      <c r="V43" s="34">
        <v>911</v>
      </c>
      <c r="W43" s="34">
        <v>543</v>
      </c>
      <c r="X43" s="34">
        <v>126</v>
      </c>
      <c r="Y43" s="139">
        <v>125</v>
      </c>
      <c r="Z43" s="214">
        <v>3733</v>
      </c>
      <c r="AA43" s="138">
        <v>99</v>
      </c>
      <c r="AB43" s="138">
        <v>70</v>
      </c>
      <c r="AC43" s="138">
        <v>100</v>
      </c>
      <c r="AD43" s="138">
        <v>55</v>
      </c>
      <c r="AE43" s="232">
        <v>100</v>
      </c>
      <c r="AF43" s="598">
        <v>1069</v>
      </c>
      <c r="AG43" s="176">
        <v>3638</v>
      </c>
      <c r="AH43" s="177">
        <v>201</v>
      </c>
      <c r="AI43" s="178">
        <v>1335</v>
      </c>
      <c r="AJ43" s="179">
        <v>673</v>
      </c>
      <c r="AK43" s="179">
        <v>1760</v>
      </c>
      <c r="AL43" s="180">
        <v>2364</v>
      </c>
      <c r="AM43" s="180">
        <v>2355</v>
      </c>
      <c r="AN43" s="214">
        <v>5736</v>
      </c>
      <c r="AO43" s="139">
        <v>393</v>
      </c>
      <c r="AP43" s="139">
        <v>242</v>
      </c>
      <c r="AQ43" s="139">
        <v>45</v>
      </c>
      <c r="AR43" s="139">
        <v>23</v>
      </c>
      <c r="AS43" s="154">
        <v>0</v>
      </c>
      <c r="AT43" s="154">
        <v>0</v>
      </c>
      <c r="AU43" s="154">
        <v>0</v>
      </c>
      <c r="AV43" s="139">
        <v>15</v>
      </c>
      <c r="AW43" s="139">
        <v>23</v>
      </c>
      <c r="AX43" s="139">
        <v>4408</v>
      </c>
      <c r="AY43" s="150">
        <v>11250</v>
      </c>
      <c r="AZ43" s="223">
        <v>0</v>
      </c>
      <c r="BA43" s="602">
        <v>750</v>
      </c>
      <c r="BB43" s="34">
        <v>2300</v>
      </c>
      <c r="BC43" s="151">
        <v>728</v>
      </c>
      <c r="BD43" s="151">
        <v>1116</v>
      </c>
      <c r="BE43" s="152">
        <v>853</v>
      </c>
      <c r="BF43" s="248">
        <v>2511</v>
      </c>
      <c r="BG43" s="683">
        <v>54.83</v>
      </c>
      <c r="BH43" s="680">
        <v>33</v>
      </c>
    </row>
    <row r="44" spans="2:60" x14ac:dyDescent="0.25">
      <c r="B44" s="283">
        <v>34</v>
      </c>
      <c r="C44" s="41">
        <v>41797</v>
      </c>
      <c r="D44" s="48" t="s">
        <v>71</v>
      </c>
      <c r="E44" s="174">
        <v>10424</v>
      </c>
      <c r="F44" s="139">
        <v>7850</v>
      </c>
      <c r="G44" s="141">
        <v>892</v>
      </c>
      <c r="H44" s="175">
        <v>175</v>
      </c>
      <c r="I44" s="139">
        <v>54</v>
      </c>
      <c r="J44" s="153">
        <v>5.4</v>
      </c>
      <c r="K44" s="153">
        <v>10.8</v>
      </c>
      <c r="L44" s="232">
        <v>7.4</v>
      </c>
      <c r="M44" s="238">
        <v>4</v>
      </c>
      <c r="N44" s="34">
        <v>0</v>
      </c>
      <c r="O44" s="34">
        <v>20</v>
      </c>
      <c r="P44" s="34">
        <v>0</v>
      </c>
      <c r="Q44" s="154">
        <v>4</v>
      </c>
      <c r="R44" s="154">
        <v>0</v>
      </c>
      <c r="S44" s="154">
        <v>4</v>
      </c>
      <c r="T44" s="154">
        <v>92</v>
      </c>
      <c r="U44" s="34">
        <v>190</v>
      </c>
      <c r="V44" s="34">
        <v>1194</v>
      </c>
      <c r="W44" s="34">
        <v>867</v>
      </c>
      <c r="X44" s="34">
        <v>280</v>
      </c>
      <c r="Y44" s="139">
        <v>260</v>
      </c>
      <c r="Z44" s="214">
        <v>2391</v>
      </c>
      <c r="AA44" s="138">
        <v>98.89</v>
      </c>
      <c r="AB44" s="138">
        <v>70</v>
      </c>
      <c r="AC44" s="138">
        <v>98</v>
      </c>
      <c r="AD44" s="138">
        <v>38</v>
      </c>
      <c r="AE44" s="232">
        <v>97</v>
      </c>
      <c r="AF44" s="598">
        <v>1441</v>
      </c>
      <c r="AG44" s="176">
        <v>8310</v>
      </c>
      <c r="AH44" s="182">
        <v>15</v>
      </c>
      <c r="AI44" s="178">
        <v>57</v>
      </c>
      <c r="AJ44" s="183">
        <v>834</v>
      </c>
      <c r="AK44" s="183">
        <v>580</v>
      </c>
      <c r="AL44" s="184">
        <v>445</v>
      </c>
      <c r="AM44" s="184">
        <v>465</v>
      </c>
      <c r="AN44" s="214">
        <v>15447</v>
      </c>
      <c r="AO44" s="139">
        <v>2010</v>
      </c>
      <c r="AP44" s="139">
        <v>480</v>
      </c>
      <c r="AQ44" s="139">
        <v>85</v>
      </c>
      <c r="AR44" s="139">
        <v>60</v>
      </c>
      <c r="AS44" s="185">
        <v>6</v>
      </c>
      <c r="AT44" s="154">
        <v>15</v>
      </c>
      <c r="AU44" s="154">
        <v>30</v>
      </c>
      <c r="AV44" s="139">
        <v>100</v>
      </c>
      <c r="AW44" s="139">
        <v>70</v>
      </c>
      <c r="AX44" s="139">
        <v>6000</v>
      </c>
      <c r="AY44" s="161">
        <v>60000</v>
      </c>
      <c r="AZ44" s="223">
        <v>16</v>
      </c>
      <c r="BA44" s="602">
        <v>23175</v>
      </c>
      <c r="BB44" s="34">
        <v>56750</v>
      </c>
      <c r="BC44" s="151">
        <v>6500</v>
      </c>
      <c r="BD44" s="151">
        <v>6500</v>
      </c>
      <c r="BE44" s="151">
        <v>0</v>
      </c>
      <c r="BF44" s="249">
        <v>0</v>
      </c>
      <c r="BG44" s="322">
        <v>57.83</v>
      </c>
      <c r="BH44" s="372">
        <v>20</v>
      </c>
    </row>
    <row r="45" spans="2:60" x14ac:dyDescent="0.25">
      <c r="B45" s="283">
        <v>35</v>
      </c>
      <c r="C45" s="41">
        <v>41807</v>
      </c>
      <c r="D45" s="48" t="s">
        <v>87</v>
      </c>
      <c r="E45" s="174">
        <v>20350</v>
      </c>
      <c r="F45" s="139">
        <v>17095</v>
      </c>
      <c r="G45" s="141">
        <v>824</v>
      </c>
      <c r="H45" s="175">
        <v>320</v>
      </c>
      <c r="I45" s="139">
        <v>96</v>
      </c>
      <c r="J45" s="153">
        <v>0</v>
      </c>
      <c r="K45" s="153">
        <v>0</v>
      </c>
      <c r="L45" s="232">
        <v>0</v>
      </c>
      <c r="M45" s="238">
        <v>6</v>
      </c>
      <c r="N45" s="34">
        <v>0</v>
      </c>
      <c r="O45" s="34">
        <v>39</v>
      </c>
      <c r="P45" s="34">
        <v>3</v>
      </c>
      <c r="Q45" s="139">
        <v>6</v>
      </c>
      <c r="R45" s="139">
        <v>0</v>
      </c>
      <c r="S45" s="139">
        <v>8</v>
      </c>
      <c r="T45" s="154">
        <v>167</v>
      </c>
      <c r="U45" s="34">
        <v>336</v>
      </c>
      <c r="V45" s="34">
        <v>2544</v>
      </c>
      <c r="W45" s="34">
        <v>1573</v>
      </c>
      <c r="X45" s="34">
        <v>420</v>
      </c>
      <c r="Y45" s="139">
        <v>569</v>
      </c>
      <c r="Z45" s="214">
        <v>5433</v>
      </c>
      <c r="AA45" s="138">
        <v>99</v>
      </c>
      <c r="AB45" s="138">
        <v>89.17</v>
      </c>
      <c r="AC45" s="138">
        <v>100</v>
      </c>
      <c r="AD45" s="138">
        <v>54</v>
      </c>
      <c r="AE45" s="232">
        <v>100</v>
      </c>
      <c r="AF45" s="598">
        <v>1467</v>
      </c>
      <c r="AG45" s="176">
        <v>4200</v>
      </c>
      <c r="AH45" s="189">
        <v>180</v>
      </c>
      <c r="AI45" s="178">
        <v>1115</v>
      </c>
      <c r="AJ45" s="190">
        <v>1746</v>
      </c>
      <c r="AK45" s="190">
        <v>5892</v>
      </c>
      <c r="AL45" s="191">
        <v>3944</v>
      </c>
      <c r="AM45" s="191">
        <v>3687</v>
      </c>
      <c r="AN45" s="214">
        <v>11064</v>
      </c>
      <c r="AO45" s="139">
        <v>1983</v>
      </c>
      <c r="AP45" s="139">
        <v>1920</v>
      </c>
      <c r="AQ45" s="139">
        <v>122</v>
      </c>
      <c r="AR45" s="139">
        <v>35</v>
      </c>
      <c r="AS45" s="154">
        <v>0</v>
      </c>
      <c r="AT45" s="139">
        <v>100</v>
      </c>
      <c r="AU45" s="139">
        <v>95</v>
      </c>
      <c r="AV45" s="139">
        <v>30</v>
      </c>
      <c r="AW45" s="139">
        <v>25</v>
      </c>
      <c r="AX45" s="139">
        <v>3600</v>
      </c>
      <c r="AY45" s="172">
        <v>86400</v>
      </c>
      <c r="AZ45" s="223">
        <v>650</v>
      </c>
      <c r="BA45" s="602">
        <v>29420</v>
      </c>
      <c r="BB45" s="34">
        <v>65790</v>
      </c>
      <c r="BC45" s="151">
        <v>363</v>
      </c>
      <c r="BD45" s="151">
        <v>605</v>
      </c>
      <c r="BE45" s="151">
        <v>2000</v>
      </c>
      <c r="BF45" s="249">
        <v>4836</v>
      </c>
      <c r="BG45" s="683">
        <v>60.84</v>
      </c>
      <c r="BH45" s="680">
        <v>13</v>
      </c>
    </row>
    <row r="46" spans="2:60" x14ac:dyDescent="0.25">
      <c r="B46" s="692">
        <v>36</v>
      </c>
      <c r="C46" s="41">
        <v>41872</v>
      </c>
      <c r="D46" s="48" t="s">
        <v>65</v>
      </c>
      <c r="E46" s="174">
        <v>7754</v>
      </c>
      <c r="F46" s="139">
        <v>6052</v>
      </c>
      <c r="G46" s="141">
        <v>321</v>
      </c>
      <c r="H46" s="175">
        <v>90</v>
      </c>
      <c r="I46" s="139">
        <v>33</v>
      </c>
      <c r="J46" s="153">
        <v>6.4</v>
      </c>
      <c r="K46" s="153">
        <v>8.3000000000000007</v>
      </c>
      <c r="L46" s="232">
        <v>7.3</v>
      </c>
      <c r="M46" s="238">
        <v>3</v>
      </c>
      <c r="N46" s="34">
        <v>1</v>
      </c>
      <c r="O46" s="34">
        <v>15</v>
      </c>
      <c r="P46" s="34">
        <v>0</v>
      </c>
      <c r="Q46" s="154">
        <v>3</v>
      </c>
      <c r="R46" s="154">
        <v>1</v>
      </c>
      <c r="S46" s="154">
        <v>2</v>
      </c>
      <c r="T46" s="154">
        <v>73</v>
      </c>
      <c r="U46" s="34">
        <v>87</v>
      </c>
      <c r="V46" s="34">
        <v>649</v>
      </c>
      <c r="W46" s="34">
        <v>560</v>
      </c>
      <c r="X46" s="34">
        <v>183</v>
      </c>
      <c r="Y46" s="139">
        <v>44</v>
      </c>
      <c r="Z46" s="214">
        <v>2166</v>
      </c>
      <c r="AA46" s="138">
        <v>99.38</v>
      </c>
      <c r="AB46" s="138">
        <v>80.44</v>
      </c>
      <c r="AC46" s="138">
        <v>99.4</v>
      </c>
      <c r="AD46" s="138">
        <v>33</v>
      </c>
      <c r="AE46" s="232">
        <v>100</v>
      </c>
      <c r="AF46" s="598">
        <v>4583</v>
      </c>
      <c r="AG46" s="176">
        <v>31881</v>
      </c>
      <c r="AH46" s="177">
        <v>10</v>
      </c>
      <c r="AI46" s="178">
        <v>90</v>
      </c>
      <c r="AJ46" s="179">
        <v>319</v>
      </c>
      <c r="AK46" s="179">
        <v>1835</v>
      </c>
      <c r="AL46" s="180">
        <v>0</v>
      </c>
      <c r="AM46" s="180">
        <v>0</v>
      </c>
      <c r="AN46" s="214">
        <v>12631</v>
      </c>
      <c r="AO46" s="139">
        <v>668</v>
      </c>
      <c r="AP46" s="139">
        <v>1125</v>
      </c>
      <c r="AQ46" s="139">
        <v>115</v>
      </c>
      <c r="AR46" s="139">
        <v>475</v>
      </c>
      <c r="AS46" s="154">
        <v>0</v>
      </c>
      <c r="AT46" s="154">
        <v>0</v>
      </c>
      <c r="AU46" s="154">
        <v>0</v>
      </c>
      <c r="AV46" s="139">
        <v>3950</v>
      </c>
      <c r="AW46" s="139">
        <v>4280</v>
      </c>
      <c r="AX46" s="139">
        <v>1000</v>
      </c>
      <c r="AY46" s="150">
        <v>13500</v>
      </c>
      <c r="AZ46" s="223">
        <v>0</v>
      </c>
      <c r="BA46" s="602">
        <v>5208</v>
      </c>
      <c r="BB46" s="34">
        <v>16744</v>
      </c>
      <c r="BC46" s="151">
        <v>9225</v>
      </c>
      <c r="BD46" s="151">
        <v>14415</v>
      </c>
      <c r="BE46" s="151">
        <v>0</v>
      </c>
      <c r="BF46" s="249">
        <v>0</v>
      </c>
      <c r="BG46" s="322">
        <v>58.79</v>
      </c>
      <c r="BH46" s="372">
        <v>17</v>
      </c>
    </row>
    <row r="47" spans="2:60" x14ac:dyDescent="0.25">
      <c r="B47" s="283">
        <v>37</v>
      </c>
      <c r="C47" s="552">
        <v>41885</v>
      </c>
      <c r="D47" s="286" t="s">
        <v>66</v>
      </c>
      <c r="E47" s="571">
        <v>7785</v>
      </c>
      <c r="F47" s="572">
        <v>5086</v>
      </c>
      <c r="G47" s="573">
        <v>1835</v>
      </c>
      <c r="H47" s="574">
        <v>102</v>
      </c>
      <c r="I47" s="572">
        <v>42</v>
      </c>
      <c r="J47" s="575">
        <v>0</v>
      </c>
      <c r="K47" s="575">
        <v>0</v>
      </c>
      <c r="L47" s="576">
        <v>0</v>
      </c>
      <c r="M47" s="577">
        <v>2</v>
      </c>
      <c r="N47" s="578">
        <v>0</v>
      </c>
      <c r="O47" s="578">
        <v>10</v>
      </c>
      <c r="P47" s="578">
        <v>3</v>
      </c>
      <c r="Q47" s="572">
        <v>2</v>
      </c>
      <c r="R47" s="572">
        <v>0</v>
      </c>
      <c r="S47" s="572">
        <v>4</v>
      </c>
      <c r="T47" s="579">
        <v>63</v>
      </c>
      <c r="U47" s="578">
        <v>132</v>
      </c>
      <c r="V47" s="578">
        <v>865</v>
      </c>
      <c r="W47" s="578">
        <v>690</v>
      </c>
      <c r="X47" s="578">
        <v>255</v>
      </c>
      <c r="Y47" s="572">
        <v>129</v>
      </c>
      <c r="Z47" s="580">
        <v>2725</v>
      </c>
      <c r="AA47" s="581">
        <v>100</v>
      </c>
      <c r="AB47" s="581">
        <v>80.430000000000007</v>
      </c>
      <c r="AC47" s="581">
        <v>100</v>
      </c>
      <c r="AD47" s="581">
        <v>52</v>
      </c>
      <c r="AE47" s="582">
        <v>99.77</v>
      </c>
      <c r="AF47" s="599">
        <v>1545</v>
      </c>
      <c r="AG47" s="583">
        <v>11391</v>
      </c>
      <c r="AH47" s="584">
        <v>0</v>
      </c>
      <c r="AI47" s="585">
        <v>0</v>
      </c>
      <c r="AJ47" s="586">
        <v>125</v>
      </c>
      <c r="AK47" s="586">
        <v>419</v>
      </c>
      <c r="AL47" s="587">
        <v>0</v>
      </c>
      <c r="AM47" s="587">
        <v>0</v>
      </c>
      <c r="AN47" s="580">
        <v>16122</v>
      </c>
      <c r="AO47" s="572">
        <v>940</v>
      </c>
      <c r="AP47" s="572">
        <v>480</v>
      </c>
      <c r="AQ47" s="572">
        <v>65</v>
      </c>
      <c r="AR47" s="572">
        <v>30</v>
      </c>
      <c r="AS47" s="572">
        <v>22</v>
      </c>
      <c r="AT47" s="579">
        <v>0</v>
      </c>
      <c r="AU47" s="579">
        <v>0</v>
      </c>
      <c r="AV47" s="572">
        <v>105</v>
      </c>
      <c r="AW47" s="588">
        <v>32</v>
      </c>
      <c r="AX47" s="588">
        <v>9000</v>
      </c>
      <c r="AY47" s="589">
        <v>20000</v>
      </c>
      <c r="AZ47" s="590">
        <v>0</v>
      </c>
      <c r="BA47" s="603">
        <v>4100000</v>
      </c>
      <c r="BB47" s="578">
        <v>11520000</v>
      </c>
      <c r="BC47" s="592">
        <v>0</v>
      </c>
      <c r="BD47" s="592">
        <v>0</v>
      </c>
      <c r="BE47" s="592">
        <v>0</v>
      </c>
      <c r="BF47" s="593">
        <v>0</v>
      </c>
      <c r="BG47" s="683">
        <v>58.39</v>
      </c>
      <c r="BH47" s="680">
        <v>19</v>
      </c>
    </row>
    <row r="48" spans="2:60" ht="15.75" thickBot="1" x14ac:dyDescent="0.3">
      <c r="B48" s="56"/>
      <c r="C48" s="254"/>
      <c r="D48" s="49"/>
      <c r="E48" s="236"/>
      <c r="F48" s="235"/>
      <c r="G48" s="235"/>
      <c r="H48" s="237"/>
      <c r="I48" s="237"/>
      <c r="J48" s="88"/>
      <c r="K48" s="88"/>
      <c r="L48" s="115"/>
      <c r="M48" s="241"/>
      <c r="N48" s="235"/>
      <c r="O48" s="235"/>
      <c r="P48" s="235"/>
      <c r="Q48" s="235"/>
      <c r="R48" s="235"/>
      <c r="S48" s="235"/>
      <c r="T48" s="235"/>
      <c r="U48" s="235"/>
      <c r="V48" s="235"/>
      <c r="W48" s="235"/>
      <c r="X48" s="235"/>
      <c r="Y48" s="235"/>
      <c r="Z48" s="241"/>
      <c r="AA48" s="94"/>
      <c r="AB48" s="94"/>
      <c r="AC48" s="94"/>
      <c r="AD48" s="94"/>
      <c r="AE48" s="52"/>
      <c r="AF48" s="245"/>
      <c r="AG48" s="245"/>
      <c r="AH48" s="246"/>
      <c r="AI48" s="247"/>
      <c r="AJ48" s="235"/>
      <c r="AK48" s="235"/>
      <c r="AL48" s="235"/>
      <c r="AM48" s="235"/>
      <c r="AN48" s="241"/>
      <c r="AO48" s="235"/>
      <c r="AP48" s="235"/>
      <c r="AQ48" s="235"/>
      <c r="AR48" s="235"/>
      <c r="AS48" s="235"/>
      <c r="AT48" s="235"/>
      <c r="AU48" s="235"/>
      <c r="AV48" s="235"/>
      <c r="AW48" s="235"/>
      <c r="AX48" s="235"/>
      <c r="AY48" s="235"/>
      <c r="AZ48" s="242"/>
      <c r="BA48" s="235"/>
      <c r="BB48" s="235"/>
      <c r="BC48" s="235"/>
      <c r="BD48" s="235"/>
      <c r="BE48" s="225"/>
      <c r="BF48" s="226"/>
      <c r="BG48" s="323"/>
      <c r="BH48" s="391"/>
    </row>
    <row r="49" spans="2:28" ht="15.75" thickBot="1" x14ac:dyDescent="0.3">
      <c r="B49" s="343"/>
      <c r="C49" s="330"/>
    </row>
    <row r="50" spans="2:28" x14ac:dyDescent="0.25">
      <c r="B50" s="331" t="s">
        <v>301</v>
      </c>
      <c r="C50" s="1036"/>
      <c r="D50" s="1036"/>
      <c r="E50" s="1009"/>
      <c r="F50" s="1009"/>
      <c r="G50" s="1009"/>
      <c r="H50" s="1009"/>
      <c r="I50" s="1009"/>
      <c r="J50" s="1009"/>
      <c r="K50" s="1010"/>
    </row>
    <row r="51" spans="2:28" x14ac:dyDescent="0.25">
      <c r="B51" s="332" t="s">
        <v>306</v>
      </c>
      <c r="C51" s="999"/>
      <c r="D51" s="999"/>
      <c r="E51" s="1011"/>
      <c r="F51" s="1011"/>
      <c r="G51" s="1011"/>
      <c r="H51" s="1011"/>
      <c r="I51" s="1011"/>
      <c r="J51" s="1011"/>
      <c r="K51" s="1012"/>
    </row>
    <row r="52" spans="2:28" ht="3.75" customHeight="1" thickBot="1" x14ac:dyDescent="0.3">
      <c r="B52" s="1013"/>
      <c r="C52" s="27"/>
      <c r="D52" s="27"/>
      <c r="E52" s="27"/>
      <c r="F52" s="27"/>
      <c r="G52" s="27"/>
      <c r="H52" s="1014"/>
      <c r="I52" s="1015"/>
      <c r="J52" s="1015"/>
      <c r="K52" s="1016"/>
    </row>
    <row r="53" spans="2:28" ht="15.75" thickBot="1" x14ac:dyDescent="0.3">
      <c r="D53" s="33"/>
      <c r="E53" s="34"/>
      <c r="F53" s="34"/>
      <c r="AB53" s="14"/>
    </row>
    <row r="54" spans="2:28" x14ac:dyDescent="0.25">
      <c r="B54" s="1378" t="s">
        <v>127</v>
      </c>
      <c r="C54" s="1379"/>
      <c r="D54" s="334"/>
      <c r="E54" s="334"/>
      <c r="F54" s="334"/>
      <c r="G54" s="334"/>
      <c r="H54" s="334"/>
      <c r="I54" s="334"/>
      <c r="J54" s="334"/>
      <c r="K54" s="335"/>
      <c r="AA54" s="14"/>
    </row>
    <row r="55" spans="2:28" x14ac:dyDescent="0.25">
      <c r="B55" s="1380" t="s">
        <v>144</v>
      </c>
      <c r="C55" s="1381"/>
      <c r="D55" s="1381"/>
      <c r="E55" s="1381"/>
      <c r="F55" s="1381"/>
      <c r="G55" s="1381"/>
      <c r="H55" s="330"/>
      <c r="I55" s="330"/>
      <c r="J55" s="330"/>
      <c r="K55" s="336"/>
      <c r="AA55" s="14"/>
    </row>
    <row r="56" spans="2:28" x14ac:dyDescent="0.25">
      <c r="B56" s="339" t="s">
        <v>149</v>
      </c>
      <c r="C56" s="340"/>
      <c r="D56" s="340"/>
      <c r="E56" s="340"/>
      <c r="F56" s="340"/>
      <c r="G56" s="340"/>
      <c r="H56" s="340"/>
      <c r="I56" s="340"/>
      <c r="J56" s="340"/>
      <c r="K56" s="341"/>
      <c r="AA56" s="14"/>
    </row>
    <row r="57" spans="2:28" x14ac:dyDescent="0.25">
      <c r="B57" s="1380" t="s">
        <v>150</v>
      </c>
      <c r="C57" s="1381"/>
      <c r="D57" s="1381"/>
      <c r="E57" s="1381"/>
      <c r="F57" s="1381"/>
      <c r="G57" s="1381"/>
      <c r="H57" s="340"/>
      <c r="I57" s="340"/>
      <c r="J57" s="340"/>
      <c r="K57" s="341"/>
      <c r="AA57" s="14"/>
    </row>
    <row r="58" spans="2:28" x14ac:dyDescent="0.25">
      <c r="B58" s="1380" t="s">
        <v>151</v>
      </c>
      <c r="C58" s="1381"/>
      <c r="D58" s="1381"/>
      <c r="E58" s="1381"/>
      <c r="F58" s="1381"/>
      <c r="G58" s="1381"/>
      <c r="H58" s="1381"/>
      <c r="I58" s="1381"/>
      <c r="J58" s="330"/>
      <c r="K58" s="336"/>
      <c r="AA58" s="14"/>
    </row>
    <row r="59" spans="2:28" x14ac:dyDescent="0.25">
      <c r="B59" s="1380" t="s">
        <v>130</v>
      </c>
      <c r="C59" s="1381"/>
      <c r="D59" s="1381"/>
      <c r="E59" s="1381"/>
      <c r="F59" s="1381"/>
      <c r="G59" s="1381"/>
      <c r="H59" s="1381"/>
      <c r="I59" s="1381"/>
      <c r="J59" s="1381"/>
      <c r="K59" s="1382"/>
      <c r="AA59" s="14"/>
    </row>
    <row r="60" spans="2:28" x14ac:dyDescent="0.25">
      <c r="B60" s="342" t="s">
        <v>154</v>
      </c>
      <c r="C60" s="340"/>
      <c r="D60" s="340"/>
      <c r="E60" s="340"/>
      <c r="F60" s="340"/>
      <c r="G60" s="340"/>
      <c r="H60" s="340"/>
      <c r="I60" s="340"/>
      <c r="J60" s="340"/>
      <c r="K60" s="341"/>
    </row>
    <row r="61" spans="2:28" x14ac:dyDescent="0.25">
      <c r="B61" s="342" t="s">
        <v>155</v>
      </c>
      <c r="C61" s="340"/>
      <c r="D61" s="340"/>
      <c r="E61" s="340"/>
      <c r="F61" s="340"/>
      <c r="G61" s="340"/>
      <c r="H61" s="340"/>
      <c r="I61" s="340"/>
      <c r="J61" s="340"/>
      <c r="K61" s="341"/>
    </row>
    <row r="62" spans="2:28" x14ac:dyDescent="0.25">
      <c r="B62" s="342" t="s">
        <v>156</v>
      </c>
      <c r="C62" s="340"/>
      <c r="D62" s="340"/>
      <c r="E62" s="340"/>
      <c r="F62" s="340"/>
      <c r="G62" s="340"/>
      <c r="H62" s="340"/>
      <c r="I62" s="340"/>
      <c r="J62" s="340"/>
      <c r="K62" s="341"/>
    </row>
    <row r="63" spans="2:28" x14ac:dyDescent="0.25">
      <c r="B63" s="1380" t="s">
        <v>201</v>
      </c>
      <c r="C63" s="1381"/>
      <c r="D63" s="1381"/>
      <c r="E63" s="1381"/>
      <c r="F63" s="1381"/>
      <c r="G63" s="1381"/>
      <c r="H63" s="1381"/>
      <c r="I63" s="1381"/>
      <c r="J63" s="1381"/>
      <c r="K63" s="1382"/>
    </row>
    <row r="64" spans="2:28" ht="15.75" thickBot="1" x14ac:dyDescent="0.3">
      <c r="B64" s="1553" t="s">
        <v>305</v>
      </c>
      <c r="C64" s="1306"/>
      <c r="D64" s="1306"/>
      <c r="E64" s="1306"/>
      <c r="F64" s="1306"/>
      <c r="G64" s="1306"/>
      <c r="H64" s="1306"/>
      <c r="I64" s="1306"/>
      <c r="J64" s="1306"/>
      <c r="K64" s="1307"/>
    </row>
    <row r="65" spans="4:6" x14ac:dyDescent="0.25">
      <c r="D65" s="35"/>
    </row>
    <row r="66" spans="4:6" x14ac:dyDescent="0.25">
      <c r="D66" s="35"/>
    </row>
    <row r="67" spans="4:6" x14ac:dyDescent="0.25">
      <c r="D67" s="35"/>
      <c r="F67" s="40"/>
    </row>
    <row r="68" spans="4:6" x14ac:dyDescent="0.25">
      <c r="D68" s="33"/>
      <c r="E68" s="34"/>
      <c r="F68" s="34"/>
    </row>
    <row r="69" spans="4:6" x14ac:dyDescent="0.25">
      <c r="D69" s="35"/>
    </row>
    <row r="70" spans="4:6" x14ac:dyDescent="0.25">
      <c r="D70" s="35"/>
    </row>
    <row r="71" spans="4:6" x14ac:dyDescent="0.25">
      <c r="D71" s="35"/>
    </row>
    <row r="72" spans="4:6" x14ac:dyDescent="0.25">
      <c r="D72" s="35"/>
    </row>
    <row r="73" spans="4:6" x14ac:dyDescent="0.25">
      <c r="D73" s="35"/>
    </row>
    <row r="74" spans="4:6" x14ac:dyDescent="0.25">
      <c r="D74" s="33"/>
      <c r="E74" s="34"/>
      <c r="F74" s="34"/>
    </row>
    <row r="75" spans="4:6" x14ac:dyDescent="0.25">
      <c r="D75" s="35"/>
    </row>
    <row r="76" spans="4:6" x14ac:dyDescent="0.25">
      <c r="D76" s="35"/>
    </row>
    <row r="77" spans="4:6" x14ac:dyDescent="0.25">
      <c r="D77" s="35"/>
    </row>
    <row r="78" spans="4:6" x14ac:dyDescent="0.25">
      <c r="D78" s="35"/>
    </row>
    <row r="79" spans="4:6" x14ac:dyDescent="0.25">
      <c r="D79" s="35"/>
    </row>
    <row r="80" spans="4:6" x14ac:dyDescent="0.25">
      <c r="D80" s="35"/>
    </row>
    <row r="81" spans="4:6" x14ac:dyDescent="0.25">
      <c r="D81" s="35"/>
    </row>
    <row r="82" spans="4:6" x14ac:dyDescent="0.25">
      <c r="D82" s="35"/>
    </row>
    <row r="83" spans="4:6" x14ac:dyDescent="0.25">
      <c r="D83" s="33"/>
      <c r="E83" s="34"/>
      <c r="F83" s="34"/>
    </row>
    <row r="84" spans="4:6" x14ac:dyDescent="0.25">
      <c r="D84" s="35"/>
    </row>
    <row r="85" spans="4:6" x14ac:dyDescent="0.25">
      <c r="D85" s="35"/>
    </row>
    <row r="86" spans="4:6" x14ac:dyDescent="0.25">
      <c r="D86" s="35"/>
    </row>
    <row r="87" spans="4:6" x14ac:dyDescent="0.25">
      <c r="D87" s="35"/>
    </row>
    <row r="88" spans="4:6" x14ac:dyDescent="0.25">
      <c r="D88" s="35"/>
    </row>
    <row r="89" spans="4:6" x14ac:dyDescent="0.25">
      <c r="D89" s="35"/>
    </row>
    <row r="90" spans="4:6" x14ac:dyDescent="0.25">
      <c r="D90" s="35"/>
    </row>
    <row r="91" spans="4:6" x14ac:dyDescent="0.25">
      <c r="D91" s="35"/>
    </row>
    <row r="92" spans="4:6" x14ac:dyDescent="0.25">
      <c r="D92" s="35"/>
    </row>
    <row r="93" spans="4:6" x14ac:dyDescent="0.25">
      <c r="D93" s="38"/>
    </row>
  </sheetData>
  <mergeCells count="141">
    <mergeCell ref="AK5:AK7"/>
    <mergeCell ref="AL5:AL7"/>
    <mergeCell ref="AT4:AT7"/>
    <mergeCell ref="AF4:AG4"/>
    <mergeCell ref="AH4:AI4"/>
    <mergeCell ref="B64:K64"/>
    <mergeCell ref="BG3:BH7"/>
    <mergeCell ref="AR4:AR7"/>
    <mergeCell ref="AS4:AS7"/>
    <mergeCell ref="AF5:AF7"/>
    <mergeCell ref="Z3:AE3"/>
    <mergeCell ref="Z4:Z7"/>
    <mergeCell ref="AA4:AB4"/>
    <mergeCell ref="AD5:AD7"/>
    <mergeCell ref="AE5:AE7"/>
    <mergeCell ref="AJ4:AM4"/>
    <mergeCell ref="AN4:AN7"/>
    <mergeCell ref="AP4:AP7"/>
    <mergeCell ref="AQ4:AQ7"/>
    <mergeCell ref="AO4:AO7"/>
    <mergeCell ref="AF3:AM3"/>
    <mergeCell ref="AN3:AZ3"/>
    <mergeCell ref="B63:K63"/>
    <mergeCell ref="E3:L3"/>
    <mergeCell ref="M3:Y3"/>
    <mergeCell ref="O5:O7"/>
    <mergeCell ref="E5:E7"/>
    <mergeCell ref="F5:F7"/>
    <mergeCell ref="G5:G7"/>
    <mergeCell ref="H5:H7"/>
    <mergeCell ref="I5:I7"/>
    <mergeCell ref="B58:I58"/>
    <mergeCell ref="B59:K59"/>
    <mergeCell ref="E4:G4"/>
    <mergeCell ref="H4:I4"/>
    <mergeCell ref="J4:L4"/>
    <mergeCell ref="B57:G57"/>
    <mergeCell ref="B54:C54"/>
    <mergeCell ref="B55:G55"/>
    <mergeCell ref="N5:N7"/>
    <mergeCell ref="M8:M9"/>
    <mergeCell ref="N8:N9"/>
    <mergeCell ref="O8:O9"/>
    <mergeCell ref="P8:P9"/>
    <mergeCell ref="Q8:Q9"/>
    <mergeCell ref="H8:H9"/>
    <mergeCell ref="I8:I9"/>
    <mergeCell ref="J8:J9"/>
    <mergeCell ref="AC4:AD4"/>
    <mergeCell ref="L5:L7"/>
    <mergeCell ref="M4:O4"/>
    <mergeCell ref="P4:P7"/>
    <mergeCell ref="Q4:T4"/>
    <mergeCell ref="U4:Y4"/>
    <mergeCell ref="AJ5:AJ7"/>
    <mergeCell ref="B1:BF1"/>
    <mergeCell ref="BF5:BF7"/>
    <mergeCell ref="AM5:AM7"/>
    <mergeCell ref="BA5:BA7"/>
    <mergeCell ref="BB5:BB7"/>
    <mergeCell ref="BC5:BC7"/>
    <mergeCell ref="BD5:BD7"/>
    <mergeCell ref="BE5:BE7"/>
    <mergeCell ref="AG5:AG7"/>
    <mergeCell ref="AH5:AH7"/>
    <mergeCell ref="AI5:AI7"/>
    <mergeCell ref="S5:S7"/>
    <mergeCell ref="T5:T7"/>
    <mergeCell ref="AB5:AB7"/>
    <mergeCell ref="BA4:BB4"/>
    <mergeCell ref="BC4:BD4"/>
    <mergeCell ref="BA3:BF3"/>
    <mergeCell ref="BE4:BF4"/>
    <mergeCell ref="AU4:AU7"/>
    <mergeCell ref="AV4:AV7"/>
    <mergeCell ref="AW4:AW7"/>
    <mergeCell ref="AX4:AX7"/>
    <mergeCell ref="AY4:AY7"/>
    <mergeCell ref="AZ4:AZ7"/>
    <mergeCell ref="B3:C10"/>
    <mergeCell ref="D3:D9"/>
    <mergeCell ref="E8:E9"/>
    <mergeCell ref="F8:F9"/>
    <mergeCell ref="G8:G9"/>
    <mergeCell ref="AC5:AC7"/>
    <mergeCell ref="U5:U7"/>
    <mergeCell ref="V5:V7"/>
    <mergeCell ref="W5:W7"/>
    <mergeCell ref="X5:X7"/>
    <mergeCell ref="Y5:Y7"/>
    <mergeCell ref="AA5:AA7"/>
    <mergeCell ref="Q5:Q7"/>
    <mergeCell ref="R5:R7"/>
    <mergeCell ref="J5:J7"/>
    <mergeCell ref="K5:K7"/>
    <mergeCell ref="M5:M7"/>
    <mergeCell ref="K8:K9"/>
    <mergeCell ref="L8:L9"/>
    <mergeCell ref="W8:W9"/>
    <mergeCell ref="X8:X9"/>
    <mergeCell ref="Y8:Y9"/>
    <mergeCell ref="Z8:Z9"/>
    <mergeCell ref="AA8:AA9"/>
    <mergeCell ref="R8:R9"/>
    <mergeCell ref="S8:S9"/>
    <mergeCell ref="T8:T9"/>
    <mergeCell ref="U8:U9"/>
    <mergeCell ref="V8:V9"/>
    <mergeCell ref="AG8:AG9"/>
    <mergeCell ref="AH8:AH9"/>
    <mergeCell ref="AI8:AI9"/>
    <mergeCell ref="AJ8:AJ9"/>
    <mergeCell ref="AK8:AK9"/>
    <mergeCell ref="AB8:AB9"/>
    <mergeCell ref="AC8:AC9"/>
    <mergeCell ref="AD8:AD9"/>
    <mergeCell ref="AE8:AE9"/>
    <mergeCell ref="AF8:AF9"/>
    <mergeCell ref="AQ8:AQ9"/>
    <mergeCell ref="AR8:AR9"/>
    <mergeCell ref="AS8:AS9"/>
    <mergeCell ref="AT8:AT9"/>
    <mergeCell ref="AU8:AU9"/>
    <mergeCell ref="AL8:AL9"/>
    <mergeCell ref="AM8:AM9"/>
    <mergeCell ref="AN8:AN9"/>
    <mergeCell ref="AO8:AO9"/>
    <mergeCell ref="AP8:AP9"/>
    <mergeCell ref="BF8:BF9"/>
    <mergeCell ref="BG8:BG9"/>
    <mergeCell ref="BH8:BH9"/>
    <mergeCell ref="BA8:BA9"/>
    <mergeCell ref="BB8:BB9"/>
    <mergeCell ref="BC8:BC9"/>
    <mergeCell ref="BD8:BD9"/>
    <mergeCell ref="BE8:BE9"/>
    <mergeCell ref="AV8:AV9"/>
    <mergeCell ref="AW8:AW9"/>
    <mergeCell ref="AX8:AX9"/>
    <mergeCell ref="AY8:AY9"/>
    <mergeCell ref="AZ8:AZ9"/>
  </mergeCells>
  <pageMargins left="0.7" right="0.7" top="0.75" bottom="0.75" header="0.3" footer="0.3"/>
  <pageSetup orientation="portrait" horizontalDpi="4294967295" verticalDpi="4294967295"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CP180"/>
  <sheetViews>
    <sheetView showGridLines="0" zoomScaleNormal="100" workbookViewId="0">
      <selection activeCell="K5" sqref="K5:K7"/>
    </sheetView>
  </sheetViews>
  <sheetFormatPr baseColWidth="10" defaultRowHeight="13.5" customHeight="1" x14ac:dyDescent="0.25"/>
  <cols>
    <col min="1" max="1" width="4.7109375" customWidth="1"/>
    <col min="2" max="2" width="4" style="285" bestFit="1" customWidth="1"/>
    <col min="3" max="3" width="11" customWidth="1"/>
    <col min="4" max="4" width="11.140625" customWidth="1"/>
    <col min="5" max="9" width="10.7109375" style="30" customWidth="1"/>
    <col min="10" max="12" width="10.7109375" customWidth="1"/>
    <col min="13" max="26" width="10.7109375" style="30" customWidth="1"/>
    <col min="27" max="31" width="10.7109375" customWidth="1"/>
    <col min="32" max="58" width="10.7109375" style="30" customWidth="1"/>
    <col min="252" max="252" width="2.5703125" customWidth="1"/>
    <col min="253" max="253" width="5.140625" customWidth="1"/>
    <col min="254" max="254" width="12.42578125" customWidth="1"/>
    <col min="255" max="255" width="8.5703125" customWidth="1"/>
    <col min="256" max="256" width="9.28515625" customWidth="1"/>
    <col min="257" max="257" width="9.140625" customWidth="1"/>
    <col min="258" max="258" width="9" customWidth="1"/>
    <col min="259" max="259" width="8.85546875" customWidth="1"/>
    <col min="260" max="260" width="9" customWidth="1"/>
    <col min="261" max="262" width="8.85546875" customWidth="1"/>
    <col min="263" max="263" width="9.140625" customWidth="1"/>
    <col min="264" max="264" width="9.28515625" customWidth="1"/>
    <col min="265" max="265" width="9.42578125" customWidth="1"/>
    <col min="266" max="266" width="9.28515625" customWidth="1"/>
    <col min="267" max="267" width="9.5703125" customWidth="1"/>
    <col min="268" max="268" width="10" customWidth="1"/>
    <col min="269" max="269" width="10.140625" customWidth="1"/>
    <col min="270" max="270" width="10.28515625" customWidth="1"/>
    <col min="271" max="271" width="9.42578125" customWidth="1"/>
    <col min="272" max="272" width="9.5703125" customWidth="1"/>
    <col min="273" max="273" width="9" customWidth="1"/>
    <col min="274" max="274" width="9.42578125" customWidth="1"/>
    <col min="275" max="276" width="9.7109375" customWidth="1"/>
    <col min="277" max="278" width="10" customWidth="1"/>
    <col min="279" max="279" width="9.85546875" customWidth="1"/>
    <col min="280" max="280" width="14.140625" customWidth="1"/>
    <col min="281" max="281" width="10.42578125" customWidth="1"/>
    <col min="282" max="282" width="10.5703125" customWidth="1"/>
    <col min="283" max="283" width="10.42578125" customWidth="1"/>
    <col min="284" max="284" width="10.28515625" customWidth="1"/>
    <col min="285" max="285" width="10.5703125" customWidth="1"/>
    <col min="286" max="286" width="9.140625" customWidth="1"/>
    <col min="287" max="287" width="10.42578125" customWidth="1"/>
    <col min="288" max="293" width="9.140625" customWidth="1"/>
    <col min="294" max="294" width="8" customWidth="1"/>
    <col min="295" max="303" width="7.28515625" customWidth="1"/>
    <col min="304" max="304" width="8.42578125" customWidth="1"/>
    <col min="305" max="305" width="9.28515625" customWidth="1"/>
    <col min="306" max="306" width="7.28515625" customWidth="1"/>
    <col min="307" max="307" width="9.85546875" customWidth="1"/>
    <col min="308" max="308" width="10.5703125" customWidth="1"/>
    <col min="309" max="309" width="8.5703125" customWidth="1"/>
    <col min="310" max="311" width="8.42578125" customWidth="1"/>
    <col min="312" max="312" width="9.140625" customWidth="1"/>
    <col min="313" max="313" width="8.140625" customWidth="1"/>
    <col min="314" max="314" width="8.85546875" customWidth="1"/>
    <col min="508" max="508" width="2.5703125" customWidth="1"/>
    <col min="509" max="509" width="5.140625" customWidth="1"/>
    <col min="510" max="510" width="12.42578125" customWidth="1"/>
    <col min="511" max="511" width="8.5703125" customWidth="1"/>
    <col min="512" max="512" width="9.28515625" customWidth="1"/>
    <col min="513" max="513" width="9.140625" customWidth="1"/>
    <col min="514" max="514" width="9" customWidth="1"/>
    <col min="515" max="515" width="8.85546875" customWidth="1"/>
    <col min="516" max="516" width="9" customWidth="1"/>
    <col min="517" max="518" width="8.85546875" customWidth="1"/>
    <col min="519" max="519" width="9.140625" customWidth="1"/>
    <col min="520" max="520" width="9.28515625" customWidth="1"/>
    <col min="521" max="521" width="9.42578125" customWidth="1"/>
    <col min="522" max="522" width="9.28515625" customWidth="1"/>
    <col min="523" max="523" width="9.5703125" customWidth="1"/>
    <col min="524" max="524" width="10" customWidth="1"/>
    <col min="525" max="525" width="10.140625" customWidth="1"/>
    <col min="526" max="526" width="10.28515625" customWidth="1"/>
    <col min="527" max="527" width="9.42578125" customWidth="1"/>
    <col min="528" max="528" width="9.5703125" customWidth="1"/>
    <col min="529" max="529" width="9" customWidth="1"/>
    <col min="530" max="530" width="9.42578125" customWidth="1"/>
    <col min="531" max="532" width="9.7109375" customWidth="1"/>
    <col min="533" max="534" width="10" customWidth="1"/>
    <col min="535" max="535" width="9.85546875" customWidth="1"/>
    <col min="536" max="536" width="14.140625" customWidth="1"/>
    <col min="537" max="537" width="10.42578125" customWidth="1"/>
    <col min="538" max="538" width="10.5703125" customWidth="1"/>
    <col min="539" max="539" width="10.42578125" customWidth="1"/>
    <col min="540" max="540" width="10.28515625" customWidth="1"/>
    <col min="541" max="541" width="10.5703125" customWidth="1"/>
    <col min="542" max="542" width="9.140625" customWidth="1"/>
    <col min="543" max="543" width="10.42578125" customWidth="1"/>
    <col min="544" max="549" width="9.140625" customWidth="1"/>
    <col min="550" max="550" width="8" customWidth="1"/>
    <col min="551" max="559" width="7.28515625" customWidth="1"/>
    <col min="560" max="560" width="8.42578125" customWidth="1"/>
    <col min="561" max="561" width="9.28515625" customWidth="1"/>
    <col min="562" max="562" width="7.28515625" customWidth="1"/>
    <col min="563" max="563" width="9.85546875" customWidth="1"/>
    <col min="564" max="564" width="10.5703125" customWidth="1"/>
    <col min="565" max="565" width="8.5703125" customWidth="1"/>
    <col min="566" max="567" width="8.42578125" customWidth="1"/>
    <col min="568" max="568" width="9.140625" customWidth="1"/>
    <col min="569" max="569" width="8.140625" customWidth="1"/>
    <col min="570" max="570" width="8.85546875" customWidth="1"/>
    <col min="764" max="764" width="2.5703125" customWidth="1"/>
    <col min="765" max="765" width="5.140625" customWidth="1"/>
    <col min="766" max="766" width="12.42578125" customWidth="1"/>
    <col min="767" max="767" width="8.5703125" customWidth="1"/>
    <col min="768" max="768" width="9.28515625" customWidth="1"/>
    <col min="769" max="769" width="9.140625" customWidth="1"/>
    <col min="770" max="770" width="9" customWidth="1"/>
    <col min="771" max="771" width="8.85546875" customWidth="1"/>
    <col min="772" max="772" width="9" customWidth="1"/>
    <col min="773" max="774" width="8.85546875" customWidth="1"/>
    <col min="775" max="775" width="9.140625" customWidth="1"/>
    <col min="776" max="776" width="9.28515625" customWidth="1"/>
    <col min="777" max="777" width="9.42578125" customWidth="1"/>
    <col min="778" max="778" width="9.28515625" customWidth="1"/>
    <col min="779" max="779" width="9.5703125" customWidth="1"/>
    <col min="780" max="780" width="10" customWidth="1"/>
    <col min="781" max="781" width="10.140625" customWidth="1"/>
    <col min="782" max="782" width="10.28515625" customWidth="1"/>
    <col min="783" max="783" width="9.42578125" customWidth="1"/>
    <col min="784" max="784" width="9.5703125" customWidth="1"/>
    <col min="785" max="785" width="9" customWidth="1"/>
    <col min="786" max="786" width="9.42578125" customWidth="1"/>
    <col min="787" max="788" width="9.7109375" customWidth="1"/>
    <col min="789" max="790" width="10" customWidth="1"/>
    <col min="791" max="791" width="9.85546875" customWidth="1"/>
    <col min="792" max="792" width="14.140625" customWidth="1"/>
    <col min="793" max="793" width="10.42578125" customWidth="1"/>
    <col min="794" max="794" width="10.5703125" customWidth="1"/>
    <col min="795" max="795" width="10.42578125" customWidth="1"/>
    <col min="796" max="796" width="10.28515625" customWidth="1"/>
    <col min="797" max="797" width="10.5703125" customWidth="1"/>
    <col min="798" max="798" width="9.140625" customWidth="1"/>
    <col min="799" max="799" width="10.42578125" customWidth="1"/>
    <col min="800" max="805" width="9.140625" customWidth="1"/>
    <col min="806" max="806" width="8" customWidth="1"/>
    <col min="807" max="815" width="7.28515625" customWidth="1"/>
    <col min="816" max="816" width="8.42578125" customWidth="1"/>
    <col min="817" max="817" width="9.28515625" customWidth="1"/>
    <col min="818" max="818" width="7.28515625" customWidth="1"/>
    <col min="819" max="819" width="9.85546875" customWidth="1"/>
    <col min="820" max="820" width="10.5703125" customWidth="1"/>
    <col min="821" max="821" width="8.5703125" customWidth="1"/>
    <col min="822" max="823" width="8.42578125" customWidth="1"/>
    <col min="824" max="824" width="9.140625" customWidth="1"/>
    <col min="825" max="825" width="8.140625" customWidth="1"/>
    <col min="826" max="826" width="8.85546875" customWidth="1"/>
    <col min="1020" max="1020" width="2.5703125" customWidth="1"/>
    <col min="1021" max="1021" width="5.140625" customWidth="1"/>
    <col min="1022" max="1022" width="12.42578125" customWidth="1"/>
    <col min="1023" max="1023" width="8.5703125" customWidth="1"/>
    <col min="1024" max="1024" width="9.28515625" customWidth="1"/>
    <col min="1025" max="1025" width="9.140625" customWidth="1"/>
    <col min="1026" max="1026" width="9" customWidth="1"/>
    <col min="1027" max="1027" width="8.85546875" customWidth="1"/>
    <col min="1028" max="1028" width="9" customWidth="1"/>
    <col min="1029" max="1030" width="8.85546875" customWidth="1"/>
    <col min="1031" max="1031" width="9.140625" customWidth="1"/>
    <col min="1032" max="1032" width="9.28515625" customWidth="1"/>
    <col min="1033" max="1033" width="9.42578125" customWidth="1"/>
    <col min="1034" max="1034" width="9.28515625" customWidth="1"/>
    <col min="1035" max="1035" width="9.5703125" customWidth="1"/>
    <col min="1036" max="1036" width="10" customWidth="1"/>
    <col min="1037" max="1037" width="10.140625" customWidth="1"/>
    <col min="1038" max="1038" width="10.28515625" customWidth="1"/>
    <col min="1039" max="1039" width="9.42578125" customWidth="1"/>
    <col min="1040" max="1040" width="9.5703125" customWidth="1"/>
    <col min="1041" max="1041" width="9" customWidth="1"/>
    <col min="1042" max="1042" width="9.42578125" customWidth="1"/>
    <col min="1043" max="1044" width="9.7109375" customWidth="1"/>
    <col min="1045" max="1046" width="10" customWidth="1"/>
    <col min="1047" max="1047" width="9.85546875" customWidth="1"/>
    <col min="1048" max="1048" width="14.140625" customWidth="1"/>
    <col min="1049" max="1049" width="10.42578125" customWidth="1"/>
    <col min="1050" max="1050" width="10.5703125" customWidth="1"/>
    <col min="1051" max="1051" width="10.42578125" customWidth="1"/>
    <col min="1052" max="1052" width="10.28515625" customWidth="1"/>
    <col min="1053" max="1053" width="10.5703125" customWidth="1"/>
    <col min="1054" max="1054" width="9.140625" customWidth="1"/>
    <col min="1055" max="1055" width="10.42578125" customWidth="1"/>
    <col min="1056" max="1061" width="9.140625" customWidth="1"/>
    <col min="1062" max="1062" width="8" customWidth="1"/>
    <col min="1063" max="1071" width="7.28515625" customWidth="1"/>
    <col min="1072" max="1072" width="8.42578125" customWidth="1"/>
    <col min="1073" max="1073" width="9.28515625" customWidth="1"/>
    <col min="1074" max="1074" width="7.28515625" customWidth="1"/>
    <col min="1075" max="1075" width="9.85546875" customWidth="1"/>
    <col min="1076" max="1076" width="10.5703125" customWidth="1"/>
    <col min="1077" max="1077" width="8.5703125" customWidth="1"/>
    <col min="1078" max="1079" width="8.42578125" customWidth="1"/>
    <col min="1080" max="1080" width="9.140625" customWidth="1"/>
    <col min="1081" max="1081" width="8.140625" customWidth="1"/>
    <col min="1082" max="1082" width="8.85546875" customWidth="1"/>
    <col min="1276" max="1276" width="2.5703125" customWidth="1"/>
    <col min="1277" max="1277" width="5.140625" customWidth="1"/>
    <col min="1278" max="1278" width="12.42578125" customWidth="1"/>
    <col min="1279" max="1279" width="8.5703125" customWidth="1"/>
    <col min="1280" max="1280" width="9.28515625" customWidth="1"/>
    <col min="1281" max="1281" width="9.140625" customWidth="1"/>
    <col min="1282" max="1282" width="9" customWidth="1"/>
    <col min="1283" max="1283" width="8.85546875" customWidth="1"/>
    <col min="1284" max="1284" width="9" customWidth="1"/>
    <col min="1285" max="1286" width="8.85546875" customWidth="1"/>
    <col min="1287" max="1287" width="9.140625" customWidth="1"/>
    <col min="1288" max="1288" width="9.28515625" customWidth="1"/>
    <col min="1289" max="1289" width="9.42578125" customWidth="1"/>
    <col min="1290" max="1290" width="9.28515625" customWidth="1"/>
    <col min="1291" max="1291" width="9.5703125" customWidth="1"/>
    <col min="1292" max="1292" width="10" customWidth="1"/>
    <col min="1293" max="1293" width="10.140625" customWidth="1"/>
    <col min="1294" max="1294" width="10.28515625" customWidth="1"/>
    <col min="1295" max="1295" width="9.42578125" customWidth="1"/>
    <col min="1296" max="1296" width="9.5703125" customWidth="1"/>
    <col min="1297" max="1297" width="9" customWidth="1"/>
    <col min="1298" max="1298" width="9.42578125" customWidth="1"/>
    <col min="1299" max="1300" width="9.7109375" customWidth="1"/>
    <col min="1301" max="1302" width="10" customWidth="1"/>
    <col min="1303" max="1303" width="9.85546875" customWidth="1"/>
    <col min="1304" max="1304" width="14.140625" customWidth="1"/>
    <col min="1305" max="1305" width="10.42578125" customWidth="1"/>
    <col min="1306" max="1306" width="10.5703125" customWidth="1"/>
    <col min="1307" max="1307" width="10.42578125" customWidth="1"/>
    <col min="1308" max="1308" width="10.28515625" customWidth="1"/>
    <col min="1309" max="1309" width="10.5703125" customWidth="1"/>
    <col min="1310" max="1310" width="9.140625" customWidth="1"/>
    <col min="1311" max="1311" width="10.42578125" customWidth="1"/>
    <col min="1312" max="1317" width="9.140625" customWidth="1"/>
    <col min="1318" max="1318" width="8" customWidth="1"/>
    <col min="1319" max="1327" width="7.28515625" customWidth="1"/>
    <col min="1328" max="1328" width="8.42578125" customWidth="1"/>
    <col min="1329" max="1329" width="9.28515625" customWidth="1"/>
    <col min="1330" max="1330" width="7.28515625" customWidth="1"/>
    <col min="1331" max="1331" width="9.85546875" customWidth="1"/>
    <col min="1332" max="1332" width="10.5703125" customWidth="1"/>
    <col min="1333" max="1333" width="8.5703125" customWidth="1"/>
    <col min="1334" max="1335" width="8.42578125" customWidth="1"/>
    <col min="1336" max="1336" width="9.140625" customWidth="1"/>
    <col min="1337" max="1337" width="8.140625" customWidth="1"/>
    <col min="1338" max="1338" width="8.85546875" customWidth="1"/>
    <col min="1532" max="1532" width="2.5703125" customWidth="1"/>
    <col min="1533" max="1533" width="5.140625" customWidth="1"/>
    <col min="1534" max="1534" width="12.42578125" customWidth="1"/>
    <col min="1535" max="1535" width="8.5703125" customWidth="1"/>
    <col min="1536" max="1536" width="9.28515625" customWidth="1"/>
    <col min="1537" max="1537" width="9.140625" customWidth="1"/>
    <col min="1538" max="1538" width="9" customWidth="1"/>
    <col min="1539" max="1539" width="8.85546875" customWidth="1"/>
    <col min="1540" max="1540" width="9" customWidth="1"/>
    <col min="1541" max="1542" width="8.85546875" customWidth="1"/>
    <col min="1543" max="1543" width="9.140625" customWidth="1"/>
    <col min="1544" max="1544" width="9.28515625" customWidth="1"/>
    <col min="1545" max="1545" width="9.42578125" customWidth="1"/>
    <col min="1546" max="1546" width="9.28515625" customWidth="1"/>
    <col min="1547" max="1547" width="9.5703125" customWidth="1"/>
    <col min="1548" max="1548" width="10" customWidth="1"/>
    <col min="1549" max="1549" width="10.140625" customWidth="1"/>
    <col min="1550" max="1550" width="10.28515625" customWidth="1"/>
    <col min="1551" max="1551" width="9.42578125" customWidth="1"/>
    <col min="1552" max="1552" width="9.5703125" customWidth="1"/>
    <col min="1553" max="1553" width="9" customWidth="1"/>
    <col min="1554" max="1554" width="9.42578125" customWidth="1"/>
    <col min="1555" max="1556" width="9.7109375" customWidth="1"/>
    <col min="1557" max="1558" width="10" customWidth="1"/>
    <col min="1559" max="1559" width="9.85546875" customWidth="1"/>
    <col min="1560" max="1560" width="14.140625" customWidth="1"/>
    <col min="1561" max="1561" width="10.42578125" customWidth="1"/>
    <col min="1562" max="1562" width="10.5703125" customWidth="1"/>
    <col min="1563" max="1563" width="10.42578125" customWidth="1"/>
    <col min="1564" max="1564" width="10.28515625" customWidth="1"/>
    <col min="1565" max="1565" width="10.5703125" customWidth="1"/>
    <col min="1566" max="1566" width="9.140625" customWidth="1"/>
    <col min="1567" max="1567" width="10.42578125" customWidth="1"/>
    <col min="1568" max="1573" width="9.140625" customWidth="1"/>
    <col min="1574" max="1574" width="8" customWidth="1"/>
    <col min="1575" max="1583" width="7.28515625" customWidth="1"/>
    <col min="1584" max="1584" width="8.42578125" customWidth="1"/>
    <col min="1585" max="1585" width="9.28515625" customWidth="1"/>
    <col min="1586" max="1586" width="7.28515625" customWidth="1"/>
    <col min="1587" max="1587" width="9.85546875" customWidth="1"/>
    <col min="1588" max="1588" width="10.5703125" customWidth="1"/>
    <col min="1589" max="1589" width="8.5703125" customWidth="1"/>
    <col min="1590" max="1591" width="8.42578125" customWidth="1"/>
    <col min="1592" max="1592" width="9.140625" customWidth="1"/>
    <col min="1593" max="1593" width="8.140625" customWidth="1"/>
    <col min="1594" max="1594" width="8.85546875" customWidth="1"/>
    <col min="1788" max="1788" width="2.5703125" customWidth="1"/>
    <col min="1789" max="1789" width="5.140625" customWidth="1"/>
    <col min="1790" max="1790" width="12.42578125" customWidth="1"/>
    <col min="1791" max="1791" width="8.5703125" customWidth="1"/>
    <col min="1792" max="1792" width="9.28515625" customWidth="1"/>
    <col min="1793" max="1793" width="9.140625" customWidth="1"/>
    <col min="1794" max="1794" width="9" customWidth="1"/>
    <col min="1795" max="1795" width="8.85546875" customWidth="1"/>
    <col min="1796" max="1796" width="9" customWidth="1"/>
    <col min="1797" max="1798" width="8.85546875" customWidth="1"/>
    <col min="1799" max="1799" width="9.140625" customWidth="1"/>
    <col min="1800" max="1800" width="9.28515625" customWidth="1"/>
    <col min="1801" max="1801" width="9.42578125" customWidth="1"/>
    <col min="1802" max="1802" width="9.28515625" customWidth="1"/>
    <col min="1803" max="1803" width="9.5703125" customWidth="1"/>
    <col min="1804" max="1804" width="10" customWidth="1"/>
    <col min="1805" max="1805" width="10.140625" customWidth="1"/>
    <col min="1806" max="1806" width="10.28515625" customWidth="1"/>
    <col min="1807" max="1807" width="9.42578125" customWidth="1"/>
    <col min="1808" max="1808" width="9.5703125" customWidth="1"/>
    <col min="1809" max="1809" width="9" customWidth="1"/>
    <col min="1810" max="1810" width="9.42578125" customWidth="1"/>
    <col min="1811" max="1812" width="9.7109375" customWidth="1"/>
    <col min="1813" max="1814" width="10" customWidth="1"/>
    <col min="1815" max="1815" width="9.85546875" customWidth="1"/>
    <col min="1816" max="1816" width="14.140625" customWidth="1"/>
    <col min="1817" max="1817" width="10.42578125" customWidth="1"/>
    <col min="1818" max="1818" width="10.5703125" customWidth="1"/>
    <col min="1819" max="1819" width="10.42578125" customWidth="1"/>
    <col min="1820" max="1820" width="10.28515625" customWidth="1"/>
    <col min="1821" max="1821" width="10.5703125" customWidth="1"/>
    <col min="1822" max="1822" width="9.140625" customWidth="1"/>
    <col min="1823" max="1823" width="10.42578125" customWidth="1"/>
    <col min="1824" max="1829" width="9.140625" customWidth="1"/>
    <col min="1830" max="1830" width="8" customWidth="1"/>
    <col min="1831" max="1839" width="7.28515625" customWidth="1"/>
    <col min="1840" max="1840" width="8.42578125" customWidth="1"/>
    <col min="1841" max="1841" width="9.28515625" customWidth="1"/>
    <col min="1842" max="1842" width="7.28515625" customWidth="1"/>
    <col min="1843" max="1843" width="9.85546875" customWidth="1"/>
    <col min="1844" max="1844" width="10.5703125" customWidth="1"/>
    <col min="1845" max="1845" width="8.5703125" customWidth="1"/>
    <col min="1846" max="1847" width="8.42578125" customWidth="1"/>
    <col min="1848" max="1848" width="9.140625" customWidth="1"/>
    <col min="1849" max="1849" width="8.140625" customWidth="1"/>
    <col min="1850" max="1850" width="8.85546875" customWidth="1"/>
    <col min="2044" max="2044" width="2.5703125" customWidth="1"/>
    <col min="2045" max="2045" width="5.140625" customWidth="1"/>
    <col min="2046" max="2046" width="12.42578125" customWidth="1"/>
    <col min="2047" max="2047" width="8.5703125" customWidth="1"/>
    <col min="2048" max="2048" width="9.28515625" customWidth="1"/>
    <col min="2049" max="2049" width="9.140625" customWidth="1"/>
    <col min="2050" max="2050" width="9" customWidth="1"/>
    <col min="2051" max="2051" width="8.85546875" customWidth="1"/>
    <col min="2052" max="2052" width="9" customWidth="1"/>
    <col min="2053" max="2054" width="8.85546875" customWidth="1"/>
    <col min="2055" max="2055" width="9.140625" customWidth="1"/>
    <col min="2056" max="2056" width="9.28515625" customWidth="1"/>
    <col min="2057" max="2057" width="9.42578125" customWidth="1"/>
    <col min="2058" max="2058" width="9.28515625" customWidth="1"/>
    <col min="2059" max="2059" width="9.5703125" customWidth="1"/>
    <col min="2060" max="2060" width="10" customWidth="1"/>
    <col min="2061" max="2061" width="10.140625" customWidth="1"/>
    <col min="2062" max="2062" width="10.28515625" customWidth="1"/>
    <col min="2063" max="2063" width="9.42578125" customWidth="1"/>
    <col min="2064" max="2064" width="9.5703125" customWidth="1"/>
    <col min="2065" max="2065" width="9" customWidth="1"/>
    <col min="2066" max="2066" width="9.42578125" customWidth="1"/>
    <col min="2067" max="2068" width="9.7109375" customWidth="1"/>
    <col min="2069" max="2070" width="10" customWidth="1"/>
    <col min="2071" max="2071" width="9.85546875" customWidth="1"/>
    <col min="2072" max="2072" width="14.140625" customWidth="1"/>
    <col min="2073" max="2073" width="10.42578125" customWidth="1"/>
    <col min="2074" max="2074" width="10.5703125" customWidth="1"/>
    <col min="2075" max="2075" width="10.42578125" customWidth="1"/>
    <col min="2076" max="2076" width="10.28515625" customWidth="1"/>
    <col min="2077" max="2077" width="10.5703125" customWidth="1"/>
    <col min="2078" max="2078" width="9.140625" customWidth="1"/>
    <col min="2079" max="2079" width="10.42578125" customWidth="1"/>
    <col min="2080" max="2085" width="9.140625" customWidth="1"/>
    <col min="2086" max="2086" width="8" customWidth="1"/>
    <col min="2087" max="2095" width="7.28515625" customWidth="1"/>
    <col min="2096" max="2096" width="8.42578125" customWidth="1"/>
    <col min="2097" max="2097" width="9.28515625" customWidth="1"/>
    <col min="2098" max="2098" width="7.28515625" customWidth="1"/>
    <col min="2099" max="2099" width="9.85546875" customWidth="1"/>
    <col min="2100" max="2100" width="10.5703125" customWidth="1"/>
    <col min="2101" max="2101" width="8.5703125" customWidth="1"/>
    <col min="2102" max="2103" width="8.42578125" customWidth="1"/>
    <col min="2104" max="2104" width="9.140625" customWidth="1"/>
    <col min="2105" max="2105" width="8.140625" customWidth="1"/>
    <col min="2106" max="2106" width="8.85546875" customWidth="1"/>
    <col min="2300" max="2300" width="2.5703125" customWidth="1"/>
    <col min="2301" max="2301" width="5.140625" customWidth="1"/>
    <col min="2302" max="2302" width="12.42578125" customWidth="1"/>
    <col min="2303" max="2303" width="8.5703125" customWidth="1"/>
    <col min="2304" max="2304" width="9.28515625" customWidth="1"/>
    <col min="2305" max="2305" width="9.140625" customWidth="1"/>
    <col min="2306" max="2306" width="9" customWidth="1"/>
    <col min="2307" max="2307" width="8.85546875" customWidth="1"/>
    <col min="2308" max="2308" width="9" customWidth="1"/>
    <col min="2309" max="2310" width="8.85546875" customWidth="1"/>
    <col min="2311" max="2311" width="9.140625" customWidth="1"/>
    <col min="2312" max="2312" width="9.28515625" customWidth="1"/>
    <col min="2313" max="2313" width="9.42578125" customWidth="1"/>
    <col min="2314" max="2314" width="9.28515625" customWidth="1"/>
    <col min="2315" max="2315" width="9.5703125" customWidth="1"/>
    <col min="2316" max="2316" width="10" customWidth="1"/>
    <col min="2317" max="2317" width="10.140625" customWidth="1"/>
    <col min="2318" max="2318" width="10.28515625" customWidth="1"/>
    <col min="2319" max="2319" width="9.42578125" customWidth="1"/>
    <col min="2320" max="2320" width="9.5703125" customWidth="1"/>
    <col min="2321" max="2321" width="9" customWidth="1"/>
    <col min="2322" max="2322" width="9.42578125" customWidth="1"/>
    <col min="2323" max="2324" width="9.7109375" customWidth="1"/>
    <col min="2325" max="2326" width="10" customWidth="1"/>
    <col min="2327" max="2327" width="9.85546875" customWidth="1"/>
    <col min="2328" max="2328" width="14.140625" customWidth="1"/>
    <col min="2329" max="2329" width="10.42578125" customWidth="1"/>
    <col min="2330" max="2330" width="10.5703125" customWidth="1"/>
    <col min="2331" max="2331" width="10.42578125" customWidth="1"/>
    <col min="2332" max="2332" width="10.28515625" customWidth="1"/>
    <col min="2333" max="2333" width="10.5703125" customWidth="1"/>
    <col min="2334" max="2334" width="9.140625" customWidth="1"/>
    <col min="2335" max="2335" width="10.42578125" customWidth="1"/>
    <col min="2336" max="2341" width="9.140625" customWidth="1"/>
    <col min="2342" max="2342" width="8" customWidth="1"/>
    <col min="2343" max="2351" width="7.28515625" customWidth="1"/>
    <col min="2352" max="2352" width="8.42578125" customWidth="1"/>
    <col min="2353" max="2353" width="9.28515625" customWidth="1"/>
    <col min="2354" max="2354" width="7.28515625" customWidth="1"/>
    <col min="2355" max="2355" width="9.85546875" customWidth="1"/>
    <col min="2356" max="2356" width="10.5703125" customWidth="1"/>
    <col min="2357" max="2357" width="8.5703125" customWidth="1"/>
    <col min="2358" max="2359" width="8.42578125" customWidth="1"/>
    <col min="2360" max="2360" width="9.140625" customWidth="1"/>
    <col min="2361" max="2361" width="8.140625" customWidth="1"/>
    <col min="2362" max="2362" width="8.85546875" customWidth="1"/>
    <col min="2556" max="2556" width="2.5703125" customWidth="1"/>
    <col min="2557" max="2557" width="5.140625" customWidth="1"/>
    <col min="2558" max="2558" width="12.42578125" customWidth="1"/>
    <col min="2559" max="2559" width="8.5703125" customWidth="1"/>
    <col min="2560" max="2560" width="9.28515625" customWidth="1"/>
    <col min="2561" max="2561" width="9.140625" customWidth="1"/>
    <col min="2562" max="2562" width="9" customWidth="1"/>
    <col min="2563" max="2563" width="8.85546875" customWidth="1"/>
    <col min="2564" max="2564" width="9" customWidth="1"/>
    <col min="2565" max="2566" width="8.85546875" customWidth="1"/>
    <col min="2567" max="2567" width="9.140625" customWidth="1"/>
    <col min="2568" max="2568" width="9.28515625" customWidth="1"/>
    <col min="2569" max="2569" width="9.42578125" customWidth="1"/>
    <col min="2570" max="2570" width="9.28515625" customWidth="1"/>
    <col min="2571" max="2571" width="9.5703125" customWidth="1"/>
    <col min="2572" max="2572" width="10" customWidth="1"/>
    <col min="2573" max="2573" width="10.140625" customWidth="1"/>
    <col min="2574" max="2574" width="10.28515625" customWidth="1"/>
    <col min="2575" max="2575" width="9.42578125" customWidth="1"/>
    <col min="2576" max="2576" width="9.5703125" customWidth="1"/>
    <col min="2577" max="2577" width="9" customWidth="1"/>
    <col min="2578" max="2578" width="9.42578125" customWidth="1"/>
    <col min="2579" max="2580" width="9.7109375" customWidth="1"/>
    <col min="2581" max="2582" width="10" customWidth="1"/>
    <col min="2583" max="2583" width="9.85546875" customWidth="1"/>
    <col min="2584" max="2584" width="14.140625" customWidth="1"/>
    <col min="2585" max="2585" width="10.42578125" customWidth="1"/>
    <col min="2586" max="2586" width="10.5703125" customWidth="1"/>
    <col min="2587" max="2587" width="10.42578125" customWidth="1"/>
    <col min="2588" max="2588" width="10.28515625" customWidth="1"/>
    <col min="2589" max="2589" width="10.5703125" customWidth="1"/>
    <col min="2590" max="2590" width="9.140625" customWidth="1"/>
    <col min="2591" max="2591" width="10.42578125" customWidth="1"/>
    <col min="2592" max="2597" width="9.140625" customWidth="1"/>
    <col min="2598" max="2598" width="8" customWidth="1"/>
    <col min="2599" max="2607" width="7.28515625" customWidth="1"/>
    <col min="2608" max="2608" width="8.42578125" customWidth="1"/>
    <col min="2609" max="2609" width="9.28515625" customWidth="1"/>
    <col min="2610" max="2610" width="7.28515625" customWidth="1"/>
    <col min="2611" max="2611" width="9.85546875" customWidth="1"/>
    <col min="2612" max="2612" width="10.5703125" customWidth="1"/>
    <col min="2613" max="2613" width="8.5703125" customWidth="1"/>
    <col min="2614" max="2615" width="8.42578125" customWidth="1"/>
    <col min="2616" max="2616" width="9.140625" customWidth="1"/>
    <col min="2617" max="2617" width="8.140625" customWidth="1"/>
    <col min="2618" max="2618" width="8.85546875" customWidth="1"/>
    <col min="2812" max="2812" width="2.5703125" customWidth="1"/>
    <col min="2813" max="2813" width="5.140625" customWidth="1"/>
    <col min="2814" max="2814" width="12.42578125" customWidth="1"/>
    <col min="2815" max="2815" width="8.5703125" customWidth="1"/>
    <col min="2816" max="2816" width="9.28515625" customWidth="1"/>
    <col min="2817" max="2817" width="9.140625" customWidth="1"/>
    <col min="2818" max="2818" width="9" customWidth="1"/>
    <col min="2819" max="2819" width="8.85546875" customWidth="1"/>
    <col min="2820" max="2820" width="9" customWidth="1"/>
    <col min="2821" max="2822" width="8.85546875" customWidth="1"/>
    <col min="2823" max="2823" width="9.140625" customWidth="1"/>
    <col min="2824" max="2824" width="9.28515625" customWidth="1"/>
    <col min="2825" max="2825" width="9.42578125" customWidth="1"/>
    <col min="2826" max="2826" width="9.28515625" customWidth="1"/>
    <col min="2827" max="2827" width="9.5703125" customWidth="1"/>
    <col min="2828" max="2828" width="10" customWidth="1"/>
    <col min="2829" max="2829" width="10.140625" customWidth="1"/>
    <col min="2830" max="2830" width="10.28515625" customWidth="1"/>
    <col min="2831" max="2831" width="9.42578125" customWidth="1"/>
    <col min="2832" max="2832" width="9.5703125" customWidth="1"/>
    <col min="2833" max="2833" width="9" customWidth="1"/>
    <col min="2834" max="2834" width="9.42578125" customWidth="1"/>
    <col min="2835" max="2836" width="9.7109375" customWidth="1"/>
    <col min="2837" max="2838" width="10" customWidth="1"/>
    <col min="2839" max="2839" width="9.85546875" customWidth="1"/>
    <col min="2840" max="2840" width="14.140625" customWidth="1"/>
    <col min="2841" max="2841" width="10.42578125" customWidth="1"/>
    <col min="2842" max="2842" width="10.5703125" customWidth="1"/>
    <col min="2843" max="2843" width="10.42578125" customWidth="1"/>
    <col min="2844" max="2844" width="10.28515625" customWidth="1"/>
    <col min="2845" max="2845" width="10.5703125" customWidth="1"/>
    <col min="2846" max="2846" width="9.140625" customWidth="1"/>
    <col min="2847" max="2847" width="10.42578125" customWidth="1"/>
    <col min="2848" max="2853" width="9.140625" customWidth="1"/>
    <col min="2854" max="2854" width="8" customWidth="1"/>
    <col min="2855" max="2863" width="7.28515625" customWidth="1"/>
    <col min="2864" max="2864" width="8.42578125" customWidth="1"/>
    <col min="2865" max="2865" width="9.28515625" customWidth="1"/>
    <col min="2866" max="2866" width="7.28515625" customWidth="1"/>
    <col min="2867" max="2867" width="9.85546875" customWidth="1"/>
    <col min="2868" max="2868" width="10.5703125" customWidth="1"/>
    <col min="2869" max="2869" width="8.5703125" customWidth="1"/>
    <col min="2870" max="2871" width="8.42578125" customWidth="1"/>
    <col min="2872" max="2872" width="9.140625" customWidth="1"/>
    <col min="2873" max="2873" width="8.140625" customWidth="1"/>
    <col min="2874" max="2874" width="8.85546875" customWidth="1"/>
    <col min="3068" max="3068" width="2.5703125" customWidth="1"/>
    <col min="3069" max="3069" width="5.140625" customWidth="1"/>
    <col min="3070" max="3070" width="12.42578125" customWidth="1"/>
    <col min="3071" max="3071" width="8.5703125" customWidth="1"/>
    <col min="3072" max="3072" width="9.28515625" customWidth="1"/>
    <col min="3073" max="3073" width="9.140625" customWidth="1"/>
    <col min="3074" max="3074" width="9" customWidth="1"/>
    <col min="3075" max="3075" width="8.85546875" customWidth="1"/>
    <col min="3076" max="3076" width="9" customWidth="1"/>
    <col min="3077" max="3078" width="8.85546875" customWidth="1"/>
    <col min="3079" max="3079" width="9.140625" customWidth="1"/>
    <col min="3080" max="3080" width="9.28515625" customWidth="1"/>
    <col min="3081" max="3081" width="9.42578125" customWidth="1"/>
    <col min="3082" max="3082" width="9.28515625" customWidth="1"/>
    <col min="3083" max="3083" width="9.5703125" customWidth="1"/>
    <col min="3084" max="3084" width="10" customWidth="1"/>
    <col min="3085" max="3085" width="10.140625" customWidth="1"/>
    <col min="3086" max="3086" width="10.28515625" customWidth="1"/>
    <col min="3087" max="3087" width="9.42578125" customWidth="1"/>
    <col min="3088" max="3088" width="9.5703125" customWidth="1"/>
    <col min="3089" max="3089" width="9" customWidth="1"/>
    <col min="3090" max="3090" width="9.42578125" customWidth="1"/>
    <col min="3091" max="3092" width="9.7109375" customWidth="1"/>
    <col min="3093" max="3094" width="10" customWidth="1"/>
    <col min="3095" max="3095" width="9.85546875" customWidth="1"/>
    <col min="3096" max="3096" width="14.140625" customWidth="1"/>
    <col min="3097" max="3097" width="10.42578125" customWidth="1"/>
    <col min="3098" max="3098" width="10.5703125" customWidth="1"/>
    <col min="3099" max="3099" width="10.42578125" customWidth="1"/>
    <col min="3100" max="3100" width="10.28515625" customWidth="1"/>
    <col min="3101" max="3101" width="10.5703125" customWidth="1"/>
    <col min="3102" max="3102" width="9.140625" customWidth="1"/>
    <col min="3103" max="3103" width="10.42578125" customWidth="1"/>
    <col min="3104" max="3109" width="9.140625" customWidth="1"/>
    <col min="3110" max="3110" width="8" customWidth="1"/>
    <col min="3111" max="3119" width="7.28515625" customWidth="1"/>
    <col min="3120" max="3120" width="8.42578125" customWidth="1"/>
    <col min="3121" max="3121" width="9.28515625" customWidth="1"/>
    <col min="3122" max="3122" width="7.28515625" customWidth="1"/>
    <col min="3123" max="3123" width="9.85546875" customWidth="1"/>
    <col min="3124" max="3124" width="10.5703125" customWidth="1"/>
    <col min="3125" max="3125" width="8.5703125" customWidth="1"/>
    <col min="3126" max="3127" width="8.42578125" customWidth="1"/>
    <col min="3128" max="3128" width="9.140625" customWidth="1"/>
    <col min="3129" max="3129" width="8.140625" customWidth="1"/>
    <col min="3130" max="3130" width="8.85546875" customWidth="1"/>
    <col min="3324" max="3324" width="2.5703125" customWidth="1"/>
    <col min="3325" max="3325" width="5.140625" customWidth="1"/>
    <col min="3326" max="3326" width="12.42578125" customWidth="1"/>
    <col min="3327" max="3327" width="8.5703125" customWidth="1"/>
    <col min="3328" max="3328" width="9.28515625" customWidth="1"/>
    <col min="3329" max="3329" width="9.140625" customWidth="1"/>
    <col min="3330" max="3330" width="9" customWidth="1"/>
    <col min="3331" max="3331" width="8.85546875" customWidth="1"/>
    <col min="3332" max="3332" width="9" customWidth="1"/>
    <col min="3333" max="3334" width="8.85546875" customWidth="1"/>
    <col min="3335" max="3335" width="9.140625" customWidth="1"/>
    <col min="3336" max="3336" width="9.28515625" customWidth="1"/>
    <col min="3337" max="3337" width="9.42578125" customWidth="1"/>
    <col min="3338" max="3338" width="9.28515625" customWidth="1"/>
    <col min="3339" max="3339" width="9.5703125" customWidth="1"/>
    <col min="3340" max="3340" width="10" customWidth="1"/>
    <col min="3341" max="3341" width="10.140625" customWidth="1"/>
    <col min="3342" max="3342" width="10.28515625" customWidth="1"/>
    <col min="3343" max="3343" width="9.42578125" customWidth="1"/>
    <col min="3344" max="3344" width="9.5703125" customWidth="1"/>
    <col min="3345" max="3345" width="9" customWidth="1"/>
    <col min="3346" max="3346" width="9.42578125" customWidth="1"/>
    <col min="3347" max="3348" width="9.7109375" customWidth="1"/>
    <col min="3349" max="3350" width="10" customWidth="1"/>
    <col min="3351" max="3351" width="9.85546875" customWidth="1"/>
    <col min="3352" max="3352" width="14.140625" customWidth="1"/>
    <col min="3353" max="3353" width="10.42578125" customWidth="1"/>
    <col min="3354" max="3354" width="10.5703125" customWidth="1"/>
    <col min="3355" max="3355" width="10.42578125" customWidth="1"/>
    <col min="3356" max="3356" width="10.28515625" customWidth="1"/>
    <col min="3357" max="3357" width="10.5703125" customWidth="1"/>
    <col min="3358" max="3358" width="9.140625" customWidth="1"/>
    <col min="3359" max="3359" width="10.42578125" customWidth="1"/>
    <col min="3360" max="3365" width="9.140625" customWidth="1"/>
    <col min="3366" max="3366" width="8" customWidth="1"/>
    <col min="3367" max="3375" width="7.28515625" customWidth="1"/>
    <col min="3376" max="3376" width="8.42578125" customWidth="1"/>
    <col min="3377" max="3377" width="9.28515625" customWidth="1"/>
    <col min="3378" max="3378" width="7.28515625" customWidth="1"/>
    <col min="3379" max="3379" width="9.85546875" customWidth="1"/>
    <col min="3380" max="3380" width="10.5703125" customWidth="1"/>
    <col min="3381" max="3381" width="8.5703125" customWidth="1"/>
    <col min="3382" max="3383" width="8.42578125" customWidth="1"/>
    <col min="3384" max="3384" width="9.140625" customWidth="1"/>
    <col min="3385" max="3385" width="8.140625" customWidth="1"/>
    <col min="3386" max="3386" width="8.85546875" customWidth="1"/>
    <col min="3580" max="3580" width="2.5703125" customWidth="1"/>
    <col min="3581" max="3581" width="5.140625" customWidth="1"/>
    <col min="3582" max="3582" width="12.42578125" customWidth="1"/>
    <col min="3583" max="3583" width="8.5703125" customWidth="1"/>
    <col min="3584" max="3584" width="9.28515625" customWidth="1"/>
    <col min="3585" max="3585" width="9.140625" customWidth="1"/>
    <col min="3586" max="3586" width="9" customWidth="1"/>
    <col min="3587" max="3587" width="8.85546875" customWidth="1"/>
    <col min="3588" max="3588" width="9" customWidth="1"/>
    <col min="3589" max="3590" width="8.85546875" customWidth="1"/>
    <col min="3591" max="3591" width="9.140625" customWidth="1"/>
    <col min="3592" max="3592" width="9.28515625" customWidth="1"/>
    <col min="3593" max="3593" width="9.42578125" customWidth="1"/>
    <col min="3594" max="3594" width="9.28515625" customWidth="1"/>
    <col min="3595" max="3595" width="9.5703125" customWidth="1"/>
    <col min="3596" max="3596" width="10" customWidth="1"/>
    <col min="3597" max="3597" width="10.140625" customWidth="1"/>
    <col min="3598" max="3598" width="10.28515625" customWidth="1"/>
    <col min="3599" max="3599" width="9.42578125" customWidth="1"/>
    <col min="3600" max="3600" width="9.5703125" customWidth="1"/>
    <col min="3601" max="3601" width="9" customWidth="1"/>
    <col min="3602" max="3602" width="9.42578125" customWidth="1"/>
    <col min="3603" max="3604" width="9.7109375" customWidth="1"/>
    <col min="3605" max="3606" width="10" customWidth="1"/>
    <col min="3607" max="3607" width="9.85546875" customWidth="1"/>
    <col min="3608" max="3608" width="14.140625" customWidth="1"/>
    <col min="3609" max="3609" width="10.42578125" customWidth="1"/>
    <col min="3610" max="3610" width="10.5703125" customWidth="1"/>
    <col min="3611" max="3611" width="10.42578125" customWidth="1"/>
    <col min="3612" max="3612" width="10.28515625" customWidth="1"/>
    <col min="3613" max="3613" width="10.5703125" customWidth="1"/>
    <col min="3614" max="3614" width="9.140625" customWidth="1"/>
    <col min="3615" max="3615" width="10.42578125" customWidth="1"/>
    <col min="3616" max="3621" width="9.140625" customWidth="1"/>
    <col min="3622" max="3622" width="8" customWidth="1"/>
    <col min="3623" max="3631" width="7.28515625" customWidth="1"/>
    <col min="3632" max="3632" width="8.42578125" customWidth="1"/>
    <col min="3633" max="3633" width="9.28515625" customWidth="1"/>
    <col min="3634" max="3634" width="7.28515625" customWidth="1"/>
    <col min="3635" max="3635" width="9.85546875" customWidth="1"/>
    <col min="3636" max="3636" width="10.5703125" customWidth="1"/>
    <col min="3637" max="3637" width="8.5703125" customWidth="1"/>
    <col min="3638" max="3639" width="8.42578125" customWidth="1"/>
    <col min="3640" max="3640" width="9.140625" customWidth="1"/>
    <col min="3641" max="3641" width="8.140625" customWidth="1"/>
    <col min="3642" max="3642" width="8.85546875" customWidth="1"/>
    <col min="3836" max="3836" width="2.5703125" customWidth="1"/>
    <col min="3837" max="3837" width="5.140625" customWidth="1"/>
    <col min="3838" max="3838" width="12.42578125" customWidth="1"/>
    <col min="3839" max="3839" width="8.5703125" customWidth="1"/>
    <col min="3840" max="3840" width="9.28515625" customWidth="1"/>
    <col min="3841" max="3841" width="9.140625" customWidth="1"/>
    <col min="3842" max="3842" width="9" customWidth="1"/>
    <col min="3843" max="3843" width="8.85546875" customWidth="1"/>
    <col min="3844" max="3844" width="9" customWidth="1"/>
    <col min="3845" max="3846" width="8.85546875" customWidth="1"/>
    <col min="3847" max="3847" width="9.140625" customWidth="1"/>
    <col min="3848" max="3848" width="9.28515625" customWidth="1"/>
    <col min="3849" max="3849" width="9.42578125" customWidth="1"/>
    <col min="3850" max="3850" width="9.28515625" customWidth="1"/>
    <col min="3851" max="3851" width="9.5703125" customWidth="1"/>
    <col min="3852" max="3852" width="10" customWidth="1"/>
    <col min="3853" max="3853" width="10.140625" customWidth="1"/>
    <col min="3854" max="3854" width="10.28515625" customWidth="1"/>
    <col min="3855" max="3855" width="9.42578125" customWidth="1"/>
    <col min="3856" max="3856" width="9.5703125" customWidth="1"/>
    <col min="3857" max="3857" width="9" customWidth="1"/>
    <col min="3858" max="3858" width="9.42578125" customWidth="1"/>
    <col min="3859" max="3860" width="9.7109375" customWidth="1"/>
    <col min="3861" max="3862" width="10" customWidth="1"/>
    <col min="3863" max="3863" width="9.85546875" customWidth="1"/>
    <col min="3864" max="3864" width="14.140625" customWidth="1"/>
    <col min="3865" max="3865" width="10.42578125" customWidth="1"/>
    <col min="3866" max="3866" width="10.5703125" customWidth="1"/>
    <col min="3867" max="3867" width="10.42578125" customWidth="1"/>
    <col min="3868" max="3868" width="10.28515625" customWidth="1"/>
    <col min="3869" max="3869" width="10.5703125" customWidth="1"/>
    <col min="3870" max="3870" width="9.140625" customWidth="1"/>
    <col min="3871" max="3871" width="10.42578125" customWidth="1"/>
    <col min="3872" max="3877" width="9.140625" customWidth="1"/>
    <col min="3878" max="3878" width="8" customWidth="1"/>
    <col min="3879" max="3887" width="7.28515625" customWidth="1"/>
    <col min="3888" max="3888" width="8.42578125" customWidth="1"/>
    <col min="3889" max="3889" width="9.28515625" customWidth="1"/>
    <col min="3890" max="3890" width="7.28515625" customWidth="1"/>
    <col min="3891" max="3891" width="9.85546875" customWidth="1"/>
    <col min="3892" max="3892" width="10.5703125" customWidth="1"/>
    <col min="3893" max="3893" width="8.5703125" customWidth="1"/>
    <col min="3894" max="3895" width="8.42578125" customWidth="1"/>
    <col min="3896" max="3896" width="9.140625" customWidth="1"/>
    <col min="3897" max="3897" width="8.140625" customWidth="1"/>
    <col min="3898" max="3898" width="8.85546875" customWidth="1"/>
    <col min="4092" max="4092" width="2.5703125" customWidth="1"/>
    <col min="4093" max="4093" width="5.140625" customWidth="1"/>
    <col min="4094" max="4094" width="12.42578125" customWidth="1"/>
    <col min="4095" max="4095" width="8.5703125" customWidth="1"/>
    <col min="4096" max="4096" width="9.28515625" customWidth="1"/>
    <col min="4097" max="4097" width="9.140625" customWidth="1"/>
    <col min="4098" max="4098" width="9" customWidth="1"/>
    <col min="4099" max="4099" width="8.85546875" customWidth="1"/>
    <col min="4100" max="4100" width="9" customWidth="1"/>
    <col min="4101" max="4102" width="8.85546875" customWidth="1"/>
    <col min="4103" max="4103" width="9.140625" customWidth="1"/>
    <col min="4104" max="4104" width="9.28515625" customWidth="1"/>
    <col min="4105" max="4105" width="9.42578125" customWidth="1"/>
    <col min="4106" max="4106" width="9.28515625" customWidth="1"/>
    <col min="4107" max="4107" width="9.5703125" customWidth="1"/>
    <col min="4108" max="4108" width="10" customWidth="1"/>
    <col min="4109" max="4109" width="10.140625" customWidth="1"/>
    <col min="4110" max="4110" width="10.28515625" customWidth="1"/>
    <col min="4111" max="4111" width="9.42578125" customWidth="1"/>
    <col min="4112" max="4112" width="9.5703125" customWidth="1"/>
    <col min="4113" max="4113" width="9" customWidth="1"/>
    <col min="4114" max="4114" width="9.42578125" customWidth="1"/>
    <col min="4115" max="4116" width="9.7109375" customWidth="1"/>
    <col min="4117" max="4118" width="10" customWidth="1"/>
    <col min="4119" max="4119" width="9.85546875" customWidth="1"/>
    <col min="4120" max="4120" width="14.140625" customWidth="1"/>
    <col min="4121" max="4121" width="10.42578125" customWidth="1"/>
    <col min="4122" max="4122" width="10.5703125" customWidth="1"/>
    <col min="4123" max="4123" width="10.42578125" customWidth="1"/>
    <col min="4124" max="4124" width="10.28515625" customWidth="1"/>
    <col min="4125" max="4125" width="10.5703125" customWidth="1"/>
    <col min="4126" max="4126" width="9.140625" customWidth="1"/>
    <col min="4127" max="4127" width="10.42578125" customWidth="1"/>
    <col min="4128" max="4133" width="9.140625" customWidth="1"/>
    <col min="4134" max="4134" width="8" customWidth="1"/>
    <col min="4135" max="4143" width="7.28515625" customWidth="1"/>
    <col min="4144" max="4144" width="8.42578125" customWidth="1"/>
    <col min="4145" max="4145" width="9.28515625" customWidth="1"/>
    <col min="4146" max="4146" width="7.28515625" customWidth="1"/>
    <col min="4147" max="4147" width="9.85546875" customWidth="1"/>
    <col min="4148" max="4148" width="10.5703125" customWidth="1"/>
    <col min="4149" max="4149" width="8.5703125" customWidth="1"/>
    <col min="4150" max="4151" width="8.42578125" customWidth="1"/>
    <col min="4152" max="4152" width="9.140625" customWidth="1"/>
    <col min="4153" max="4153" width="8.140625" customWidth="1"/>
    <col min="4154" max="4154" width="8.85546875" customWidth="1"/>
    <col min="4348" max="4348" width="2.5703125" customWidth="1"/>
    <col min="4349" max="4349" width="5.140625" customWidth="1"/>
    <col min="4350" max="4350" width="12.42578125" customWidth="1"/>
    <col min="4351" max="4351" width="8.5703125" customWidth="1"/>
    <col min="4352" max="4352" width="9.28515625" customWidth="1"/>
    <col min="4353" max="4353" width="9.140625" customWidth="1"/>
    <col min="4354" max="4354" width="9" customWidth="1"/>
    <col min="4355" max="4355" width="8.85546875" customWidth="1"/>
    <col min="4356" max="4356" width="9" customWidth="1"/>
    <col min="4357" max="4358" width="8.85546875" customWidth="1"/>
    <col min="4359" max="4359" width="9.140625" customWidth="1"/>
    <col min="4360" max="4360" width="9.28515625" customWidth="1"/>
    <col min="4361" max="4361" width="9.42578125" customWidth="1"/>
    <col min="4362" max="4362" width="9.28515625" customWidth="1"/>
    <col min="4363" max="4363" width="9.5703125" customWidth="1"/>
    <col min="4364" max="4364" width="10" customWidth="1"/>
    <col min="4365" max="4365" width="10.140625" customWidth="1"/>
    <col min="4366" max="4366" width="10.28515625" customWidth="1"/>
    <col min="4367" max="4367" width="9.42578125" customWidth="1"/>
    <col min="4368" max="4368" width="9.5703125" customWidth="1"/>
    <col min="4369" max="4369" width="9" customWidth="1"/>
    <col min="4370" max="4370" width="9.42578125" customWidth="1"/>
    <col min="4371" max="4372" width="9.7109375" customWidth="1"/>
    <col min="4373" max="4374" width="10" customWidth="1"/>
    <col min="4375" max="4375" width="9.85546875" customWidth="1"/>
    <col min="4376" max="4376" width="14.140625" customWidth="1"/>
    <col min="4377" max="4377" width="10.42578125" customWidth="1"/>
    <col min="4378" max="4378" width="10.5703125" customWidth="1"/>
    <col min="4379" max="4379" width="10.42578125" customWidth="1"/>
    <col min="4380" max="4380" width="10.28515625" customWidth="1"/>
    <col min="4381" max="4381" width="10.5703125" customWidth="1"/>
    <col min="4382" max="4382" width="9.140625" customWidth="1"/>
    <col min="4383" max="4383" width="10.42578125" customWidth="1"/>
    <col min="4384" max="4389" width="9.140625" customWidth="1"/>
    <col min="4390" max="4390" width="8" customWidth="1"/>
    <col min="4391" max="4399" width="7.28515625" customWidth="1"/>
    <col min="4400" max="4400" width="8.42578125" customWidth="1"/>
    <col min="4401" max="4401" width="9.28515625" customWidth="1"/>
    <col min="4402" max="4402" width="7.28515625" customWidth="1"/>
    <col min="4403" max="4403" width="9.85546875" customWidth="1"/>
    <col min="4404" max="4404" width="10.5703125" customWidth="1"/>
    <col min="4405" max="4405" width="8.5703125" customWidth="1"/>
    <col min="4406" max="4407" width="8.42578125" customWidth="1"/>
    <col min="4408" max="4408" width="9.140625" customWidth="1"/>
    <col min="4409" max="4409" width="8.140625" customWidth="1"/>
    <col min="4410" max="4410" width="8.85546875" customWidth="1"/>
    <col min="4604" max="4604" width="2.5703125" customWidth="1"/>
    <col min="4605" max="4605" width="5.140625" customWidth="1"/>
    <col min="4606" max="4606" width="12.42578125" customWidth="1"/>
    <col min="4607" max="4607" width="8.5703125" customWidth="1"/>
    <col min="4608" max="4608" width="9.28515625" customWidth="1"/>
    <col min="4609" max="4609" width="9.140625" customWidth="1"/>
    <col min="4610" max="4610" width="9" customWidth="1"/>
    <col min="4611" max="4611" width="8.85546875" customWidth="1"/>
    <col min="4612" max="4612" width="9" customWidth="1"/>
    <col min="4613" max="4614" width="8.85546875" customWidth="1"/>
    <col min="4615" max="4615" width="9.140625" customWidth="1"/>
    <col min="4616" max="4616" width="9.28515625" customWidth="1"/>
    <col min="4617" max="4617" width="9.42578125" customWidth="1"/>
    <col min="4618" max="4618" width="9.28515625" customWidth="1"/>
    <col min="4619" max="4619" width="9.5703125" customWidth="1"/>
    <col min="4620" max="4620" width="10" customWidth="1"/>
    <col min="4621" max="4621" width="10.140625" customWidth="1"/>
    <col min="4622" max="4622" width="10.28515625" customWidth="1"/>
    <col min="4623" max="4623" width="9.42578125" customWidth="1"/>
    <col min="4624" max="4624" width="9.5703125" customWidth="1"/>
    <col min="4625" max="4625" width="9" customWidth="1"/>
    <col min="4626" max="4626" width="9.42578125" customWidth="1"/>
    <col min="4627" max="4628" width="9.7109375" customWidth="1"/>
    <col min="4629" max="4630" width="10" customWidth="1"/>
    <col min="4631" max="4631" width="9.85546875" customWidth="1"/>
    <col min="4632" max="4632" width="14.140625" customWidth="1"/>
    <col min="4633" max="4633" width="10.42578125" customWidth="1"/>
    <col min="4634" max="4634" width="10.5703125" customWidth="1"/>
    <col min="4635" max="4635" width="10.42578125" customWidth="1"/>
    <col min="4636" max="4636" width="10.28515625" customWidth="1"/>
    <col min="4637" max="4637" width="10.5703125" customWidth="1"/>
    <col min="4638" max="4638" width="9.140625" customWidth="1"/>
    <col min="4639" max="4639" width="10.42578125" customWidth="1"/>
    <col min="4640" max="4645" width="9.140625" customWidth="1"/>
    <col min="4646" max="4646" width="8" customWidth="1"/>
    <col min="4647" max="4655" width="7.28515625" customWidth="1"/>
    <col min="4656" max="4656" width="8.42578125" customWidth="1"/>
    <col min="4657" max="4657" width="9.28515625" customWidth="1"/>
    <col min="4658" max="4658" width="7.28515625" customWidth="1"/>
    <col min="4659" max="4659" width="9.85546875" customWidth="1"/>
    <col min="4660" max="4660" width="10.5703125" customWidth="1"/>
    <col min="4661" max="4661" width="8.5703125" customWidth="1"/>
    <col min="4662" max="4663" width="8.42578125" customWidth="1"/>
    <col min="4664" max="4664" width="9.140625" customWidth="1"/>
    <col min="4665" max="4665" width="8.140625" customWidth="1"/>
    <col min="4666" max="4666" width="8.85546875" customWidth="1"/>
    <col min="4860" max="4860" width="2.5703125" customWidth="1"/>
    <col min="4861" max="4861" width="5.140625" customWidth="1"/>
    <col min="4862" max="4862" width="12.42578125" customWidth="1"/>
    <col min="4863" max="4863" width="8.5703125" customWidth="1"/>
    <col min="4864" max="4864" width="9.28515625" customWidth="1"/>
    <col min="4865" max="4865" width="9.140625" customWidth="1"/>
    <col min="4866" max="4866" width="9" customWidth="1"/>
    <col min="4867" max="4867" width="8.85546875" customWidth="1"/>
    <col min="4868" max="4868" width="9" customWidth="1"/>
    <col min="4869" max="4870" width="8.85546875" customWidth="1"/>
    <col min="4871" max="4871" width="9.140625" customWidth="1"/>
    <col min="4872" max="4872" width="9.28515625" customWidth="1"/>
    <col min="4873" max="4873" width="9.42578125" customWidth="1"/>
    <col min="4874" max="4874" width="9.28515625" customWidth="1"/>
    <col min="4875" max="4875" width="9.5703125" customWidth="1"/>
    <col min="4876" max="4876" width="10" customWidth="1"/>
    <col min="4877" max="4877" width="10.140625" customWidth="1"/>
    <col min="4878" max="4878" width="10.28515625" customWidth="1"/>
    <col min="4879" max="4879" width="9.42578125" customWidth="1"/>
    <col min="4880" max="4880" width="9.5703125" customWidth="1"/>
    <col min="4881" max="4881" width="9" customWidth="1"/>
    <col min="4882" max="4882" width="9.42578125" customWidth="1"/>
    <col min="4883" max="4884" width="9.7109375" customWidth="1"/>
    <col min="4885" max="4886" width="10" customWidth="1"/>
    <col min="4887" max="4887" width="9.85546875" customWidth="1"/>
    <col min="4888" max="4888" width="14.140625" customWidth="1"/>
    <col min="4889" max="4889" width="10.42578125" customWidth="1"/>
    <col min="4890" max="4890" width="10.5703125" customWidth="1"/>
    <col min="4891" max="4891" width="10.42578125" customWidth="1"/>
    <col min="4892" max="4892" width="10.28515625" customWidth="1"/>
    <col min="4893" max="4893" width="10.5703125" customWidth="1"/>
    <col min="4894" max="4894" width="9.140625" customWidth="1"/>
    <col min="4895" max="4895" width="10.42578125" customWidth="1"/>
    <col min="4896" max="4901" width="9.140625" customWidth="1"/>
    <col min="4902" max="4902" width="8" customWidth="1"/>
    <col min="4903" max="4911" width="7.28515625" customWidth="1"/>
    <col min="4912" max="4912" width="8.42578125" customWidth="1"/>
    <col min="4913" max="4913" width="9.28515625" customWidth="1"/>
    <col min="4914" max="4914" width="7.28515625" customWidth="1"/>
    <col min="4915" max="4915" width="9.85546875" customWidth="1"/>
    <col min="4916" max="4916" width="10.5703125" customWidth="1"/>
    <col min="4917" max="4917" width="8.5703125" customWidth="1"/>
    <col min="4918" max="4919" width="8.42578125" customWidth="1"/>
    <col min="4920" max="4920" width="9.140625" customWidth="1"/>
    <col min="4921" max="4921" width="8.140625" customWidth="1"/>
    <col min="4922" max="4922" width="8.85546875" customWidth="1"/>
    <col min="5116" max="5116" width="2.5703125" customWidth="1"/>
    <col min="5117" max="5117" width="5.140625" customWidth="1"/>
    <col min="5118" max="5118" width="12.42578125" customWidth="1"/>
    <col min="5119" max="5119" width="8.5703125" customWidth="1"/>
    <col min="5120" max="5120" width="9.28515625" customWidth="1"/>
    <col min="5121" max="5121" width="9.140625" customWidth="1"/>
    <col min="5122" max="5122" width="9" customWidth="1"/>
    <col min="5123" max="5123" width="8.85546875" customWidth="1"/>
    <col min="5124" max="5124" width="9" customWidth="1"/>
    <col min="5125" max="5126" width="8.85546875" customWidth="1"/>
    <col min="5127" max="5127" width="9.140625" customWidth="1"/>
    <col min="5128" max="5128" width="9.28515625" customWidth="1"/>
    <col min="5129" max="5129" width="9.42578125" customWidth="1"/>
    <col min="5130" max="5130" width="9.28515625" customWidth="1"/>
    <col min="5131" max="5131" width="9.5703125" customWidth="1"/>
    <col min="5132" max="5132" width="10" customWidth="1"/>
    <col min="5133" max="5133" width="10.140625" customWidth="1"/>
    <col min="5134" max="5134" width="10.28515625" customWidth="1"/>
    <col min="5135" max="5135" width="9.42578125" customWidth="1"/>
    <col min="5136" max="5136" width="9.5703125" customWidth="1"/>
    <col min="5137" max="5137" width="9" customWidth="1"/>
    <col min="5138" max="5138" width="9.42578125" customWidth="1"/>
    <col min="5139" max="5140" width="9.7109375" customWidth="1"/>
    <col min="5141" max="5142" width="10" customWidth="1"/>
    <col min="5143" max="5143" width="9.85546875" customWidth="1"/>
    <col min="5144" max="5144" width="14.140625" customWidth="1"/>
    <col min="5145" max="5145" width="10.42578125" customWidth="1"/>
    <col min="5146" max="5146" width="10.5703125" customWidth="1"/>
    <col min="5147" max="5147" width="10.42578125" customWidth="1"/>
    <col min="5148" max="5148" width="10.28515625" customWidth="1"/>
    <col min="5149" max="5149" width="10.5703125" customWidth="1"/>
    <col min="5150" max="5150" width="9.140625" customWidth="1"/>
    <col min="5151" max="5151" width="10.42578125" customWidth="1"/>
    <col min="5152" max="5157" width="9.140625" customWidth="1"/>
    <col min="5158" max="5158" width="8" customWidth="1"/>
    <col min="5159" max="5167" width="7.28515625" customWidth="1"/>
    <col min="5168" max="5168" width="8.42578125" customWidth="1"/>
    <col min="5169" max="5169" width="9.28515625" customWidth="1"/>
    <col min="5170" max="5170" width="7.28515625" customWidth="1"/>
    <col min="5171" max="5171" width="9.85546875" customWidth="1"/>
    <col min="5172" max="5172" width="10.5703125" customWidth="1"/>
    <col min="5173" max="5173" width="8.5703125" customWidth="1"/>
    <col min="5174" max="5175" width="8.42578125" customWidth="1"/>
    <col min="5176" max="5176" width="9.140625" customWidth="1"/>
    <col min="5177" max="5177" width="8.140625" customWidth="1"/>
    <col min="5178" max="5178" width="8.85546875" customWidth="1"/>
    <col min="5372" max="5372" width="2.5703125" customWidth="1"/>
    <col min="5373" max="5373" width="5.140625" customWidth="1"/>
    <col min="5374" max="5374" width="12.42578125" customWidth="1"/>
    <col min="5375" max="5375" width="8.5703125" customWidth="1"/>
    <col min="5376" max="5376" width="9.28515625" customWidth="1"/>
    <col min="5377" max="5377" width="9.140625" customWidth="1"/>
    <col min="5378" max="5378" width="9" customWidth="1"/>
    <col min="5379" max="5379" width="8.85546875" customWidth="1"/>
    <col min="5380" max="5380" width="9" customWidth="1"/>
    <col min="5381" max="5382" width="8.85546875" customWidth="1"/>
    <col min="5383" max="5383" width="9.140625" customWidth="1"/>
    <col min="5384" max="5384" width="9.28515625" customWidth="1"/>
    <col min="5385" max="5385" width="9.42578125" customWidth="1"/>
    <col min="5386" max="5386" width="9.28515625" customWidth="1"/>
    <col min="5387" max="5387" width="9.5703125" customWidth="1"/>
    <col min="5388" max="5388" width="10" customWidth="1"/>
    <col min="5389" max="5389" width="10.140625" customWidth="1"/>
    <col min="5390" max="5390" width="10.28515625" customWidth="1"/>
    <col min="5391" max="5391" width="9.42578125" customWidth="1"/>
    <col min="5392" max="5392" width="9.5703125" customWidth="1"/>
    <col min="5393" max="5393" width="9" customWidth="1"/>
    <col min="5394" max="5394" width="9.42578125" customWidth="1"/>
    <col min="5395" max="5396" width="9.7109375" customWidth="1"/>
    <col min="5397" max="5398" width="10" customWidth="1"/>
    <col min="5399" max="5399" width="9.85546875" customWidth="1"/>
    <col min="5400" max="5400" width="14.140625" customWidth="1"/>
    <col min="5401" max="5401" width="10.42578125" customWidth="1"/>
    <col min="5402" max="5402" width="10.5703125" customWidth="1"/>
    <col min="5403" max="5403" width="10.42578125" customWidth="1"/>
    <col min="5404" max="5404" width="10.28515625" customWidth="1"/>
    <col min="5405" max="5405" width="10.5703125" customWidth="1"/>
    <col min="5406" max="5406" width="9.140625" customWidth="1"/>
    <col min="5407" max="5407" width="10.42578125" customWidth="1"/>
    <col min="5408" max="5413" width="9.140625" customWidth="1"/>
    <col min="5414" max="5414" width="8" customWidth="1"/>
    <col min="5415" max="5423" width="7.28515625" customWidth="1"/>
    <col min="5424" max="5424" width="8.42578125" customWidth="1"/>
    <col min="5425" max="5425" width="9.28515625" customWidth="1"/>
    <col min="5426" max="5426" width="7.28515625" customWidth="1"/>
    <col min="5427" max="5427" width="9.85546875" customWidth="1"/>
    <col min="5428" max="5428" width="10.5703125" customWidth="1"/>
    <col min="5429" max="5429" width="8.5703125" customWidth="1"/>
    <col min="5430" max="5431" width="8.42578125" customWidth="1"/>
    <col min="5432" max="5432" width="9.140625" customWidth="1"/>
    <col min="5433" max="5433" width="8.140625" customWidth="1"/>
    <col min="5434" max="5434" width="8.85546875" customWidth="1"/>
    <col min="5628" max="5628" width="2.5703125" customWidth="1"/>
    <col min="5629" max="5629" width="5.140625" customWidth="1"/>
    <col min="5630" max="5630" width="12.42578125" customWidth="1"/>
    <col min="5631" max="5631" width="8.5703125" customWidth="1"/>
    <col min="5632" max="5632" width="9.28515625" customWidth="1"/>
    <col min="5633" max="5633" width="9.140625" customWidth="1"/>
    <col min="5634" max="5634" width="9" customWidth="1"/>
    <col min="5635" max="5635" width="8.85546875" customWidth="1"/>
    <col min="5636" max="5636" width="9" customWidth="1"/>
    <col min="5637" max="5638" width="8.85546875" customWidth="1"/>
    <col min="5639" max="5639" width="9.140625" customWidth="1"/>
    <col min="5640" max="5640" width="9.28515625" customWidth="1"/>
    <col min="5641" max="5641" width="9.42578125" customWidth="1"/>
    <col min="5642" max="5642" width="9.28515625" customWidth="1"/>
    <col min="5643" max="5643" width="9.5703125" customWidth="1"/>
    <col min="5644" max="5644" width="10" customWidth="1"/>
    <col min="5645" max="5645" width="10.140625" customWidth="1"/>
    <col min="5646" max="5646" width="10.28515625" customWidth="1"/>
    <col min="5647" max="5647" width="9.42578125" customWidth="1"/>
    <col min="5648" max="5648" width="9.5703125" customWidth="1"/>
    <col min="5649" max="5649" width="9" customWidth="1"/>
    <col min="5650" max="5650" width="9.42578125" customWidth="1"/>
    <col min="5651" max="5652" width="9.7109375" customWidth="1"/>
    <col min="5653" max="5654" width="10" customWidth="1"/>
    <col min="5655" max="5655" width="9.85546875" customWidth="1"/>
    <col min="5656" max="5656" width="14.140625" customWidth="1"/>
    <col min="5657" max="5657" width="10.42578125" customWidth="1"/>
    <col min="5658" max="5658" width="10.5703125" customWidth="1"/>
    <col min="5659" max="5659" width="10.42578125" customWidth="1"/>
    <col min="5660" max="5660" width="10.28515625" customWidth="1"/>
    <col min="5661" max="5661" width="10.5703125" customWidth="1"/>
    <col min="5662" max="5662" width="9.140625" customWidth="1"/>
    <col min="5663" max="5663" width="10.42578125" customWidth="1"/>
    <col min="5664" max="5669" width="9.140625" customWidth="1"/>
    <col min="5670" max="5670" width="8" customWidth="1"/>
    <col min="5671" max="5679" width="7.28515625" customWidth="1"/>
    <col min="5680" max="5680" width="8.42578125" customWidth="1"/>
    <col min="5681" max="5681" width="9.28515625" customWidth="1"/>
    <col min="5682" max="5682" width="7.28515625" customWidth="1"/>
    <col min="5683" max="5683" width="9.85546875" customWidth="1"/>
    <col min="5684" max="5684" width="10.5703125" customWidth="1"/>
    <col min="5685" max="5685" width="8.5703125" customWidth="1"/>
    <col min="5686" max="5687" width="8.42578125" customWidth="1"/>
    <col min="5688" max="5688" width="9.140625" customWidth="1"/>
    <col min="5689" max="5689" width="8.140625" customWidth="1"/>
    <col min="5690" max="5690" width="8.85546875" customWidth="1"/>
    <col min="5884" max="5884" width="2.5703125" customWidth="1"/>
    <col min="5885" max="5885" width="5.140625" customWidth="1"/>
    <col min="5886" max="5886" width="12.42578125" customWidth="1"/>
    <col min="5887" max="5887" width="8.5703125" customWidth="1"/>
    <col min="5888" max="5888" width="9.28515625" customWidth="1"/>
    <col min="5889" max="5889" width="9.140625" customWidth="1"/>
    <col min="5890" max="5890" width="9" customWidth="1"/>
    <col min="5891" max="5891" width="8.85546875" customWidth="1"/>
    <col min="5892" max="5892" width="9" customWidth="1"/>
    <col min="5893" max="5894" width="8.85546875" customWidth="1"/>
    <col min="5895" max="5895" width="9.140625" customWidth="1"/>
    <col min="5896" max="5896" width="9.28515625" customWidth="1"/>
    <col min="5897" max="5897" width="9.42578125" customWidth="1"/>
    <col min="5898" max="5898" width="9.28515625" customWidth="1"/>
    <col min="5899" max="5899" width="9.5703125" customWidth="1"/>
    <col min="5900" max="5900" width="10" customWidth="1"/>
    <col min="5901" max="5901" width="10.140625" customWidth="1"/>
    <col min="5902" max="5902" width="10.28515625" customWidth="1"/>
    <col min="5903" max="5903" width="9.42578125" customWidth="1"/>
    <col min="5904" max="5904" width="9.5703125" customWidth="1"/>
    <col min="5905" max="5905" width="9" customWidth="1"/>
    <col min="5906" max="5906" width="9.42578125" customWidth="1"/>
    <col min="5907" max="5908" width="9.7109375" customWidth="1"/>
    <col min="5909" max="5910" width="10" customWidth="1"/>
    <col min="5911" max="5911" width="9.85546875" customWidth="1"/>
    <col min="5912" max="5912" width="14.140625" customWidth="1"/>
    <col min="5913" max="5913" width="10.42578125" customWidth="1"/>
    <col min="5914" max="5914" width="10.5703125" customWidth="1"/>
    <col min="5915" max="5915" width="10.42578125" customWidth="1"/>
    <col min="5916" max="5916" width="10.28515625" customWidth="1"/>
    <col min="5917" max="5917" width="10.5703125" customWidth="1"/>
    <col min="5918" max="5918" width="9.140625" customWidth="1"/>
    <col min="5919" max="5919" width="10.42578125" customWidth="1"/>
    <col min="5920" max="5925" width="9.140625" customWidth="1"/>
    <col min="5926" max="5926" width="8" customWidth="1"/>
    <col min="5927" max="5935" width="7.28515625" customWidth="1"/>
    <col min="5936" max="5936" width="8.42578125" customWidth="1"/>
    <col min="5937" max="5937" width="9.28515625" customWidth="1"/>
    <col min="5938" max="5938" width="7.28515625" customWidth="1"/>
    <col min="5939" max="5939" width="9.85546875" customWidth="1"/>
    <col min="5940" max="5940" width="10.5703125" customWidth="1"/>
    <col min="5941" max="5941" width="8.5703125" customWidth="1"/>
    <col min="5942" max="5943" width="8.42578125" customWidth="1"/>
    <col min="5944" max="5944" width="9.140625" customWidth="1"/>
    <col min="5945" max="5945" width="8.140625" customWidth="1"/>
    <col min="5946" max="5946" width="8.85546875" customWidth="1"/>
    <col min="6140" max="6140" width="2.5703125" customWidth="1"/>
    <col min="6141" max="6141" width="5.140625" customWidth="1"/>
    <col min="6142" max="6142" width="12.42578125" customWidth="1"/>
    <col min="6143" max="6143" width="8.5703125" customWidth="1"/>
    <col min="6144" max="6144" width="9.28515625" customWidth="1"/>
    <col min="6145" max="6145" width="9.140625" customWidth="1"/>
    <col min="6146" max="6146" width="9" customWidth="1"/>
    <col min="6147" max="6147" width="8.85546875" customWidth="1"/>
    <col min="6148" max="6148" width="9" customWidth="1"/>
    <col min="6149" max="6150" width="8.85546875" customWidth="1"/>
    <col min="6151" max="6151" width="9.140625" customWidth="1"/>
    <col min="6152" max="6152" width="9.28515625" customWidth="1"/>
    <col min="6153" max="6153" width="9.42578125" customWidth="1"/>
    <col min="6154" max="6154" width="9.28515625" customWidth="1"/>
    <col min="6155" max="6155" width="9.5703125" customWidth="1"/>
    <col min="6156" max="6156" width="10" customWidth="1"/>
    <col min="6157" max="6157" width="10.140625" customWidth="1"/>
    <col min="6158" max="6158" width="10.28515625" customWidth="1"/>
    <col min="6159" max="6159" width="9.42578125" customWidth="1"/>
    <col min="6160" max="6160" width="9.5703125" customWidth="1"/>
    <col min="6161" max="6161" width="9" customWidth="1"/>
    <col min="6162" max="6162" width="9.42578125" customWidth="1"/>
    <col min="6163" max="6164" width="9.7109375" customWidth="1"/>
    <col min="6165" max="6166" width="10" customWidth="1"/>
    <col min="6167" max="6167" width="9.85546875" customWidth="1"/>
    <col min="6168" max="6168" width="14.140625" customWidth="1"/>
    <col min="6169" max="6169" width="10.42578125" customWidth="1"/>
    <col min="6170" max="6170" width="10.5703125" customWidth="1"/>
    <col min="6171" max="6171" width="10.42578125" customWidth="1"/>
    <col min="6172" max="6172" width="10.28515625" customWidth="1"/>
    <col min="6173" max="6173" width="10.5703125" customWidth="1"/>
    <col min="6174" max="6174" width="9.140625" customWidth="1"/>
    <col min="6175" max="6175" width="10.42578125" customWidth="1"/>
    <col min="6176" max="6181" width="9.140625" customWidth="1"/>
    <col min="6182" max="6182" width="8" customWidth="1"/>
    <col min="6183" max="6191" width="7.28515625" customWidth="1"/>
    <col min="6192" max="6192" width="8.42578125" customWidth="1"/>
    <col min="6193" max="6193" width="9.28515625" customWidth="1"/>
    <col min="6194" max="6194" width="7.28515625" customWidth="1"/>
    <col min="6195" max="6195" width="9.85546875" customWidth="1"/>
    <col min="6196" max="6196" width="10.5703125" customWidth="1"/>
    <col min="6197" max="6197" width="8.5703125" customWidth="1"/>
    <col min="6198" max="6199" width="8.42578125" customWidth="1"/>
    <col min="6200" max="6200" width="9.140625" customWidth="1"/>
    <col min="6201" max="6201" width="8.140625" customWidth="1"/>
    <col min="6202" max="6202" width="8.85546875" customWidth="1"/>
    <col min="6396" max="6396" width="2.5703125" customWidth="1"/>
    <col min="6397" max="6397" width="5.140625" customWidth="1"/>
    <col min="6398" max="6398" width="12.42578125" customWidth="1"/>
    <col min="6399" max="6399" width="8.5703125" customWidth="1"/>
    <col min="6400" max="6400" width="9.28515625" customWidth="1"/>
    <col min="6401" max="6401" width="9.140625" customWidth="1"/>
    <col min="6402" max="6402" width="9" customWidth="1"/>
    <col min="6403" max="6403" width="8.85546875" customWidth="1"/>
    <col min="6404" max="6404" width="9" customWidth="1"/>
    <col min="6405" max="6406" width="8.85546875" customWidth="1"/>
    <col min="6407" max="6407" width="9.140625" customWidth="1"/>
    <col min="6408" max="6408" width="9.28515625" customWidth="1"/>
    <col min="6409" max="6409" width="9.42578125" customWidth="1"/>
    <col min="6410" max="6410" width="9.28515625" customWidth="1"/>
    <col min="6411" max="6411" width="9.5703125" customWidth="1"/>
    <col min="6412" max="6412" width="10" customWidth="1"/>
    <col min="6413" max="6413" width="10.140625" customWidth="1"/>
    <col min="6414" max="6414" width="10.28515625" customWidth="1"/>
    <col min="6415" max="6415" width="9.42578125" customWidth="1"/>
    <col min="6416" max="6416" width="9.5703125" customWidth="1"/>
    <col min="6417" max="6417" width="9" customWidth="1"/>
    <col min="6418" max="6418" width="9.42578125" customWidth="1"/>
    <col min="6419" max="6420" width="9.7109375" customWidth="1"/>
    <col min="6421" max="6422" width="10" customWidth="1"/>
    <col min="6423" max="6423" width="9.85546875" customWidth="1"/>
    <col min="6424" max="6424" width="14.140625" customWidth="1"/>
    <col min="6425" max="6425" width="10.42578125" customWidth="1"/>
    <col min="6426" max="6426" width="10.5703125" customWidth="1"/>
    <col min="6427" max="6427" width="10.42578125" customWidth="1"/>
    <col min="6428" max="6428" width="10.28515625" customWidth="1"/>
    <col min="6429" max="6429" width="10.5703125" customWidth="1"/>
    <col min="6430" max="6430" width="9.140625" customWidth="1"/>
    <col min="6431" max="6431" width="10.42578125" customWidth="1"/>
    <col min="6432" max="6437" width="9.140625" customWidth="1"/>
    <col min="6438" max="6438" width="8" customWidth="1"/>
    <col min="6439" max="6447" width="7.28515625" customWidth="1"/>
    <col min="6448" max="6448" width="8.42578125" customWidth="1"/>
    <col min="6449" max="6449" width="9.28515625" customWidth="1"/>
    <col min="6450" max="6450" width="7.28515625" customWidth="1"/>
    <col min="6451" max="6451" width="9.85546875" customWidth="1"/>
    <col min="6452" max="6452" width="10.5703125" customWidth="1"/>
    <col min="6453" max="6453" width="8.5703125" customWidth="1"/>
    <col min="6454" max="6455" width="8.42578125" customWidth="1"/>
    <col min="6456" max="6456" width="9.140625" customWidth="1"/>
    <col min="6457" max="6457" width="8.140625" customWidth="1"/>
    <col min="6458" max="6458" width="8.85546875" customWidth="1"/>
    <col min="6652" max="6652" width="2.5703125" customWidth="1"/>
    <col min="6653" max="6653" width="5.140625" customWidth="1"/>
    <col min="6654" max="6654" width="12.42578125" customWidth="1"/>
    <col min="6655" max="6655" width="8.5703125" customWidth="1"/>
    <col min="6656" max="6656" width="9.28515625" customWidth="1"/>
    <col min="6657" max="6657" width="9.140625" customWidth="1"/>
    <col min="6658" max="6658" width="9" customWidth="1"/>
    <col min="6659" max="6659" width="8.85546875" customWidth="1"/>
    <col min="6660" max="6660" width="9" customWidth="1"/>
    <col min="6661" max="6662" width="8.85546875" customWidth="1"/>
    <col min="6663" max="6663" width="9.140625" customWidth="1"/>
    <col min="6664" max="6664" width="9.28515625" customWidth="1"/>
    <col min="6665" max="6665" width="9.42578125" customWidth="1"/>
    <col min="6666" max="6666" width="9.28515625" customWidth="1"/>
    <col min="6667" max="6667" width="9.5703125" customWidth="1"/>
    <col min="6668" max="6668" width="10" customWidth="1"/>
    <col min="6669" max="6669" width="10.140625" customWidth="1"/>
    <col min="6670" max="6670" width="10.28515625" customWidth="1"/>
    <col min="6671" max="6671" width="9.42578125" customWidth="1"/>
    <col min="6672" max="6672" width="9.5703125" customWidth="1"/>
    <col min="6673" max="6673" width="9" customWidth="1"/>
    <col min="6674" max="6674" width="9.42578125" customWidth="1"/>
    <col min="6675" max="6676" width="9.7109375" customWidth="1"/>
    <col min="6677" max="6678" width="10" customWidth="1"/>
    <col min="6679" max="6679" width="9.85546875" customWidth="1"/>
    <col min="6680" max="6680" width="14.140625" customWidth="1"/>
    <col min="6681" max="6681" width="10.42578125" customWidth="1"/>
    <col min="6682" max="6682" width="10.5703125" customWidth="1"/>
    <col min="6683" max="6683" width="10.42578125" customWidth="1"/>
    <col min="6684" max="6684" width="10.28515625" customWidth="1"/>
    <col min="6685" max="6685" width="10.5703125" customWidth="1"/>
    <col min="6686" max="6686" width="9.140625" customWidth="1"/>
    <col min="6687" max="6687" width="10.42578125" customWidth="1"/>
    <col min="6688" max="6693" width="9.140625" customWidth="1"/>
    <col min="6694" max="6694" width="8" customWidth="1"/>
    <col min="6695" max="6703" width="7.28515625" customWidth="1"/>
    <col min="6704" max="6704" width="8.42578125" customWidth="1"/>
    <col min="6705" max="6705" width="9.28515625" customWidth="1"/>
    <col min="6706" max="6706" width="7.28515625" customWidth="1"/>
    <col min="6707" max="6707" width="9.85546875" customWidth="1"/>
    <col min="6708" max="6708" width="10.5703125" customWidth="1"/>
    <col min="6709" max="6709" width="8.5703125" customWidth="1"/>
    <col min="6710" max="6711" width="8.42578125" customWidth="1"/>
    <col min="6712" max="6712" width="9.140625" customWidth="1"/>
    <col min="6713" max="6713" width="8.140625" customWidth="1"/>
    <col min="6714" max="6714" width="8.85546875" customWidth="1"/>
    <col min="6908" max="6908" width="2.5703125" customWidth="1"/>
    <col min="6909" max="6909" width="5.140625" customWidth="1"/>
    <col min="6910" max="6910" width="12.42578125" customWidth="1"/>
    <col min="6911" max="6911" width="8.5703125" customWidth="1"/>
    <col min="6912" max="6912" width="9.28515625" customWidth="1"/>
    <col min="6913" max="6913" width="9.140625" customWidth="1"/>
    <col min="6914" max="6914" width="9" customWidth="1"/>
    <col min="6915" max="6915" width="8.85546875" customWidth="1"/>
    <col min="6916" max="6916" width="9" customWidth="1"/>
    <col min="6917" max="6918" width="8.85546875" customWidth="1"/>
    <col min="6919" max="6919" width="9.140625" customWidth="1"/>
    <col min="6920" max="6920" width="9.28515625" customWidth="1"/>
    <col min="6921" max="6921" width="9.42578125" customWidth="1"/>
    <col min="6922" max="6922" width="9.28515625" customWidth="1"/>
    <col min="6923" max="6923" width="9.5703125" customWidth="1"/>
    <col min="6924" max="6924" width="10" customWidth="1"/>
    <col min="6925" max="6925" width="10.140625" customWidth="1"/>
    <col min="6926" max="6926" width="10.28515625" customWidth="1"/>
    <col min="6927" max="6927" width="9.42578125" customWidth="1"/>
    <col min="6928" max="6928" width="9.5703125" customWidth="1"/>
    <col min="6929" max="6929" width="9" customWidth="1"/>
    <col min="6930" max="6930" width="9.42578125" customWidth="1"/>
    <col min="6931" max="6932" width="9.7109375" customWidth="1"/>
    <col min="6933" max="6934" width="10" customWidth="1"/>
    <col min="6935" max="6935" width="9.85546875" customWidth="1"/>
    <col min="6936" max="6936" width="14.140625" customWidth="1"/>
    <col min="6937" max="6937" width="10.42578125" customWidth="1"/>
    <col min="6938" max="6938" width="10.5703125" customWidth="1"/>
    <col min="6939" max="6939" width="10.42578125" customWidth="1"/>
    <col min="6940" max="6940" width="10.28515625" customWidth="1"/>
    <col min="6941" max="6941" width="10.5703125" customWidth="1"/>
    <col min="6942" max="6942" width="9.140625" customWidth="1"/>
    <col min="6943" max="6943" width="10.42578125" customWidth="1"/>
    <col min="6944" max="6949" width="9.140625" customWidth="1"/>
    <col min="6950" max="6950" width="8" customWidth="1"/>
    <col min="6951" max="6959" width="7.28515625" customWidth="1"/>
    <col min="6960" max="6960" width="8.42578125" customWidth="1"/>
    <col min="6961" max="6961" width="9.28515625" customWidth="1"/>
    <col min="6962" max="6962" width="7.28515625" customWidth="1"/>
    <col min="6963" max="6963" width="9.85546875" customWidth="1"/>
    <col min="6964" max="6964" width="10.5703125" customWidth="1"/>
    <col min="6965" max="6965" width="8.5703125" customWidth="1"/>
    <col min="6966" max="6967" width="8.42578125" customWidth="1"/>
    <col min="6968" max="6968" width="9.140625" customWidth="1"/>
    <col min="6969" max="6969" width="8.140625" customWidth="1"/>
    <col min="6970" max="6970" width="8.85546875" customWidth="1"/>
    <col min="7164" max="7164" width="2.5703125" customWidth="1"/>
    <col min="7165" max="7165" width="5.140625" customWidth="1"/>
    <col min="7166" max="7166" width="12.42578125" customWidth="1"/>
    <col min="7167" max="7167" width="8.5703125" customWidth="1"/>
    <col min="7168" max="7168" width="9.28515625" customWidth="1"/>
    <col min="7169" max="7169" width="9.140625" customWidth="1"/>
    <col min="7170" max="7170" width="9" customWidth="1"/>
    <col min="7171" max="7171" width="8.85546875" customWidth="1"/>
    <col min="7172" max="7172" width="9" customWidth="1"/>
    <col min="7173" max="7174" width="8.85546875" customWidth="1"/>
    <col min="7175" max="7175" width="9.140625" customWidth="1"/>
    <col min="7176" max="7176" width="9.28515625" customWidth="1"/>
    <col min="7177" max="7177" width="9.42578125" customWidth="1"/>
    <col min="7178" max="7178" width="9.28515625" customWidth="1"/>
    <col min="7179" max="7179" width="9.5703125" customWidth="1"/>
    <col min="7180" max="7180" width="10" customWidth="1"/>
    <col min="7181" max="7181" width="10.140625" customWidth="1"/>
    <col min="7182" max="7182" width="10.28515625" customWidth="1"/>
    <col min="7183" max="7183" width="9.42578125" customWidth="1"/>
    <col min="7184" max="7184" width="9.5703125" customWidth="1"/>
    <col min="7185" max="7185" width="9" customWidth="1"/>
    <col min="7186" max="7186" width="9.42578125" customWidth="1"/>
    <col min="7187" max="7188" width="9.7109375" customWidth="1"/>
    <col min="7189" max="7190" width="10" customWidth="1"/>
    <col min="7191" max="7191" width="9.85546875" customWidth="1"/>
    <col min="7192" max="7192" width="14.140625" customWidth="1"/>
    <col min="7193" max="7193" width="10.42578125" customWidth="1"/>
    <col min="7194" max="7194" width="10.5703125" customWidth="1"/>
    <col min="7195" max="7195" width="10.42578125" customWidth="1"/>
    <col min="7196" max="7196" width="10.28515625" customWidth="1"/>
    <col min="7197" max="7197" width="10.5703125" customWidth="1"/>
    <col min="7198" max="7198" width="9.140625" customWidth="1"/>
    <col min="7199" max="7199" width="10.42578125" customWidth="1"/>
    <col min="7200" max="7205" width="9.140625" customWidth="1"/>
    <col min="7206" max="7206" width="8" customWidth="1"/>
    <col min="7207" max="7215" width="7.28515625" customWidth="1"/>
    <col min="7216" max="7216" width="8.42578125" customWidth="1"/>
    <col min="7217" max="7217" width="9.28515625" customWidth="1"/>
    <col min="7218" max="7218" width="7.28515625" customWidth="1"/>
    <col min="7219" max="7219" width="9.85546875" customWidth="1"/>
    <col min="7220" max="7220" width="10.5703125" customWidth="1"/>
    <col min="7221" max="7221" width="8.5703125" customWidth="1"/>
    <col min="7222" max="7223" width="8.42578125" customWidth="1"/>
    <col min="7224" max="7224" width="9.140625" customWidth="1"/>
    <col min="7225" max="7225" width="8.140625" customWidth="1"/>
    <col min="7226" max="7226" width="8.85546875" customWidth="1"/>
    <col min="7420" max="7420" width="2.5703125" customWidth="1"/>
    <col min="7421" max="7421" width="5.140625" customWidth="1"/>
    <col min="7422" max="7422" width="12.42578125" customWidth="1"/>
    <col min="7423" max="7423" width="8.5703125" customWidth="1"/>
    <col min="7424" max="7424" width="9.28515625" customWidth="1"/>
    <col min="7425" max="7425" width="9.140625" customWidth="1"/>
    <col min="7426" max="7426" width="9" customWidth="1"/>
    <col min="7427" max="7427" width="8.85546875" customWidth="1"/>
    <col min="7428" max="7428" width="9" customWidth="1"/>
    <col min="7429" max="7430" width="8.85546875" customWidth="1"/>
    <col min="7431" max="7431" width="9.140625" customWidth="1"/>
    <col min="7432" max="7432" width="9.28515625" customWidth="1"/>
    <col min="7433" max="7433" width="9.42578125" customWidth="1"/>
    <col min="7434" max="7434" width="9.28515625" customWidth="1"/>
    <col min="7435" max="7435" width="9.5703125" customWidth="1"/>
    <col min="7436" max="7436" width="10" customWidth="1"/>
    <col min="7437" max="7437" width="10.140625" customWidth="1"/>
    <col min="7438" max="7438" width="10.28515625" customWidth="1"/>
    <col min="7439" max="7439" width="9.42578125" customWidth="1"/>
    <col min="7440" max="7440" width="9.5703125" customWidth="1"/>
    <col min="7441" max="7441" width="9" customWidth="1"/>
    <col min="7442" max="7442" width="9.42578125" customWidth="1"/>
    <col min="7443" max="7444" width="9.7109375" customWidth="1"/>
    <col min="7445" max="7446" width="10" customWidth="1"/>
    <col min="7447" max="7447" width="9.85546875" customWidth="1"/>
    <col min="7448" max="7448" width="14.140625" customWidth="1"/>
    <col min="7449" max="7449" width="10.42578125" customWidth="1"/>
    <col min="7450" max="7450" width="10.5703125" customWidth="1"/>
    <col min="7451" max="7451" width="10.42578125" customWidth="1"/>
    <col min="7452" max="7452" width="10.28515625" customWidth="1"/>
    <col min="7453" max="7453" width="10.5703125" customWidth="1"/>
    <col min="7454" max="7454" width="9.140625" customWidth="1"/>
    <col min="7455" max="7455" width="10.42578125" customWidth="1"/>
    <col min="7456" max="7461" width="9.140625" customWidth="1"/>
    <col min="7462" max="7462" width="8" customWidth="1"/>
    <col min="7463" max="7471" width="7.28515625" customWidth="1"/>
    <col min="7472" max="7472" width="8.42578125" customWidth="1"/>
    <col min="7473" max="7473" width="9.28515625" customWidth="1"/>
    <col min="7474" max="7474" width="7.28515625" customWidth="1"/>
    <col min="7475" max="7475" width="9.85546875" customWidth="1"/>
    <col min="7476" max="7476" width="10.5703125" customWidth="1"/>
    <col min="7477" max="7477" width="8.5703125" customWidth="1"/>
    <col min="7478" max="7479" width="8.42578125" customWidth="1"/>
    <col min="7480" max="7480" width="9.140625" customWidth="1"/>
    <col min="7481" max="7481" width="8.140625" customWidth="1"/>
    <col min="7482" max="7482" width="8.85546875" customWidth="1"/>
    <col min="7676" max="7676" width="2.5703125" customWidth="1"/>
    <col min="7677" max="7677" width="5.140625" customWidth="1"/>
    <col min="7678" max="7678" width="12.42578125" customWidth="1"/>
    <col min="7679" max="7679" width="8.5703125" customWidth="1"/>
    <col min="7680" max="7680" width="9.28515625" customWidth="1"/>
    <col min="7681" max="7681" width="9.140625" customWidth="1"/>
    <col min="7682" max="7682" width="9" customWidth="1"/>
    <col min="7683" max="7683" width="8.85546875" customWidth="1"/>
    <col min="7684" max="7684" width="9" customWidth="1"/>
    <col min="7685" max="7686" width="8.85546875" customWidth="1"/>
    <col min="7687" max="7687" width="9.140625" customWidth="1"/>
    <col min="7688" max="7688" width="9.28515625" customWidth="1"/>
    <col min="7689" max="7689" width="9.42578125" customWidth="1"/>
    <col min="7690" max="7690" width="9.28515625" customWidth="1"/>
    <col min="7691" max="7691" width="9.5703125" customWidth="1"/>
    <col min="7692" max="7692" width="10" customWidth="1"/>
    <col min="7693" max="7693" width="10.140625" customWidth="1"/>
    <col min="7694" max="7694" width="10.28515625" customWidth="1"/>
    <col min="7695" max="7695" width="9.42578125" customWidth="1"/>
    <col min="7696" max="7696" width="9.5703125" customWidth="1"/>
    <col min="7697" max="7697" width="9" customWidth="1"/>
    <col min="7698" max="7698" width="9.42578125" customWidth="1"/>
    <col min="7699" max="7700" width="9.7109375" customWidth="1"/>
    <col min="7701" max="7702" width="10" customWidth="1"/>
    <col min="7703" max="7703" width="9.85546875" customWidth="1"/>
    <col min="7704" max="7704" width="14.140625" customWidth="1"/>
    <col min="7705" max="7705" width="10.42578125" customWidth="1"/>
    <col min="7706" max="7706" width="10.5703125" customWidth="1"/>
    <col min="7707" max="7707" width="10.42578125" customWidth="1"/>
    <col min="7708" max="7708" width="10.28515625" customWidth="1"/>
    <col min="7709" max="7709" width="10.5703125" customWidth="1"/>
    <col min="7710" max="7710" width="9.140625" customWidth="1"/>
    <col min="7711" max="7711" width="10.42578125" customWidth="1"/>
    <col min="7712" max="7717" width="9.140625" customWidth="1"/>
    <col min="7718" max="7718" width="8" customWidth="1"/>
    <col min="7719" max="7727" width="7.28515625" customWidth="1"/>
    <col min="7728" max="7728" width="8.42578125" customWidth="1"/>
    <col min="7729" max="7729" width="9.28515625" customWidth="1"/>
    <col min="7730" max="7730" width="7.28515625" customWidth="1"/>
    <col min="7731" max="7731" width="9.85546875" customWidth="1"/>
    <col min="7732" max="7732" width="10.5703125" customWidth="1"/>
    <col min="7733" max="7733" width="8.5703125" customWidth="1"/>
    <col min="7734" max="7735" width="8.42578125" customWidth="1"/>
    <col min="7736" max="7736" width="9.140625" customWidth="1"/>
    <col min="7737" max="7737" width="8.140625" customWidth="1"/>
    <col min="7738" max="7738" width="8.85546875" customWidth="1"/>
    <col min="7932" max="7932" width="2.5703125" customWidth="1"/>
    <col min="7933" max="7933" width="5.140625" customWidth="1"/>
    <col min="7934" max="7934" width="12.42578125" customWidth="1"/>
    <col min="7935" max="7935" width="8.5703125" customWidth="1"/>
    <col min="7936" max="7936" width="9.28515625" customWidth="1"/>
    <col min="7937" max="7937" width="9.140625" customWidth="1"/>
    <col min="7938" max="7938" width="9" customWidth="1"/>
    <col min="7939" max="7939" width="8.85546875" customWidth="1"/>
    <col min="7940" max="7940" width="9" customWidth="1"/>
    <col min="7941" max="7942" width="8.85546875" customWidth="1"/>
    <col min="7943" max="7943" width="9.140625" customWidth="1"/>
    <col min="7944" max="7944" width="9.28515625" customWidth="1"/>
    <col min="7945" max="7945" width="9.42578125" customWidth="1"/>
    <col min="7946" max="7946" width="9.28515625" customWidth="1"/>
    <col min="7947" max="7947" width="9.5703125" customWidth="1"/>
    <col min="7948" max="7948" width="10" customWidth="1"/>
    <col min="7949" max="7949" width="10.140625" customWidth="1"/>
    <col min="7950" max="7950" width="10.28515625" customWidth="1"/>
    <col min="7951" max="7951" width="9.42578125" customWidth="1"/>
    <col min="7952" max="7952" width="9.5703125" customWidth="1"/>
    <col min="7953" max="7953" width="9" customWidth="1"/>
    <col min="7954" max="7954" width="9.42578125" customWidth="1"/>
    <col min="7955" max="7956" width="9.7109375" customWidth="1"/>
    <col min="7957" max="7958" width="10" customWidth="1"/>
    <col min="7959" max="7959" width="9.85546875" customWidth="1"/>
    <col min="7960" max="7960" width="14.140625" customWidth="1"/>
    <col min="7961" max="7961" width="10.42578125" customWidth="1"/>
    <col min="7962" max="7962" width="10.5703125" customWidth="1"/>
    <col min="7963" max="7963" width="10.42578125" customWidth="1"/>
    <col min="7964" max="7964" width="10.28515625" customWidth="1"/>
    <col min="7965" max="7965" width="10.5703125" customWidth="1"/>
    <col min="7966" max="7966" width="9.140625" customWidth="1"/>
    <col min="7967" max="7967" width="10.42578125" customWidth="1"/>
    <col min="7968" max="7973" width="9.140625" customWidth="1"/>
    <col min="7974" max="7974" width="8" customWidth="1"/>
    <col min="7975" max="7983" width="7.28515625" customWidth="1"/>
    <col min="7984" max="7984" width="8.42578125" customWidth="1"/>
    <col min="7985" max="7985" width="9.28515625" customWidth="1"/>
    <col min="7986" max="7986" width="7.28515625" customWidth="1"/>
    <col min="7987" max="7987" width="9.85546875" customWidth="1"/>
    <col min="7988" max="7988" width="10.5703125" customWidth="1"/>
    <col min="7989" max="7989" width="8.5703125" customWidth="1"/>
    <col min="7990" max="7991" width="8.42578125" customWidth="1"/>
    <col min="7992" max="7992" width="9.140625" customWidth="1"/>
    <col min="7993" max="7993" width="8.140625" customWidth="1"/>
    <col min="7994" max="7994" width="8.85546875" customWidth="1"/>
    <col min="8188" max="8188" width="2.5703125" customWidth="1"/>
    <col min="8189" max="8189" width="5.140625" customWidth="1"/>
    <col min="8190" max="8190" width="12.42578125" customWidth="1"/>
    <col min="8191" max="8191" width="8.5703125" customWidth="1"/>
    <col min="8192" max="8192" width="9.28515625" customWidth="1"/>
    <col min="8193" max="8193" width="9.140625" customWidth="1"/>
    <col min="8194" max="8194" width="9" customWidth="1"/>
    <col min="8195" max="8195" width="8.85546875" customWidth="1"/>
    <col min="8196" max="8196" width="9" customWidth="1"/>
    <col min="8197" max="8198" width="8.85546875" customWidth="1"/>
    <col min="8199" max="8199" width="9.140625" customWidth="1"/>
    <col min="8200" max="8200" width="9.28515625" customWidth="1"/>
    <col min="8201" max="8201" width="9.42578125" customWidth="1"/>
    <col min="8202" max="8202" width="9.28515625" customWidth="1"/>
    <col min="8203" max="8203" width="9.5703125" customWidth="1"/>
    <col min="8204" max="8204" width="10" customWidth="1"/>
    <col min="8205" max="8205" width="10.140625" customWidth="1"/>
    <col min="8206" max="8206" width="10.28515625" customWidth="1"/>
    <col min="8207" max="8207" width="9.42578125" customWidth="1"/>
    <col min="8208" max="8208" width="9.5703125" customWidth="1"/>
    <col min="8209" max="8209" width="9" customWidth="1"/>
    <col min="8210" max="8210" width="9.42578125" customWidth="1"/>
    <col min="8211" max="8212" width="9.7109375" customWidth="1"/>
    <col min="8213" max="8214" width="10" customWidth="1"/>
    <col min="8215" max="8215" width="9.85546875" customWidth="1"/>
    <col min="8216" max="8216" width="14.140625" customWidth="1"/>
    <col min="8217" max="8217" width="10.42578125" customWidth="1"/>
    <col min="8218" max="8218" width="10.5703125" customWidth="1"/>
    <col min="8219" max="8219" width="10.42578125" customWidth="1"/>
    <col min="8220" max="8220" width="10.28515625" customWidth="1"/>
    <col min="8221" max="8221" width="10.5703125" customWidth="1"/>
    <col min="8222" max="8222" width="9.140625" customWidth="1"/>
    <col min="8223" max="8223" width="10.42578125" customWidth="1"/>
    <col min="8224" max="8229" width="9.140625" customWidth="1"/>
    <col min="8230" max="8230" width="8" customWidth="1"/>
    <col min="8231" max="8239" width="7.28515625" customWidth="1"/>
    <col min="8240" max="8240" width="8.42578125" customWidth="1"/>
    <col min="8241" max="8241" width="9.28515625" customWidth="1"/>
    <col min="8242" max="8242" width="7.28515625" customWidth="1"/>
    <col min="8243" max="8243" width="9.85546875" customWidth="1"/>
    <col min="8244" max="8244" width="10.5703125" customWidth="1"/>
    <col min="8245" max="8245" width="8.5703125" customWidth="1"/>
    <col min="8246" max="8247" width="8.42578125" customWidth="1"/>
    <col min="8248" max="8248" width="9.140625" customWidth="1"/>
    <col min="8249" max="8249" width="8.140625" customWidth="1"/>
    <col min="8250" max="8250" width="8.85546875" customWidth="1"/>
    <col min="8444" max="8444" width="2.5703125" customWidth="1"/>
    <col min="8445" max="8445" width="5.140625" customWidth="1"/>
    <col min="8446" max="8446" width="12.42578125" customWidth="1"/>
    <col min="8447" max="8447" width="8.5703125" customWidth="1"/>
    <col min="8448" max="8448" width="9.28515625" customWidth="1"/>
    <col min="8449" max="8449" width="9.140625" customWidth="1"/>
    <col min="8450" max="8450" width="9" customWidth="1"/>
    <col min="8451" max="8451" width="8.85546875" customWidth="1"/>
    <col min="8452" max="8452" width="9" customWidth="1"/>
    <col min="8453" max="8454" width="8.85546875" customWidth="1"/>
    <col min="8455" max="8455" width="9.140625" customWidth="1"/>
    <col min="8456" max="8456" width="9.28515625" customWidth="1"/>
    <col min="8457" max="8457" width="9.42578125" customWidth="1"/>
    <col min="8458" max="8458" width="9.28515625" customWidth="1"/>
    <col min="8459" max="8459" width="9.5703125" customWidth="1"/>
    <col min="8460" max="8460" width="10" customWidth="1"/>
    <col min="8461" max="8461" width="10.140625" customWidth="1"/>
    <col min="8462" max="8462" width="10.28515625" customWidth="1"/>
    <col min="8463" max="8463" width="9.42578125" customWidth="1"/>
    <col min="8464" max="8464" width="9.5703125" customWidth="1"/>
    <col min="8465" max="8465" width="9" customWidth="1"/>
    <col min="8466" max="8466" width="9.42578125" customWidth="1"/>
    <col min="8467" max="8468" width="9.7109375" customWidth="1"/>
    <col min="8469" max="8470" width="10" customWidth="1"/>
    <col min="8471" max="8471" width="9.85546875" customWidth="1"/>
    <col min="8472" max="8472" width="14.140625" customWidth="1"/>
    <col min="8473" max="8473" width="10.42578125" customWidth="1"/>
    <col min="8474" max="8474" width="10.5703125" customWidth="1"/>
    <col min="8475" max="8475" width="10.42578125" customWidth="1"/>
    <col min="8476" max="8476" width="10.28515625" customWidth="1"/>
    <col min="8477" max="8477" width="10.5703125" customWidth="1"/>
    <col min="8478" max="8478" width="9.140625" customWidth="1"/>
    <col min="8479" max="8479" width="10.42578125" customWidth="1"/>
    <col min="8480" max="8485" width="9.140625" customWidth="1"/>
    <col min="8486" max="8486" width="8" customWidth="1"/>
    <col min="8487" max="8495" width="7.28515625" customWidth="1"/>
    <col min="8496" max="8496" width="8.42578125" customWidth="1"/>
    <col min="8497" max="8497" width="9.28515625" customWidth="1"/>
    <col min="8498" max="8498" width="7.28515625" customWidth="1"/>
    <col min="8499" max="8499" width="9.85546875" customWidth="1"/>
    <col min="8500" max="8500" width="10.5703125" customWidth="1"/>
    <col min="8501" max="8501" width="8.5703125" customWidth="1"/>
    <col min="8502" max="8503" width="8.42578125" customWidth="1"/>
    <col min="8504" max="8504" width="9.140625" customWidth="1"/>
    <col min="8505" max="8505" width="8.140625" customWidth="1"/>
    <col min="8506" max="8506" width="8.85546875" customWidth="1"/>
    <col min="8700" max="8700" width="2.5703125" customWidth="1"/>
    <col min="8701" max="8701" width="5.140625" customWidth="1"/>
    <col min="8702" max="8702" width="12.42578125" customWidth="1"/>
    <col min="8703" max="8703" width="8.5703125" customWidth="1"/>
    <col min="8704" max="8704" width="9.28515625" customWidth="1"/>
    <col min="8705" max="8705" width="9.140625" customWidth="1"/>
    <col min="8706" max="8706" width="9" customWidth="1"/>
    <col min="8707" max="8707" width="8.85546875" customWidth="1"/>
    <col min="8708" max="8708" width="9" customWidth="1"/>
    <col min="8709" max="8710" width="8.85546875" customWidth="1"/>
    <col min="8711" max="8711" width="9.140625" customWidth="1"/>
    <col min="8712" max="8712" width="9.28515625" customWidth="1"/>
    <col min="8713" max="8713" width="9.42578125" customWidth="1"/>
    <col min="8714" max="8714" width="9.28515625" customWidth="1"/>
    <col min="8715" max="8715" width="9.5703125" customWidth="1"/>
    <col min="8716" max="8716" width="10" customWidth="1"/>
    <col min="8717" max="8717" width="10.140625" customWidth="1"/>
    <col min="8718" max="8718" width="10.28515625" customWidth="1"/>
    <col min="8719" max="8719" width="9.42578125" customWidth="1"/>
    <col min="8720" max="8720" width="9.5703125" customWidth="1"/>
    <col min="8721" max="8721" width="9" customWidth="1"/>
    <col min="8722" max="8722" width="9.42578125" customWidth="1"/>
    <col min="8723" max="8724" width="9.7109375" customWidth="1"/>
    <col min="8725" max="8726" width="10" customWidth="1"/>
    <col min="8727" max="8727" width="9.85546875" customWidth="1"/>
    <col min="8728" max="8728" width="14.140625" customWidth="1"/>
    <col min="8729" max="8729" width="10.42578125" customWidth="1"/>
    <col min="8730" max="8730" width="10.5703125" customWidth="1"/>
    <col min="8731" max="8731" width="10.42578125" customWidth="1"/>
    <col min="8732" max="8732" width="10.28515625" customWidth="1"/>
    <col min="8733" max="8733" width="10.5703125" customWidth="1"/>
    <col min="8734" max="8734" width="9.140625" customWidth="1"/>
    <col min="8735" max="8735" width="10.42578125" customWidth="1"/>
    <col min="8736" max="8741" width="9.140625" customWidth="1"/>
    <col min="8742" max="8742" width="8" customWidth="1"/>
    <col min="8743" max="8751" width="7.28515625" customWidth="1"/>
    <col min="8752" max="8752" width="8.42578125" customWidth="1"/>
    <col min="8753" max="8753" width="9.28515625" customWidth="1"/>
    <col min="8754" max="8754" width="7.28515625" customWidth="1"/>
    <col min="8755" max="8755" width="9.85546875" customWidth="1"/>
    <col min="8756" max="8756" width="10.5703125" customWidth="1"/>
    <col min="8757" max="8757" width="8.5703125" customWidth="1"/>
    <col min="8758" max="8759" width="8.42578125" customWidth="1"/>
    <col min="8760" max="8760" width="9.140625" customWidth="1"/>
    <col min="8761" max="8761" width="8.140625" customWidth="1"/>
    <col min="8762" max="8762" width="8.85546875" customWidth="1"/>
    <col min="8956" max="8956" width="2.5703125" customWidth="1"/>
    <col min="8957" max="8957" width="5.140625" customWidth="1"/>
    <col min="8958" max="8958" width="12.42578125" customWidth="1"/>
    <col min="8959" max="8959" width="8.5703125" customWidth="1"/>
    <col min="8960" max="8960" width="9.28515625" customWidth="1"/>
    <col min="8961" max="8961" width="9.140625" customWidth="1"/>
    <col min="8962" max="8962" width="9" customWidth="1"/>
    <col min="8963" max="8963" width="8.85546875" customWidth="1"/>
    <col min="8964" max="8964" width="9" customWidth="1"/>
    <col min="8965" max="8966" width="8.85546875" customWidth="1"/>
    <col min="8967" max="8967" width="9.140625" customWidth="1"/>
    <col min="8968" max="8968" width="9.28515625" customWidth="1"/>
    <col min="8969" max="8969" width="9.42578125" customWidth="1"/>
    <col min="8970" max="8970" width="9.28515625" customWidth="1"/>
    <col min="8971" max="8971" width="9.5703125" customWidth="1"/>
    <col min="8972" max="8972" width="10" customWidth="1"/>
    <col min="8973" max="8973" width="10.140625" customWidth="1"/>
    <col min="8974" max="8974" width="10.28515625" customWidth="1"/>
    <col min="8975" max="8975" width="9.42578125" customWidth="1"/>
    <col min="8976" max="8976" width="9.5703125" customWidth="1"/>
    <col min="8977" max="8977" width="9" customWidth="1"/>
    <col min="8978" max="8978" width="9.42578125" customWidth="1"/>
    <col min="8979" max="8980" width="9.7109375" customWidth="1"/>
    <col min="8981" max="8982" width="10" customWidth="1"/>
    <col min="8983" max="8983" width="9.85546875" customWidth="1"/>
    <col min="8984" max="8984" width="14.140625" customWidth="1"/>
    <col min="8985" max="8985" width="10.42578125" customWidth="1"/>
    <col min="8986" max="8986" width="10.5703125" customWidth="1"/>
    <col min="8987" max="8987" width="10.42578125" customWidth="1"/>
    <col min="8988" max="8988" width="10.28515625" customWidth="1"/>
    <col min="8989" max="8989" width="10.5703125" customWidth="1"/>
    <col min="8990" max="8990" width="9.140625" customWidth="1"/>
    <col min="8991" max="8991" width="10.42578125" customWidth="1"/>
    <col min="8992" max="8997" width="9.140625" customWidth="1"/>
    <col min="8998" max="8998" width="8" customWidth="1"/>
    <col min="8999" max="9007" width="7.28515625" customWidth="1"/>
    <col min="9008" max="9008" width="8.42578125" customWidth="1"/>
    <col min="9009" max="9009" width="9.28515625" customWidth="1"/>
    <col min="9010" max="9010" width="7.28515625" customWidth="1"/>
    <col min="9011" max="9011" width="9.85546875" customWidth="1"/>
    <col min="9012" max="9012" width="10.5703125" customWidth="1"/>
    <col min="9013" max="9013" width="8.5703125" customWidth="1"/>
    <col min="9014" max="9015" width="8.42578125" customWidth="1"/>
    <col min="9016" max="9016" width="9.140625" customWidth="1"/>
    <col min="9017" max="9017" width="8.140625" customWidth="1"/>
    <col min="9018" max="9018" width="8.85546875" customWidth="1"/>
    <col min="9212" max="9212" width="2.5703125" customWidth="1"/>
    <col min="9213" max="9213" width="5.140625" customWidth="1"/>
    <col min="9214" max="9214" width="12.42578125" customWidth="1"/>
    <col min="9215" max="9215" width="8.5703125" customWidth="1"/>
    <col min="9216" max="9216" width="9.28515625" customWidth="1"/>
    <col min="9217" max="9217" width="9.140625" customWidth="1"/>
    <col min="9218" max="9218" width="9" customWidth="1"/>
    <col min="9219" max="9219" width="8.85546875" customWidth="1"/>
    <col min="9220" max="9220" width="9" customWidth="1"/>
    <col min="9221" max="9222" width="8.85546875" customWidth="1"/>
    <col min="9223" max="9223" width="9.140625" customWidth="1"/>
    <col min="9224" max="9224" width="9.28515625" customWidth="1"/>
    <col min="9225" max="9225" width="9.42578125" customWidth="1"/>
    <col min="9226" max="9226" width="9.28515625" customWidth="1"/>
    <col min="9227" max="9227" width="9.5703125" customWidth="1"/>
    <col min="9228" max="9228" width="10" customWidth="1"/>
    <col min="9229" max="9229" width="10.140625" customWidth="1"/>
    <col min="9230" max="9230" width="10.28515625" customWidth="1"/>
    <col min="9231" max="9231" width="9.42578125" customWidth="1"/>
    <col min="9232" max="9232" width="9.5703125" customWidth="1"/>
    <col min="9233" max="9233" width="9" customWidth="1"/>
    <col min="9234" max="9234" width="9.42578125" customWidth="1"/>
    <col min="9235" max="9236" width="9.7109375" customWidth="1"/>
    <col min="9237" max="9238" width="10" customWidth="1"/>
    <col min="9239" max="9239" width="9.85546875" customWidth="1"/>
    <col min="9240" max="9240" width="14.140625" customWidth="1"/>
    <col min="9241" max="9241" width="10.42578125" customWidth="1"/>
    <col min="9242" max="9242" width="10.5703125" customWidth="1"/>
    <col min="9243" max="9243" width="10.42578125" customWidth="1"/>
    <col min="9244" max="9244" width="10.28515625" customWidth="1"/>
    <col min="9245" max="9245" width="10.5703125" customWidth="1"/>
    <col min="9246" max="9246" width="9.140625" customWidth="1"/>
    <col min="9247" max="9247" width="10.42578125" customWidth="1"/>
    <col min="9248" max="9253" width="9.140625" customWidth="1"/>
    <col min="9254" max="9254" width="8" customWidth="1"/>
    <col min="9255" max="9263" width="7.28515625" customWidth="1"/>
    <col min="9264" max="9264" width="8.42578125" customWidth="1"/>
    <col min="9265" max="9265" width="9.28515625" customWidth="1"/>
    <col min="9266" max="9266" width="7.28515625" customWidth="1"/>
    <col min="9267" max="9267" width="9.85546875" customWidth="1"/>
    <col min="9268" max="9268" width="10.5703125" customWidth="1"/>
    <col min="9269" max="9269" width="8.5703125" customWidth="1"/>
    <col min="9270" max="9271" width="8.42578125" customWidth="1"/>
    <col min="9272" max="9272" width="9.140625" customWidth="1"/>
    <col min="9273" max="9273" width="8.140625" customWidth="1"/>
    <col min="9274" max="9274" width="8.85546875" customWidth="1"/>
    <col min="9468" max="9468" width="2.5703125" customWidth="1"/>
    <col min="9469" max="9469" width="5.140625" customWidth="1"/>
    <col min="9470" max="9470" width="12.42578125" customWidth="1"/>
    <col min="9471" max="9471" width="8.5703125" customWidth="1"/>
    <col min="9472" max="9472" width="9.28515625" customWidth="1"/>
    <col min="9473" max="9473" width="9.140625" customWidth="1"/>
    <col min="9474" max="9474" width="9" customWidth="1"/>
    <col min="9475" max="9475" width="8.85546875" customWidth="1"/>
    <col min="9476" max="9476" width="9" customWidth="1"/>
    <col min="9477" max="9478" width="8.85546875" customWidth="1"/>
    <col min="9479" max="9479" width="9.140625" customWidth="1"/>
    <col min="9480" max="9480" width="9.28515625" customWidth="1"/>
    <col min="9481" max="9481" width="9.42578125" customWidth="1"/>
    <col min="9482" max="9482" width="9.28515625" customWidth="1"/>
    <col min="9483" max="9483" width="9.5703125" customWidth="1"/>
    <col min="9484" max="9484" width="10" customWidth="1"/>
    <col min="9485" max="9485" width="10.140625" customWidth="1"/>
    <col min="9486" max="9486" width="10.28515625" customWidth="1"/>
    <col min="9487" max="9487" width="9.42578125" customWidth="1"/>
    <col min="9488" max="9488" width="9.5703125" customWidth="1"/>
    <col min="9489" max="9489" width="9" customWidth="1"/>
    <col min="9490" max="9490" width="9.42578125" customWidth="1"/>
    <col min="9491" max="9492" width="9.7109375" customWidth="1"/>
    <col min="9493" max="9494" width="10" customWidth="1"/>
    <col min="9495" max="9495" width="9.85546875" customWidth="1"/>
    <col min="9496" max="9496" width="14.140625" customWidth="1"/>
    <col min="9497" max="9497" width="10.42578125" customWidth="1"/>
    <col min="9498" max="9498" width="10.5703125" customWidth="1"/>
    <col min="9499" max="9499" width="10.42578125" customWidth="1"/>
    <col min="9500" max="9500" width="10.28515625" customWidth="1"/>
    <col min="9501" max="9501" width="10.5703125" customWidth="1"/>
    <col min="9502" max="9502" width="9.140625" customWidth="1"/>
    <col min="9503" max="9503" width="10.42578125" customWidth="1"/>
    <col min="9504" max="9509" width="9.140625" customWidth="1"/>
    <col min="9510" max="9510" width="8" customWidth="1"/>
    <col min="9511" max="9519" width="7.28515625" customWidth="1"/>
    <col min="9520" max="9520" width="8.42578125" customWidth="1"/>
    <col min="9521" max="9521" width="9.28515625" customWidth="1"/>
    <col min="9522" max="9522" width="7.28515625" customWidth="1"/>
    <col min="9523" max="9523" width="9.85546875" customWidth="1"/>
    <col min="9524" max="9524" width="10.5703125" customWidth="1"/>
    <col min="9525" max="9525" width="8.5703125" customWidth="1"/>
    <col min="9526" max="9527" width="8.42578125" customWidth="1"/>
    <col min="9528" max="9528" width="9.140625" customWidth="1"/>
    <col min="9529" max="9529" width="8.140625" customWidth="1"/>
    <col min="9530" max="9530" width="8.85546875" customWidth="1"/>
    <col min="9724" max="9724" width="2.5703125" customWidth="1"/>
    <col min="9725" max="9725" width="5.140625" customWidth="1"/>
    <col min="9726" max="9726" width="12.42578125" customWidth="1"/>
    <col min="9727" max="9727" width="8.5703125" customWidth="1"/>
    <col min="9728" max="9728" width="9.28515625" customWidth="1"/>
    <col min="9729" max="9729" width="9.140625" customWidth="1"/>
    <col min="9730" max="9730" width="9" customWidth="1"/>
    <col min="9731" max="9731" width="8.85546875" customWidth="1"/>
    <col min="9732" max="9732" width="9" customWidth="1"/>
    <col min="9733" max="9734" width="8.85546875" customWidth="1"/>
    <col min="9735" max="9735" width="9.140625" customWidth="1"/>
    <col min="9736" max="9736" width="9.28515625" customWidth="1"/>
    <col min="9737" max="9737" width="9.42578125" customWidth="1"/>
    <col min="9738" max="9738" width="9.28515625" customWidth="1"/>
    <col min="9739" max="9739" width="9.5703125" customWidth="1"/>
    <col min="9740" max="9740" width="10" customWidth="1"/>
    <col min="9741" max="9741" width="10.140625" customWidth="1"/>
    <col min="9742" max="9742" width="10.28515625" customWidth="1"/>
    <col min="9743" max="9743" width="9.42578125" customWidth="1"/>
    <col min="9744" max="9744" width="9.5703125" customWidth="1"/>
    <col min="9745" max="9745" width="9" customWidth="1"/>
    <col min="9746" max="9746" width="9.42578125" customWidth="1"/>
    <col min="9747" max="9748" width="9.7109375" customWidth="1"/>
    <col min="9749" max="9750" width="10" customWidth="1"/>
    <col min="9751" max="9751" width="9.85546875" customWidth="1"/>
    <col min="9752" max="9752" width="14.140625" customWidth="1"/>
    <col min="9753" max="9753" width="10.42578125" customWidth="1"/>
    <col min="9754" max="9754" width="10.5703125" customWidth="1"/>
    <col min="9755" max="9755" width="10.42578125" customWidth="1"/>
    <col min="9756" max="9756" width="10.28515625" customWidth="1"/>
    <col min="9757" max="9757" width="10.5703125" customWidth="1"/>
    <col min="9758" max="9758" width="9.140625" customWidth="1"/>
    <col min="9759" max="9759" width="10.42578125" customWidth="1"/>
    <col min="9760" max="9765" width="9.140625" customWidth="1"/>
    <col min="9766" max="9766" width="8" customWidth="1"/>
    <col min="9767" max="9775" width="7.28515625" customWidth="1"/>
    <col min="9776" max="9776" width="8.42578125" customWidth="1"/>
    <col min="9777" max="9777" width="9.28515625" customWidth="1"/>
    <col min="9778" max="9778" width="7.28515625" customWidth="1"/>
    <col min="9779" max="9779" width="9.85546875" customWidth="1"/>
    <col min="9780" max="9780" width="10.5703125" customWidth="1"/>
    <col min="9781" max="9781" width="8.5703125" customWidth="1"/>
    <col min="9782" max="9783" width="8.42578125" customWidth="1"/>
    <col min="9784" max="9784" width="9.140625" customWidth="1"/>
    <col min="9785" max="9785" width="8.140625" customWidth="1"/>
    <col min="9786" max="9786" width="8.85546875" customWidth="1"/>
    <col min="9980" max="9980" width="2.5703125" customWidth="1"/>
    <col min="9981" max="9981" width="5.140625" customWidth="1"/>
    <col min="9982" max="9982" width="12.42578125" customWidth="1"/>
    <col min="9983" max="9983" width="8.5703125" customWidth="1"/>
    <col min="9984" max="9984" width="9.28515625" customWidth="1"/>
    <col min="9985" max="9985" width="9.140625" customWidth="1"/>
    <col min="9986" max="9986" width="9" customWidth="1"/>
    <col min="9987" max="9987" width="8.85546875" customWidth="1"/>
    <col min="9988" max="9988" width="9" customWidth="1"/>
    <col min="9989" max="9990" width="8.85546875" customWidth="1"/>
    <col min="9991" max="9991" width="9.140625" customWidth="1"/>
    <col min="9992" max="9992" width="9.28515625" customWidth="1"/>
    <col min="9993" max="9993" width="9.42578125" customWidth="1"/>
    <col min="9994" max="9994" width="9.28515625" customWidth="1"/>
    <col min="9995" max="9995" width="9.5703125" customWidth="1"/>
    <col min="9996" max="9996" width="10" customWidth="1"/>
    <col min="9997" max="9997" width="10.140625" customWidth="1"/>
    <col min="9998" max="9998" width="10.28515625" customWidth="1"/>
    <col min="9999" max="9999" width="9.42578125" customWidth="1"/>
    <col min="10000" max="10000" width="9.5703125" customWidth="1"/>
    <col min="10001" max="10001" width="9" customWidth="1"/>
    <col min="10002" max="10002" width="9.42578125" customWidth="1"/>
    <col min="10003" max="10004" width="9.7109375" customWidth="1"/>
    <col min="10005" max="10006" width="10" customWidth="1"/>
    <col min="10007" max="10007" width="9.85546875" customWidth="1"/>
    <col min="10008" max="10008" width="14.140625" customWidth="1"/>
    <col min="10009" max="10009" width="10.42578125" customWidth="1"/>
    <col min="10010" max="10010" width="10.5703125" customWidth="1"/>
    <col min="10011" max="10011" width="10.42578125" customWidth="1"/>
    <col min="10012" max="10012" width="10.28515625" customWidth="1"/>
    <col min="10013" max="10013" width="10.5703125" customWidth="1"/>
    <col min="10014" max="10014" width="9.140625" customWidth="1"/>
    <col min="10015" max="10015" width="10.42578125" customWidth="1"/>
    <col min="10016" max="10021" width="9.140625" customWidth="1"/>
    <col min="10022" max="10022" width="8" customWidth="1"/>
    <col min="10023" max="10031" width="7.28515625" customWidth="1"/>
    <col min="10032" max="10032" width="8.42578125" customWidth="1"/>
    <col min="10033" max="10033" width="9.28515625" customWidth="1"/>
    <col min="10034" max="10034" width="7.28515625" customWidth="1"/>
    <col min="10035" max="10035" width="9.85546875" customWidth="1"/>
    <col min="10036" max="10036" width="10.5703125" customWidth="1"/>
    <col min="10037" max="10037" width="8.5703125" customWidth="1"/>
    <col min="10038" max="10039" width="8.42578125" customWidth="1"/>
    <col min="10040" max="10040" width="9.140625" customWidth="1"/>
    <col min="10041" max="10041" width="8.140625" customWidth="1"/>
    <col min="10042" max="10042" width="8.85546875" customWidth="1"/>
    <col min="10236" max="10236" width="2.5703125" customWidth="1"/>
    <col min="10237" max="10237" width="5.140625" customWidth="1"/>
    <col min="10238" max="10238" width="12.42578125" customWidth="1"/>
    <col min="10239" max="10239" width="8.5703125" customWidth="1"/>
    <col min="10240" max="10240" width="9.28515625" customWidth="1"/>
    <col min="10241" max="10241" width="9.140625" customWidth="1"/>
    <col min="10242" max="10242" width="9" customWidth="1"/>
    <col min="10243" max="10243" width="8.85546875" customWidth="1"/>
    <col min="10244" max="10244" width="9" customWidth="1"/>
    <col min="10245" max="10246" width="8.85546875" customWidth="1"/>
    <col min="10247" max="10247" width="9.140625" customWidth="1"/>
    <col min="10248" max="10248" width="9.28515625" customWidth="1"/>
    <col min="10249" max="10249" width="9.42578125" customWidth="1"/>
    <col min="10250" max="10250" width="9.28515625" customWidth="1"/>
    <col min="10251" max="10251" width="9.5703125" customWidth="1"/>
    <col min="10252" max="10252" width="10" customWidth="1"/>
    <col min="10253" max="10253" width="10.140625" customWidth="1"/>
    <col min="10254" max="10254" width="10.28515625" customWidth="1"/>
    <col min="10255" max="10255" width="9.42578125" customWidth="1"/>
    <col min="10256" max="10256" width="9.5703125" customWidth="1"/>
    <col min="10257" max="10257" width="9" customWidth="1"/>
    <col min="10258" max="10258" width="9.42578125" customWidth="1"/>
    <col min="10259" max="10260" width="9.7109375" customWidth="1"/>
    <col min="10261" max="10262" width="10" customWidth="1"/>
    <col min="10263" max="10263" width="9.85546875" customWidth="1"/>
    <col min="10264" max="10264" width="14.140625" customWidth="1"/>
    <col min="10265" max="10265" width="10.42578125" customWidth="1"/>
    <col min="10266" max="10266" width="10.5703125" customWidth="1"/>
    <col min="10267" max="10267" width="10.42578125" customWidth="1"/>
    <col min="10268" max="10268" width="10.28515625" customWidth="1"/>
    <col min="10269" max="10269" width="10.5703125" customWidth="1"/>
    <col min="10270" max="10270" width="9.140625" customWidth="1"/>
    <col min="10271" max="10271" width="10.42578125" customWidth="1"/>
    <col min="10272" max="10277" width="9.140625" customWidth="1"/>
    <col min="10278" max="10278" width="8" customWidth="1"/>
    <col min="10279" max="10287" width="7.28515625" customWidth="1"/>
    <col min="10288" max="10288" width="8.42578125" customWidth="1"/>
    <col min="10289" max="10289" width="9.28515625" customWidth="1"/>
    <col min="10290" max="10290" width="7.28515625" customWidth="1"/>
    <col min="10291" max="10291" width="9.85546875" customWidth="1"/>
    <col min="10292" max="10292" width="10.5703125" customWidth="1"/>
    <col min="10293" max="10293" width="8.5703125" customWidth="1"/>
    <col min="10294" max="10295" width="8.42578125" customWidth="1"/>
    <col min="10296" max="10296" width="9.140625" customWidth="1"/>
    <col min="10297" max="10297" width="8.140625" customWidth="1"/>
    <col min="10298" max="10298" width="8.85546875" customWidth="1"/>
    <col min="10492" max="10492" width="2.5703125" customWidth="1"/>
    <col min="10493" max="10493" width="5.140625" customWidth="1"/>
    <col min="10494" max="10494" width="12.42578125" customWidth="1"/>
    <col min="10495" max="10495" width="8.5703125" customWidth="1"/>
    <col min="10496" max="10496" width="9.28515625" customWidth="1"/>
    <col min="10497" max="10497" width="9.140625" customWidth="1"/>
    <col min="10498" max="10498" width="9" customWidth="1"/>
    <col min="10499" max="10499" width="8.85546875" customWidth="1"/>
    <col min="10500" max="10500" width="9" customWidth="1"/>
    <col min="10501" max="10502" width="8.85546875" customWidth="1"/>
    <col min="10503" max="10503" width="9.140625" customWidth="1"/>
    <col min="10504" max="10504" width="9.28515625" customWidth="1"/>
    <col min="10505" max="10505" width="9.42578125" customWidth="1"/>
    <col min="10506" max="10506" width="9.28515625" customWidth="1"/>
    <col min="10507" max="10507" width="9.5703125" customWidth="1"/>
    <col min="10508" max="10508" width="10" customWidth="1"/>
    <col min="10509" max="10509" width="10.140625" customWidth="1"/>
    <col min="10510" max="10510" width="10.28515625" customWidth="1"/>
    <col min="10511" max="10511" width="9.42578125" customWidth="1"/>
    <col min="10512" max="10512" width="9.5703125" customWidth="1"/>
    <col min="10513" max="10513" width="9" customWidth="1"/>
    <col min="10514" max="10514" width="9.42578125" customWidth="1"/>
    <col min="10515" max="10516" width="9.7109375" customWidth="1"/>
    <col min="10517" max="10518" width="10" customWidth="1"/>
    <col min="10519" max="10519" width="9.85546875" customWidth="1"/>
    <col min="10520" max="10520" width="14.140625" customWidth="1"/>
    <col min="10521" max="10521" width="10.42578125" customWidth="1"/>
    <col min="10522" max="10522" width="10.5703125" customWidth="1"/>
    <col min="10523" max="10523" width="10.42578125" customWidth="1"/>
    <col min="10524" max="10524" width="10.28515625" customWidth="1"/>
    <col min="10525" max="10525" width="10.5703125" customWidth="1"/>
    <col min="10526" max="10526" width="9.140625" customWidth="1"/>
    <col min="10527" max="10527" width="10.42578125" customWidth="1"/>
    <col min="10528" max="10533" width="9.140625" customWidth="1"/>
    <col min="10534" max="10534" width="8" customWidth="1"/>
    <col min="10535" max="10543" width="7.28515625" customWidth="1"/>
    <col min="10544" max="10544" width="8.42578125" customWidth="1"/>
    <col min="10545" max="10545" width="9.28515625" customWidth="1"/>
    <col min="10546" max="10546" width="7.28515625" customWidth="1"/>
    <col min="10547" max="10547" width="9.85546875" customWidth="1"/>
    <col min="10548" max="10548" width="10.5703125" customWidth="1"/>
    <col min="10549" max="10549" width="8.5703125" customWidth="1"/>
    <col min="10550" max="10551" width="8.42578125" customWidth="1"/>
    <col min="10552" max="10552" width="9.140625" customWidth="1"/>
    <col min="10553" max="10553" width="8.140625" customWidth="1"/>
    <col min="10554" max="10554" width="8.85546875" customWidth="1"/>
    <col min="10748" max="10748" width="2.5703125" customWidth="1"/>
    <col min="10749" max="10749" width="5.140625" customWidth="1"/>
    <col min="10750" max="10750" width="12.42578125" customWidth="1"/>
    <col min="10751" max="10751" width="8.5703125" customWidth="1"/>
    <col min="10752" max="10752" width="9.28515625" customWidth="1"/>
    <col min="10753" max="10753" width="9.140625" customWidth="1"/>
    <col min="10754" max="10754" width="9" customWidth="1"/>
    <col min="10755" max="10755" width="8.85546875" customWidth="1"/>
    <col min="10756" max="10756" width="9" customWidth="1"/>
    <col min="10757" max="10758" width="8.85546875" customWidth="1"/>
    <col min="10759" max="10759" width="9.140625" customWidth="1"/>
    <col min="10760" max="10760" width="9.28515625" customWidth="1"/>
    <col min="10761" max="10761" width="9.42578125" customWidth="1"/>
    <col min="10762" max="10762" width="9.28515625" customWidth="1"/>
    <col min="10763" max="10763" width="9.5703125" customWidth="1"/>
    <col min="10764" max="10764" width="10" customWidth="1"/>
    <col min="10765" max="10765" width="10.140625" customWidth="1"/>
    <col min="10766" max="10766" width="10.28515625" customWidth="1"/>
    <col min="10767" max="10767" width="9.42578125" customWidth="1"/>
    <col min="10768" max="10768" width="9.5703125" customWidth="1"/>
    <col min="10769" max="10769" width="9" customWidth="1"/>
    <col min="10770" max="10770" width="9.42578125" customWidth="1"/>
    <col min="10771" max="10772" width="9.7109375" customWidth="1"/>
    <col min="10773" max="10774" width="10" customWidth="1"/>
    <col min="10775" max="10775" width="9.85546875" customWidth="1"/>
    <col min="10776" max="10776" width="14.140625" customWidth="1"/>
    <col min="10777" max="10777" width="10.42578125" customWidth="1"/>
    <col min="10778" max="10778" width="10.5703125" customWidth="1"/>
    <col min="10779" max="10779" width="10.42578125" customWidth="1"/>
    <col min="10780" max="10780" width="10.28515625" customWidth="1"/>
    <col min="10781" max="10781" width="10.5703125" customWidth="1"/>
    <col min="10782" max="10782" width="9.140625" customWidth="1"/>
    <col min="10783" max="10783" width="10.42578125" customWidth="1"/>
    <col min="10784" max="10789" width="9.140625" customWidth="1"/>
    <col min="10790" max="10790" width="8" customWidth="1"/>
    <col min="10791" max="10799" width="7.28515625" customWidth="1"/>
    <col min="10800" max="10800" width="8.42578125" customWidth="1"/>
    <col min="10801" max="10801" width="9.28515625" customWidth="1"/>
    <col min="10802" max="10802" width="7.28515625" customWidth="1"/>
    <col min="10803" max="10803" width="9.85546875" customWidth="1"/>
    <col min="10804" max="10804" width="10.5703125" customWidth="1"/>
    <col min="10805" max="10805" width="8.5703125" customWidth="1"/>
    <col min="10806" max="10807" width="8.42578125" customWidth="1"/>
    <col min="10808" max="10808" width="9.140625" customWidth="1"/>
    <col min="10809" max="10809" width="8.140625" customWidth="1"/>
    <col min="10810" max="10810" width="8.85546875" customWidth="1"/>
    <col min="11004" max="11004" width="2.5703125" customWidth="1"/>
    <col min="11005" max="11005" width="5.140625" customWidth="1"/>
    <col min="11006" max="11006" width="12.42578125" customWidth="1"/>
    <col min="11007" max="11007" width="8.5703125" customWidth="1"/>
    <col min="11008" max="11008" width="9.28515625" customWidth="1"/>
    <col min="11009" max="11009" width="9.140625" customWidth="1"/>
    <col min="11010" max="11010" width="9" customWidth="1"/>
    <col min="11011" max="11011" width="8.85546875" customWidth="1"/>
    <col min="11012" max="11012" width="9" customWidth="1"/>
    <col min="11013" max="11014" width="8.85546875" customWidth="1"/>
    <col min="11015" max="11015" width="9.140625" customWidth="1"/>
    <col min="11016" max="11016" width="9.28515625" customWidth="1"/>
    <col min="11017" max="11017" width="9.42578125" customWidth="1"/>
    <col min="11018" max="11018" width="9.28515625" customWidth="1"/>
    <col min="11019" max="11019" width="9.5703125" customWidth="1"/>
    <col min="11020" max="11020" width="10" customWidth="1"/>
    <col min="11021" max="11021" width="10.140625" customWidth="1"/>
    <col min="11022" max="11022" width="10.28515625" customWidth="1"/>
    <col min="11023" max="11023" width="9.42578125" customWidth="1"/>
    <col min="11024" max="11024" width="9.5703125" customWidth="1"/>
    <col min="11025" max="11025" width="9" customWidth="1"/>
    <col min="11026" max="11026" width="9.42578125" customWidth="1"/>
    <col min="11027" max="11028" width="9.7109375" customWidth="1"/>
    <col min="11029" max="11030" width="10" customWidth="1"/>
    <col min="11031" max="11031" width="9.85546875" customWidth="1"/>
    <col min="11032" max="11032" width="14.140625" customWidth="1"/>
    <col min="11033" max="11033" width="10.42578125" customWidth="1"/>
    <col min="11034" max="11034" width="10.5703125" customWidth="1"/>
    <col min="11035" max="11035" width="10.42578125" customWidth="1"/>
    <col min="11036" max="11036" width="10.28515625" customWidth="1"/>
    <col min="11037" max="11037" width="10.5703125" customWidth="1"/>
    <col min="11038" max="11038" width="9.140625" customWidth="1"/>
    <col min="11039" max="11039" width="10.42578125" customWidth="1"/>
    <col min="11040" max="11045" width="9.140625" customWidth="1"/>
    <col min="11046" max="11046" width="8" customWidth="1"/>
    <col min="11047" max="11055" width="7.28515625" customWidth="1"/>
    <col min="11056" max="11056" width="8.42578125" customWidth="1"/>
    <col min="11057" max="11057" width="9.28515625" customWidth="1"/>
    <col min="11058" max="11058" width="7.28515625" customWidth="1"/>
    <col min="11059" max="11059" width="9.85546875" customWidth="1"/>
    <col min="11060" max="11060" width="10.5703125" customWidth="1"/>
    <col min="11061" max="11061" width="8.5703125" customWidth="1"/>
    <col min="11062" max="11063" width="8.42578125" customWidth="1"/>
    <col min="11064" max="11064" width="9.140625" customWidth="1"/>
    <col min="11065" max="11065" width="8.140625" customWidth="1"/>
    <col min="11066" max="11066" width="8.85546875" customWidth="1"/>
    <col min="11260" max="11260" width="2.5703125" customWidth="1"/>
    <col min="11261" max="11261" width="5.140625" customWidth="1"/>
    <col min="11262" max="11262" width="12.42578125" customWidth="1"/>
    <col min="11263" max="11263" width="8.5703125" customWidth="1"/>
    <col min="11264" max="11264" width="9.28515625" customWidth="1"/>
    <col min="11265" max="11265" width="9.140625" customWidth="1"/>
    <col min="11266" max="11266" width="9" customWidth="1"/>
    <col min="11267" max="11267" width="8.85546875" customWidth="1"/>
    <col min="11268" max="11268" width="9" customWidth="1"/>
    <col min="11269" max="11270" width="8.85546875" customWidth="1"/>
    <col min="11271" max="11271" width="9.140625" customWidth="1"/>
    <col min="11272" max="11272" width="9.28515625" customWidth="1"/>
    <col min="11273" max="11273" width="9.42578125" customWidth="1"/>
    <col min="11274" max="11274" width="9.28515625" customWidth="1"/>
    <col min="11275" max="11275" width="9.5703125" customWidth="1"/>
    <col min="11276" max="11276" width="10" customWidth="1"/>
    <col min="11277" max="11277" width="10.140625" customWidth="1"/>
    <col min="11278" max="11278" width="10.28515625" customWidth="1"/>
    <col min="11279" max="11279" width="9.42578125" customWidth="1"/>
    <col min="11280" max="11280" width="9.5703125" customWidth="1"/>
    <col min="11281" max="11281" width="9" customWidth="1"/>
    <col min="11282" max="11282" width="9.42578125" customWidth="1"/>
    <col min="11283" max="11284" width="9.7109375" customWidth="1"/>
    <col min="11285" max="11286" width="10" customWidth="1"/>
    <col min="11287" max="11287" width="9.85546875" customWidth="1"/>
    <col min="11288" max="11288" width="14.140625" customWidth="1"/>
    <col min="11289" max="11289" width="10.42578125" customWidth="1"/>
    <col min="11290" max="11290" width="10.5703125" customWidth="1"/>
    <col min="11291" max="11291" width="10.42578125" customWidth="1"/>
    <col min="11292" max="11292" width="10.28515625" customWidth="1"/>
    <col min="11293" max="11293" width="10.5703125" customWidth="1"/>
    <col min="11294" max="11294" width="9.140625" customWidth="1"/>
    <col min="11295" max="11295" width="10.42578125" customWidth="1"/>
    <col min="11296" max="11301" width="9.140625" customWidth="1"/>
    <col min="11302" max="11302" width="8" customWidth="1"/>
    <col min="11303" max="11311" width="7.28515625" customWidth="1"/>
    <col min="11312" max="11312" width="8.42578125" customWidth="1"/>
    <col min="11313" max="11313" width="9.28515625" customWidth="1"/>
    <col min="11314" max="11314" width="7.28515625" customWidth="1"/>
    <col min="11315" max="11315" width="9.85546875" customWidth="1"/>
    <col min="11316" max="11316" width="10.5703125" customWidth="1"/>
    <col min="11317" max="11317" width="8.5703125" customWidth="1"/>
    <col min="11318" max="11319" width="8.42578125" customWidth="1"/>
    <col min="11320" max="11320" width="9.140625" customWidth="1"/>
    <col min="11321" max="11321" width="8.140625" customWidth="1"/>
    <col min="11322" max="11322" width="8.85546875" customWidth="1"/>
    <col min="11516" max="11516" width="2.5703125" customWidth="1"/>
    <col min="11517" max="11517" width="5.140625" customWidth="1"/>
    <col min="11518" max="11518" width="12.42578125" customWidth="1"/>
    <col min="11519" max="11519" width="8.5703125" customWidth="1"/>
    <col min="11520" max="11520" width="9.28515625" customWidth="1"/>
    <col min="11521" max="11521" width="9.140625" customWidth="1"/>
    <col min="11522" max="11522" width="9" customWidth="1"/>
    <col min="11523" max="11523" width="8.85546875" customWidth="1"/>
    <col min="11524" max="11524" width="9" customWidth="1"/>
    <col min="11525" max="11526" width="8.85546875" customWidth="1"/>
    <col min="11527" max="11527" width="9.140625" customWidth="1"/>
    <col min="11528" max="11528" width="9.28515625" customWidth="1"/>
    <col min="11529" max="11529" width="9.42578125" customWidth="1"/>
    <col min="11530" max="11530" width="9.28515625" customWidth="1"/>
    <col min="11531" max="11531" width="9.5703125" customWidth="1"/>
    <col min="11532" max="11532" width="10" customWidth="1"/>
    <col min="11533" max="11533" width="10.140625" customWidth="1"/>
    <col min="11534" max="11534" width="10.28515625" customWidth="1"/>
    <col min="11535" max="11535" width="9.42578125" customWidth="1"/>
    <col min="11536" max="11536" width="9.5703125" customWidth="1"/>
    <col min="11537" max="11537" width="9" customWidth="1"/>
    <col min="11538" max="11538" width="9.42578125" customWidth="1"/>
    <col min="11539" max="11540" width="9.7109375" customWidth="1"/>
    <col min="11541" max="11542" width="10" customWidth="1"/>
    <col min="11543" max="11543" width="9.85546875" customWidth="1"/>
    <col min="11544" max="11544" width="14.140625" customWidth="1"/>
    <col min="11545" max="11545" width="10.42578125" customWidth="1"/>
    <col min="11546" max="11546" width="10.5703125" customWidth="1"/>
    <col min="11547" max="11547" width="10.42578125" customWidth="1"/>
    <col min="11548" max="11548" width="10.28515625" customWidth="1"/>
    <col min="11549" max="11549" width="10.5703125" customWidth="1"/>
    <col min="11550" max="11550" width="9.140625" customWidth="1"/>
    <col min="11551" max="11551" width="10.42578125" customWidth="1"/>
    <col min="11552" max="11557" width="9.140625" customWidth="1"/>
    <col min="11558" max="11558" width="8" customWidth="1"/>
    <col min="11559" max="11567" width="7.28515625" customWidth="1"/>
    <col min="11568" max="11568" width="8.42578125" customWidth="1"/>
    <col min="11569" max="11569" width="9.28515625" customWidth="1"/>
    <col min="11570" max="11570" width="7.28515625" customWidth="1"/>
    <col min="11571" max="11571" width="9.85546875" customWidth="1"/>
    <col min="11572" max="11572" width="10.5703125" customWidth="1"/>
    <col min="11573" max="11573" width="8.5703125" customWidth="1"/>
    <col min="11574" max="11575" width="8.42578125" customWidth="1"/>
    <col min="11576" max="11576" width="9.140625" customWidth="1"/>
    <col min="11577" max="11577" width="8.140625" customWidth="1"/>
    <col min="11578" max="11578" width="8.85546875" customWidth="1"/>
    <col min="11772" max="11772" width="2.5703125" customWidth="1"/>
    <col min="11773" max="11773" width="5.140625" customWidth="1"/>
    <col min="11774" max="11774" width="12.42578125" customWidth="1"/>
    <col min="11775" max="11775" width="8.5703125" customWidth="1"/>
    <col min="11776" max="11776" width="9.28515625" customWidth="1"/>
    <col min="11777" max="11777" width="9.140625" customWidth="1"/>
    <col min="11778" max="11778" width="9" customWidth="1"/>
    <col min="11779" max="11779" width="8.85546875" customWidth="1"/>
    <col min="11780" max="11780" width="9" customWidth="1"/>
    <col min="11781" max="11782" width="8.85546875" customWidth="1"/>
    <col min="11783" max="11783" width="9.140625" customWidth="1"/>
    <col min="11784" max="11784" width="9.28515625" customWidth="1"/>
    <col min="11785" max="11785" width="9.42578125" customWidth="1"/>
    <col min="11786" max="11786" width="9.28515625" customWidth="1"/>
    <col min="11787" max="11787" width="9.5703125" customWidth="1"/>
    <col min="11788" max="11788" width="10" customWidth="1"/>
    <col min="11789" max="11789" width="10.140625" customWidth="1"/>
    <col min="11790" max="11790" width="10.28515625" customWidth="1"/>
    <col min="11791" max="11791" width="9.42578125" customWidth="1"/>
    <col min="11792" max="11792" width="9.5703125" customWidth="1"/>
    <col min="11793" max="11793" width="9" customWidth="1"/>
    <col min="11794" max="11794" width="9.42578125" customWidth="1"/>
    <col min="11795" max="11796" width="9.7109375" customWidth="1"/>
    <col min="11797" max="11798" width="10" customWidth="1"/>
    <col min="11799" max="11799" width="9.85546875" customWidth="1"/>
    <col min="11800" max="11800" width="14.140625" customWidth="1"/>
    <col min="11801" max="11801" width="10.42578125" customWidth="1"/>
    <col min="11802" max="11802" width="10.5703125" customWidth="1"/>
    <col min="11803" max="11803" width="10.42578125" customWidth="1"/>
    <col min="11804" max="11804" width="10.28515625" customWidth="1"/>
    <col min="11805" max="11805" width="10.5703125" customWidth="1"/>
    <col min="11806" max="11806" width="9.140625" customWidth="1"/>
    <col min="11807" max="11807" width="10.42578125" customWidth="1"/>
    <col min="11808" max="11813" width="9.140625" customWidth="1"/>
    <col min="11814" max="11814" width="8" customWidth="1"/>
    <col min="11815" max="11823" width="7.28515625" customWidth="1"/>
    <col min="11824" max="11824" width="8.42578125" customWidth="1"/>
    <col min="11825" max="11825" width="9.28515625" customWidth="1"/>
    <col min="11826" max="11826" width="7.28515625" customWidth="1"/>
    <col min="11827" max="11827" width="9.85546875" customWidth="1"/>
    <col min="11828" max="11828" width="10.5703125" customWidth="1"/>
    <col min="11829" max="11829" width="8.5703125" customWidth="1"/>
    <col min="11830" max="11831" width="8.42578125" customWidth="1"/>
    <col min="11832" max="11832" width="9.140625" customWidth="1"/>
    <col min="11833" max="11833" width="8.140625" customWidth="1"/>
    <col min="11834" max="11834" width="8.85546875" customWidth="1"/>
    <col min="12028" max="12028" width="2.5703125" customWidth="1"/>
    <col min="12029" max="12029" width="5.140625" customWidth="1"/>
    <col min="12030" max="12030" width="12.42578125" customWidth="1"/>
    <col min="12031" max="12031" width="8.5703125" customWidth="1"/>
    <col min="12032" max="12032" width="9.28515625" customWidth="1"/>
    <col min="12033" max="12033" width="9.140625" customWidth="1"/>
    <col min="12034" max="12034" width="9" customWidth="1"/>
    <col min="12035" max="12035" width="8.85546875" customWidth="1"/>
    <col min="12036" max="12036" width="9" customWidth="1"/>
    <col min="12037" max="12038" width="8.85546875" customWidth="1"/>
    <col min="12039" max="12039" width="9.140625" customWidth="1"/>
    <col min="12040" max="12040" width="9.28515625" customWidth="1"/>
    <col min="12041" max="12041" width="9.42578125" customWidth="1"/>
    <col min="12042" max="12042" width="9.28515625" customWidth="1"/>
    <col min="12043" max="12043" width="9.5703125" customWidth="1"/>
    <col min="12044" max="12044" width="10" customWidth="1"/>
    <col min="12045" max="12045" width="10.140625" customWidth="1"/>
    <col min="12046" max="12046" width="10.28515625" customWidth="1"/>
    <col min="12047" max="12047" width="9.42578125" customWidth="1"/>
    <col min="12048" max="12048" width="9.5703125" customWidth="1"/>
    <col min="12049" max="12049" width="9" customWidth="1"/>
    <col min="12050" max="12050" width="9.42578125" customWidth="1"/>
    <col min="12051" max="12052" width="9.7109375" customWidth="1"/>
    <col min="12053" max="12054" width="10" customWidth="1"/>
    <col min="12055" max="12055" width="9.85546875" customWidth="1"/>
    <col min="12056" max="12056" width="14.140625" customWidth="1"/>
    <col min="12057" max="12057" width="10.42578125" customWidth="1"/>
    <col min="12058" max="12058" width="10.5703125" customWidth="1"/>
    <col min="12059" max="12059" width="10.42578125" customWidth="1"/>
    <col min="12060" max="12060" width="10.28515625" customWidth="1"/>
    <col min="12061" max="12061" width="10.5703125" customWidth="1"/>
    <col min="12062" max="12062" width="9.140625" customWidth="1"/>
    <col min="12063" max="12063" width="10.42578125" customWidth="1"/>
    <col min="12064" max="12069" width="9.140625" customWidth="1"/>
    <col min="12070" max="12070" width="8" customWidth="1"/>
    <col min="12071" max="12079" width="7.28515625" customWidth="1"/>
    <col min="12080" max="12080" width="8.42578125" customWidth="1"/>
    <col min="12081" max="12081" width="9.28515625" customWidth="1"/>
    <col min="12082" max="12082" width="7.28515625" customWidth="1"/>
    <col min="12083" max="12083" width="9.85546875" customWidth="1"/>
    <col min="12084" max="12084" width="10.5703125" customWidth="1"/>
    <col min="12085" max="12085" width="8.5703125" customWidth="1"/>
    <col min="12086" max="12087" width="8.42578125" customWidth="1"/>
    <col min="12088" max="12088" width="9.140625" customWidth="1"/>
    <col min="12089" max="12089" width="8.140625" customWidth="1"/>
    <col min="12090" max="12090" width="8.85546875" customWidth="1"/>
    <col min="12284" max="12284" width="2.5703125" customWidth="1"/>
    <col min="12285" max="12285" width="5.140625" customWidth="1"/>
    <col min="12286" max="12286" width="12.42578125" customWidth="1"/>
    <col min="12287" max="12287" width="8.5703125" customWidth="1"/>
    <col min="12288" max="12288" width="9.28515625" customWidth="1"/>
    <col min="12289" max="12289" width="9.140625" customWidth="1"/>
    <col min="12290" max="12290" width="9" customWidth="1"/>
    <col min="12291" max="12291" width="8.85546875" customWidth="1"/>
    <col min="12292" max="12292" width="9" customWidth="1"/>
    <col min="12293" max="12294" width="8.85546875" customWidth="1"/>
    <col min="12295" max="12295" width="9.140625" customWidth="1"/>
    <col min="12296" max="12296" width="9.28515625" customWidth="1"/>
    <col min="12297" max="12297" width="9.42578125" customWidth="1"/>
    <col min="12298" max="12298" width="9.28515625" customWidth="1"/>
    <col min="12299" max="12299" width="9.5703125" customWidth="1"/>
    <col min="12300" max="12300" width="10" customWidth="1"/>
    <col min="12301" max="12301" width="10.140625" customWidth="1"/>
    <col min="12302" max="12302" width="10.28515625" customWidth="1"/>
    <col min="12303" max="12303" width="9.42578125" customWidth="1"/>
    <col min="12304" max="12304" width="9.5703125" customWidth="1"/>
    <col min="12305" max="12305" width="9" customWidth="1"/>
    <col min="12306" max="12306" width="9.42578125" customWidth="1"/>
    <col min="12307" max="12308" width="9.7109375" customWidth="1"/>
    <col min="12309" max="12310" width="10" customWidth="1"/>
    <col min="12311" max="12311" width="9.85546875" customWidth="1"/>
    <col min="12312" max="12312" width="14.140625" customWidth="1"/>
    <col min="12313" max="12313" width="10.42578125" customWidth="1"/>
    <col min="12314" max="12314" width="10.5703125" customWidth="1"/>
    <col min="12315" max="12315" width="10.42578125" customWidth="1"/>
    <col min="12316" max="12316" width="10.28515625" customWidth="1"/>
    <col min="12317" max="12317" width="10.5703125" customWidth="1"/>
    <col min="12318" max="12318" width="9.140625" customWidth="1"/>
    <col min="12319" max="12319" width="10.42578125" customWidth="1"/>
    <col min="12320" max="12325" width="9.140625" customWidth="1"/>
    <col min="12326" max="12326" width="8" customWidth="1"/>
    <col min="12327" max="12335" width="7.28515625" customWidth="1"/>
    <col min="12336" max="12336" width="8.42578125" customWidth="1"/>
    <col min="12337" max="12337" width="9.28515625" customWidth="1"/>
    <col min="12338" max="12338" width="7.28515625" customWidth="1"/>
    <col min="12339" max="12339" width="9.85546875" customWidth="1"/>
    <col min="12340" max="12340" width="10.5703125" customWidth="1"/>
    <col min="12341" max="12341" width="8.5703125" customWidth="1"/>
    <col min="12342" max="12343" width="8.42578125" customWidth="1"/>
    <col min="12344" max="12344" width="9.140625" customWidth="1"/>
    <col min="12345" max="12345" width="8.140625" customWidth="1"/>
    <col min="12346" max="12346" width="8.85546875" customWidth="1"/>
    <col min="12540" max="12540" width="2.5703125" customWidth="1"/>
    <col min="12541" max="12541" width="5.140625" customWidth="1"/>
    <col min="12542" max="12542" width="12.42578125" customWidth="1"/>
    <col min="12543" max="12543" width="8.5703125" customWidth="1"/>
    <col min="12544" max="12544" width="9.28515625" customWidth="1"/>
    <col min="12545" max="12545" width="9.140625" customWidth="1"/>
    <col min="12546" max="12546" width="9" customWidth="1"/>
    <col min="12547" max="12547" width="8.85546875" customWidth="1"/>
    <col min="12548" max="12548" width="9" customWidth="1"/>
    <col min="12549" max="12550" width="8.85546875" customWidth="1"/>
    <col min="12551" max="12551" width="9.140625" customWidth="1"/>
    <col min="12552" max="12552" width="9.28515625" customWidth="1"/>
    <col min="12553" max="12553" width="9.42578125" customWidth="1"/>
    <col min="12554" max="12554" width="9.28515625" customWidth="1"/>
    <col min="12555" max="12555" width="9.5703125" customWidth="1"/>
    <col min="12556" max="12556" width="10" customWidth="1"/>
    <col min="12557" max="12557" width="10.140625" customWidth="1"/>
    <col min="12558" max="12558" width="10.28515625" customWidth="1"/>
    <col min="12559" max="12559" width="9.42578125" customWidth="1"/>
    <col min="12560" max="12560" width="9.5703125" customWidth="1"/>
    <col min="12561" max="12561" width="9" customWidth="1"/>
    <col min="12562" max="12562" width="9.42578125" customWidth="1"/>
    <col min="12563" max="12564" width="9.7109375" customWidth="1"/>
    <col min="12565" max="12566" width="10" customWidth="1"/>
    <col min="12567" max="12567" width="9.85546875" customWidth="1"/>
    <col min="12568" max="12568" width="14.140625" customWidth="1"/>
    <col min="12569" max="12569" width="10.42578125" customWidth="1"/>
    <col min="12570" max="12570" width="10.5703125" customWidth="1"/>
    <col min="12571" max="12571" width="10.42578125" customWidth="1"/>
    <col min="12572" max="12572" width="10.28515625" customWidth="1"/>
    <col min="12573" max="12573" width="10.5703125" customWidth="1"/>
    <col min="12574" max="12574" width="9.140625" customWidth="1"/>
    <col min="12575" max="12575" width="10.42578125" customWidth="1"/>
    <col min="12576" max="12581" width="9.140625" customWidth="1"/>
    <col min="12582" max="12582" width="8" customWidth="1"/>
    <col min="12583" max="12591" width="7.28515625" customWidth="1"/>
    <col min="12592" max="12592" width="8.42578125" customWidth="1"/>
    <col min="12593" max="12593" width="9.28515625" customWidth="1"/>
    <col min="12594" max="12594" width="7.28515625" customWidth="1"/>
    <col min="12595" max="12595" width="9.85546875" customWidth="1"/>
    <col min="12596" max="12596" width="10.5703125" customWidth="1"/>
    <col min="12597" max="12597" width="8.5703125" customWidth="1"/>
    <col min="12598" max="12599" width="8.42578125" customWidth="1"/>
    <col min="12600" max="12600" width="9.140625" customWidth="1"/>
    <col min="12601" max="12601" width="8.140625" customWidth="1"/>
    <col min="12602" max="12602" width="8.85546875" customWidth="1"/>
    <col min="12796" max="12796" width="2.5703125" customWidth="1"/>
    <col min="12797" max="12797" width="5.140625" customWidth="1"/>
    <col min="12798" max="12798" width="12.42578125" customWidth="1"/>
    <col min="12799" max="12799" width="8.5703125" customWidth="1"/>
    <col min="12800" max="12800" width="9.28515625" customWidth="1"/>
    <col min="12801" max="12801" width="9.140625" customWidth="1"/>
    <col min="12802" max="12802" width="9" customWidth="1"/>
    <col min="12803" max="12803" width="8.85546875" customWidth="1"/>
    <col min="12804" max="12804" width="9" customWidth="1"/>
    <col min="12805" max="12806" width="8.85546875" customWidth="1"/>
    <col min="12807" max="12807" width="9.140625" customWidth="1"/>
    <col min="12808" max="12808" width="9.28515625" customWidth="1"/>
    <col min="12809" max="12809" width="9.42578125" customWidth="1"/>
    <col min="12810" max="12810" width="9.28515625" customWidth="1"/>
    <col min="12811" max="12811" width="9.5703125" customWidth="1"/>
    <col min="12812" max="12812" width="10" customWidth="1"/>
    <col min="12813" max="12813" width="10.140625" customWidth="1"/>
    <col min="12814" max="12814" width="10.28515625" customWidth="1"/>
    <col min="12815" max="12815" width="9.42578125" customWidth="1"/>
    <col min="12816" max="12816" width="9.5703125" customWidth="1"/>
    <col min="12817" max="12817" width="9" customWidth="1"/>
    <col min="12818" max="12818" width="9.42578125" customWidth="1"/>
    <col min="12819" max="12820" width="9.7109375" customWidth="1"/>
    <col min="12821" max="12822" width="10" customWidth="1"/>
    <col min="12823" max="12823" width="9.85546875" customWidth="1"/>
    <col min="12824" max="12824" width="14.140625" customWidth="1"/>
    <col min="12825" max="12825" width="10.42578125" customWidth="1"/>
    <col min="12826" max="12826" width="10.5703125" customWidth="1"/>
    <col min="12827" max="12827" width="10.42578125" customWidth="1"/>
    <col min="12828" max="12828" width="10.28515625" customWidth="1"/>
    <col min="12829" max="12829" width="10.5703125" customWidth="1"/>
    <col min="12830" max="12830" width="9.140625" customWidth="1"/>
    <col min="12831" max="12831" width="10.42578125" customWidth="1"/>
    <col min="12832" max="12837" width="9.140625" customWidth="1"/>
    <col min="12838" max="12838" width="8" customWidth="1"/>
    <col min="12839" max="12847" width="7.28515625" customWidth="1"/>
    <col min="12848" max="12848" width="8.42578125" customWidth="1"/>
    <col min="12849" max="12849" width="9.28515625" customWidth="1"/>
    <col min="12850" max="12850" width="7.28515625" customWidth="1"/>
    <col min="12851" max="12851" width="9.85546875" customWidth="1"/>
    <col min="12852" max="12852" width="10.5703125" customWidth="1"/>
    <col min="12853" max="12853" width="8.5703125" customWidth="1"/>
    <col min="12854" max="12855" width="8.42578125" customWidth="1"/>
    <col min="12856" max="12856" width="9.140625" customWidth="1"/>
    <col min="12857" max="12857" width="8.140625" customWidth="1"/>
    <col min="12858" max="12858" width="8.85546875" customWidth="1"/>
    <col min="13052" max="13052" width="2.5703125" customWidth="1"/>
    <col min="13053" max="13053" width="5.140625" customWidth="1"/>
    <col min="13054" max="13054" width="12.42578125" customWidth="1"/>
    <col min="13055" max="13055" width="8.5703125" customWidth="1"/>
    <col min="13056" max="13056" width="9.28515625" customWidth="1"/>
    <col min="13057" max="13057" width="9.140625" customWidth="1"/>
    <col min="13058" max="13058" width="9" customWidth="1"/>
    <col min="13059" max="13059" width="8.85546875" customWidth="1"/>
    <col min="13060" max="13060" width="9" customWidth="1"/>
    <col min="13061" max="13062" width="8.85546875" customWidth="1"/>
    <col min="13063" max="13063" width="9.140625" customWidth="1"/>
    <col min="13064" max="13064" width="9.28515625" customWidth="1"/>
    <col min="13065" max="13065" width="9.42578125" customWidth="1"/>
    <col min="13066" max="13066" width="9.28515625" customWidth="1"/>
    <col min="13067" max="13067" width="9.5703125" customWidth="1"/>
    <col min="13068" max="13068" width="10" customWidth="1"/>
    <col min="13069" max="13069" width="10.140625" customWidth="1"/>
    <col min="13070" max="13070" width="10.28515625" customWidth="1"/>
    <col min="13071" max="13071" width="9.42578125" customWidth="1"/>
    <col min="13072" max="13072" width="9.5703125" customWidth="1"/>
    <col min="13073" max="13073" width="9" customWidth="1"/>
    <col min="13074" max="13074" width="9.42578125" customWidth="1"/>
    <col min="13075" max="13076" width="9.7109375" customWidth="1"/>
    <col min="13077" max="13078" width="10" customWidth="1"/>
    <col min="13079" max="13079" width="9.85546875" customWidth="1"/>
    <col min="13080" max="13080" width="14.140625" customWidth="1"/>
    <col min="13081" max="13081" width="10.42578125" customWidth="1"/>
    <col min="13082" max="13082" width="10.5703125" customWidth="1"/>
    <col min="13083" max="13083" width="10.42578125" customWidth="1"/>
    <col min="13084" max="13084" width="10.28515625" customWidth="1"/>
    <col min="13085" max="13085" width="10.5703125" customWidth="1"/>
    <col min="13086" max="13086" width="9.140625" customWidth="1"/>
    <col min="13087" max="13087" width="10.42578125" customWidth="1"/>
    <col min="13088" max="13093" width="9.140625" customWidth="1"/>
    <col min="13094" max="13094" width="8" customWidth="1"/>
    <col min="13095" max="13103" width="7.28515625" customWidth="1"/>
    <col min="13104" max="13104" width="8.42578125" customWidth="1"/>
    <col min="13105" max="13105" width="9.28515625" customWidth="1"/>
    <col min="13106" max="13106" width="7.28515625" customWidth="1"/>
    <col min="13107" max="13107" width="9.85546875" customWidth="1"/>
    <col min="13108" max="13108" width="10.5703125" customWidth="1"/>
    <col min="13109" max="13109" width="8.5703125" customWidth="1"/>
    <col min="13110" max="13111" width="8.42578125" customWidth="1"/>
    <col min="13112" max="13112" width="9.140625" customWidth="1"/>
    <col min="13113" max="13113" width="8.140625" customWidth="1"/>
    <col min="13114" max="13114" width="8.85546875" customWidth="1"/>
    <col min="13308" max="13308" width="2.5703125" customWidth="1"/>
    <col min="13309" max="13309" width="5.140625" customWidth="1"/>
    <col min="13310" max="13310" width="12.42578125" customWidth="1"/>
    <col min="13311" max="13311" width="8.5703125" customWidth="1"/>
    <col min="13312" max="13312" width="9.28515625" customWidth="1"/>
    <col min="13313" max="13313" width="9.140625" customWidth="1"/>
    <col min="13314" max="13314" width="9" customWidth="1"/>
    <col min="13315" max="13315" width="8.85546875" customWidth="1"/>
    <col min="13316" max="13316" width="9" customWidth="1"/>
    <col min="13317" max="13318" width="8.85546875" customWidth="1"/>
    <col min="13319" max="13319" width="9.140625" customWidth="1"/>
    <col min="13320" max="13320" width="9.28515625" customWidth="1"/>
    <col min="13321" max="13321" width="9.42578125" customWidth="1"/>
    <col min="13322" max="13322" width="9.28515625" customWidth="1"/>
    <col min="13323" max="13323" width="9.5703125" customWidth="1"/>
    <col min="13324" max="13324" width="10" customWidth="1"/>
    <col min="13325" max="13325" width="10.140625" customWidth="1"/>
    <col min="13326" max="13326" width="10.28515625" customWidth="1"/>
    <col min="13327" max="13327" width="9.42578125" customWidth="1"/>
    <col min="13328" max="13328" width="9.5703125" customWidth="1"/>
    <col min="13329" max="13329" width="9" customWidth="1"/>
    <col min="13330" max="13330" width="9.42578125" customWidth="1"/>
    <col min="13331" max="13332" width="9.7109375" customWidth="1"/>
    <col min="13333" max="13334" width="10" customWidth="1"/>
    <col min="13335" max="13335" width="9.85546875" customWidth="1"/>
    <col min="13336" max="13336" width="14.140625" customWidth="1"/>
    <col min="13337" max="13337" width="10.42578125" customWidth="1"/>
    <col min="13338" max="13338" width="10.5703125" customWidth="1"/>
    <col min="13339" max="13339" width="10.42578125" customWidth="1"/>
    <col min="13340" max="13340" width="10.28515625" customWidth="1"/>
    <col min="13341" max="13341" width="10.5703125" customWidth="1"/>
    <col min="13342" max="13342" width="9.140625" customWidth="1"/>
    <col min="13343" max="13343" width="10.42578125" customWidth="1"/>
    <col min="13344" max="13349" width="9.140625" customWidth="1"/>
    <col min="13350" max="13350" width="8" customWidth="1"/>
    <col min="13351" max="13359" width="7.28515625" customWidth="1"/>
    <col min="13360" max="13360" width="8.42578125" customWidth="1"/>
    <col min="13361" max="13361" width="9.28515625" customWidth="1"/>
    <col min="13362" max="13362" width="7.28515625" customWidth="1"/>
    <col min="13363" max="13363" width="9.85546875" customWidth="1"/>
    <col min="13364" max="13364" width="10.5703125" customWidth="1"/>
    <col min="13365" max="13365" width="8.5703125" customWidth="1"/>
    <col min="13366" max="13367" width="8.42578125" customWidth="1"/>
    <col min="13368" max="13368" width="9.140625" customWidth="1"/>
    <col min="13369" max="13369" width="8.140625" customWidth="1"/>
    <col min="13370" max="13370" width="8.85546875" customWidth="1"/>
    <col min="13564" max="13564" width="2.5703125" customWidth="1"/>
    <col min="13565" max="13565" width="5.140625" customWidth="1"/>
    <col min="13566" max="13566" width="12.42578125" customWidth="1"/>
    <col min="13567" max="13567" width="8.5703125" customWidth="1"/>
    <col min="13568" max="13568" width="9.28515625" customWidth="1"/>
    <col min="13569" max="13569" width="9.140625" customWidth="1"/>
    <col min="13570" max="13570" width="9" customWidth="1"/>
    <col min="13571" max="13571" width="8.85546875" customWidth="1"/>
    <col min="13572" max="13572" width="9" customWidth="1"/>
    <col min="13573" max="13574" width="8.85546875" customWidth="1"/>
    <col min="13575" max="13575" width="9.140625" customWidth="1"/>
    <col min="13576" max="13576" width="9.28515625" customWidth="1"/>
    <col min="13577" max="13577" width="9.42578125" customWidth="1"/>
    <col min="13578" max="13578" width="9.28515625" customWidth="1"/>
    <col min="13579" max="13579" width="9.5703125" customWidth="1"/>
    <col min="13580" max="13580" width="10" customWidth="1"/>
    <col min="13581" max="13581" width="10.140625" customWidth="1"/>
    <col min="13582" max="13582" width="10.28515625" customWidth="1"/>
    <col min="13583" max="13583" width="9.42578125" customWidth="1"/>
    <col min="13584" max="13584" width="9.5703125" customWidth="1"/>
    <col min="13585" max="13585" width="9" customWidth="1"/>
    <col min="13586" max="13586" width="9.42578125" customWidth="1"/>
    <col min="13587" max="13588" width="9.7109375" customWidth="1"/>
    <col min="13589" max="13590" width="10" customWidth="1"/>
    <col min="13591" max="13591" width="9.85546875" customWidth="1"/>
    <col min="13592" max="13592" width="14.140625" customWidth="1"/>
    <col min="13593" max="13593" width="10.42578125" customWidth="1"/>
    <col min="13594" max="13594" width="10.5703125" customWidth="1"/>
    <col min="13595" max="13595" width="10.42578125" customWidth="1"/>
    <col min="13596" max="13596" width="10.28515625" customWidth="1"/>
    <col min="13597" max="13597" width="10.5703125" customWidth="1"/>
    <col min="13598" max="13598" width="9.140625" customWidth="1"/>
    <col min="13599" max="13599" width="10.42578125" customWidth="1"/>
    <col min="13600" max="13605" width="9.140625" customWidth="1"/>
    <col min="13606" max="13606" width="8" customWidth="1"/>
    <col min="13607" max="13615" width="7.28515625" customWidth="1"/>
    <col min="13616" max="13616" width="8.42578125" customWidth="1"/>
    <col min="13617" max="13617" width="9.28515625" customWidth="1"/>
    <col min="13618" max="13618" width="7.28515625" customWidth="1"/>
    <col min="13619" max="13619" width="9.85546875" customWidth="1"/>
    <col min="13620" max="13620" width="10.5703125" customWidth="1"/>
    <col min="13621" max="13621" width="8.5703125" customWidth="1"/>
    <col min="13622" max="13623" width="8.42578125" customWidth="1"/>
    <col min="13624" max="13624" width="9.140625" customWidth="1"/>
    <col min="13625" max="13625" width="8.140625" customWidth="1"/>
    <col min="13626" max="13626" width="8.85546875" customWidth="1"/>
    <col min="13820" max="13820" width="2.5703125" customWidth="1"/>
    <col min="13821" max="13821" width="5.140625" customWidth="1"/>
    <col min="13822" max="13822" width="12.42578125" customWidth="1"/>
    <col min="13823" max="13823" width="8.5703125" customWidth="1"/>
    <col min="13824" max="13824" width="9.28515625" customWidth="1"/>
    <col min="13825" max="13825" width="9.140625" customWidth="1"/>
    <col min="13826" max="13826" width="9" customWidth="1"/>
    <col min="13827" max="13827" width="8.85546875" customWidth="1"/>
    <col min="13828" max="13828" width="9" customWidth="1"/>
    <col min="13829" max="13830" width="8.85546875" customWidth="1"/>
    <col min="13831" max="13831" width="9.140625" customWidth="1"/>
    <col min="13832" max="13832" width="9.28515625" customWidth="1"/>
    <col min="13833" max="13833" width="9.42578125" customWidth="1"/>
    <col min="13834" max="13834" width="9.28515625" customWidth="1"/>
    <col min="13835" max="13835" width="9.5703125" customWidth="1"/>
    <col min="13836" max="13836" width="10" customWidth="1"/>
    <col min="13837" max="13837" width="10.140625" customWidth="1"/>
    <col min="13838" max="13838" width="10.28515625" customWidth="1"/>
    <col min="13839" max="13839" width="9.42578125" customWidth="1"/>
    <col min="13840" max="13840" width="9.5703125" customWidth="1"/>
    <col min="13841" max="13841" width="9" customWidth="1"/>
    <col min="13842" max="13842" width="9.42578125" customWidth="1"/>
    <col min="13843" max="13844" width="9.7109375" customWidth="1"/>
    <col min="13845" max="13846" width="10" customWidth="1"/>
    <col min="13847" max="13847" width="9.85546875" customWidth="1"/>
    <col min="13848" max="13848" width="14.140625" customWidth="1"/>
    <col min="13849" max="13849" width="10.42578125" customWidth="1"/>
    <col min="13850" max="13850" width="10.5703125" customWidth="1"/>
    <col min="13851" max="13851" width="10.42578125" customWidth="1"/>
    <col min="13852" max="13852" width="10.28515625" customWidth="1"/>
    <col min="13853" max="13853" width="10.5703125" customWidth="1"/>
    <col min="13854" max="13854" width="9.140625" customWidth="1"/>
    <col min="13855" max="13855" width="10.42578125" customWidth="1"/>
    <col min="13856" max="13861" width="9.140625" customWidth="1"/>
    <col min="13862" max="13862" width="8" customWidth="1"/>
    <col min="13863" max="13871" width="7.28515625" customWidth="1"/>
    <col min="13872" max="13872" width="8.42578125" customWidth="1"/>
    <col min="13873" max="13873" width="9.28515625" customWidth="1"/>
    <col min="13874" max="13874" width="7.28515625" customWidth="1"/>
    <col min="13875" max="13875" width="9.85546875" customWidth="1"/>
    <col min="13876" max="13876" width="10.5703125" customWidth="1"/>
    <col min="13877" max="13877" width="8.5703125" customWidth="1"/>
    <col min="13878" max="13879" width="8.42578125" customWidth="1"/>
    <col min="13880" max="13880" width="9.140625" customWidth="1"/>
    <col min="13881" max="13881" width="8.140625" customWidth="1"/>
    <col min="13882" max="13882" width="8.85546875" customWidth="1"/>
    <col min="14076" max="14076" width="2.5703125" customWidth="1"/>
    <col min="14077" max="14077" width="5.140625" customWidth="1"/>
    <col min="14078" max="14078" width="12.42578125" customWidth="1"/>
    <col min="14079" max="14079" width="8.5703125" customWidth="1"/>
    <col min="14080" max="14080" width="9.28515625" customWidth="1"/>
    <col min="14081" max="14081" width="9.140625" customWidth="1"/>
    <col min="14082" max="14082" width="9" customWidth="1"/>
    <col min="14083" max="14083" width="8.85546875" customWidth="1"/>
    <col min="14084" max="14084" width="9" customWidth="1"/>
    <col min="14085" max="14086" width="8.85546875" customWidth="1"/>
    <col min="14087" max="14087" width="9.140625" customWidth="1"/>
    <col min="14088" max="14088" width="9.28515625" customWidth="1"/>
    <col min="14089" max="14089" width="9.42578125" customWidth="1"/>
    <col min="14090" max="14090" width="9.28515625" customWidth="1"/>
    <col min="14091" max="14091" width="9.5703125" customWidth="1"/>
    <col min="14092" max="14092" width="10" customWidth="1"/>
    <col min="14093" max="14093" width="10.140625" customWidth="1"/>
    <col min="14094" max="14094" width="10.28515625" customWidth="1"/>
    <col min="14095" max="14095" width="9.42578125" customWidth="1"/>
    <col min="14096" max="14096" width="9.5703125" customWidth="1"/>
    <col min="14097" max="14097" width="9" customWidth="1"/>
    <col min="14098" max="14098" width="9.42578125" customWidth="1"/>
    <col min="14099" max="14100" width="9.7109375" customWidth="1"/>
    <col min="14101" max="14102" width="10" customWidth="1"/>
    <col min="14103" max="14103" width="9.85546875" customWidth="1"/>
    <col min="14104" max="14104" width="14.140625" customWidth="1"/>
    <col min="14105" max="14105" width="10.42578125" customWidth="1"/>
    <col min="14106" max="14106" width="10.5703125" customWidth="1"/>
    <col min="14107" max="14107" width="10.42578125" customWidth="1"/>
    <col min="14108" max="14108" width="10.28515625" customWidth="1"/>
    <col min="14109" max="14109" width="10.5703125" customWidth="1"/>
    <col min="14110" max="14110" width="9.140625" customWidth="1"/>
    <col min="14111" max="14111" width="10.42578125" customWidth="1"/>
    <col min="14112" max="14117" width="9.140625" customWidth="1"/>
    <col min="14118" max="14118" width="8" customWidth="1"/>
    <col min="14119" max="14127" width="7.28515625" customWidth="1"/>
    <col min="14128" max="14128" width="8.42578125" customWidth="1"/>
    <col min="14129" max="14129" width="9.28515625" customWidth="1"/>
    <col min="14130" max="14130" width="7.28515625" customWidth="1"/>
    <col min="14131" max="14131" width="9.85546875" customWidth="1"/>
    <col min="14132" max="14132" width="10.5703125" customWidth="1"/>
    <col min="14133" max="14133" width="8.5703125" customWidth="1"/>
    <col min="14134" max="14135" width="8.42578125" customWidth="1"/>
    <col min="14136" max="14136" width="9.140625" customWidth="1"/>
    <col min="14137" max="14137" width="8.140625" customWidth="1"/>
    <col min="14138" max="14138" width="8.85546875" customWidth="1"/>
    <col min="14332" max="14332" width="2.5703125" customWidth="1"/>
    <col min="14333" max="14333" width="5.140625" customWidth="1"/>
    <col min="14334" max="14334" width="12.42578125" customWidth="1"/>
    <col min="14335" max="14335" width="8.5703125" customWidth="1"/>
    <col min="14336" max="14336" width="9.28515625" customWidth="1"/>
    <col min="14337" max="14337" width="9.140625" customWidth="1"/>
    <col min="14338" max="14338" width="9" customWidth="1"/>
    <col min="14339" max="14339" width="8.85546875" customWidth="1"/>
    <col min="14340" max="14340" width="9" customWidth="1"/>
    <col min="14341" max="14342" width="8.85546875" customWidth="1"/>
    <col min="14343" max="14343" width="9.140625" customWidth="1"/>
    <col min="14344" max="14344" width="9.28515625" customWidth="1"/>
    <col min="14345" max="14345" width="9.42578125" customWidth="1"/>
    <col min="14346" max="14346" width="9.28515625" customWidth="1"/>
    <col min="14347" max="14347" width="9.5703125" customWidth="1"/>
    <col min="14348" max="14348" width="10" customWidth="1"/>
    <col min="14349" max="14349" width="10.140625" customWidth="1"/>
    <col min="14350" max="14350" width="10.28515625" customWidth="1"/>
    <col min="14351" max="14351" width="9.42578125" customWidth="1"/>
    <col min="14352" max="14352" width="9.5703125" customWidth="1"/>
    <col min="14353" max="14353" width="9" customWidth="1"/>
    <col min="14354" max="14354" width="9.42578125" customWidth="1"/>
    <col min="14355" max="14356" width="9.7109375" customWidth="1"/>
    <col min="14357" max="14358" width="10" customWidth="1"/>
    <col min="14359" max="14359" width="9.85546875" customWidth="1"/>
    <col min="14360" max="14360" width="14.140625" customWidth="1"/>
    <col min="14361" max="14361" width="10.42578125" customWidth="1"/>
    <col min="14362" max="14362" width="10.5703125" customWidth="1"/>
    <col min="14363" max="14363" width="10.42578125" customWidth="1"/>
    <col min="14364" max="14364" width="10.28515625" customWidth="1"/>
    <col min="14365" max="14365" width="10.5703125" customWidth="1"/>
    <col min="14366" max="14366" width="9.140625" customWidth="1"/>
    <col min="14367" max="14367" width="10.42578125" customWidth="1"/>
    <col min="14368" max="14373" width="9.140625" customWidth="1"/>
    <col min="14374" max="14374" width="8" customWidth="1"/>
    <col min="14375" max="14383" width="7.28515625" customWidth="1"/>
    <col min="14384" max="14384" width="8.42578125" customWidth="1"/>
    <col min="14385" max="14385" width="9.28515625" customWidth="1"/>
    <col min="14386" max="14386" width="7.28515625" customWidth="1"/>
    <col min="14387" max="14387" width="9.85546875" customWidth="1"/>
    <col min="14388" max="14388" width="10.5703125" customWidth="1"/>
    <col min="14389" max="14389" width="8.5703125" customWidth="1"/>
    <col min="14390" max="14391" width="8.42578125" customWidth="1"/>
    <col min="14392" max="14392" width="9.140625" customWidth="1"/>
    <col min="14393" max="14393" width="8.140625" customWidth="1"/>
    <col min="14394" max="14394" width="8.85546875" customWidth="1"/>
    <col min="14588" max="14588" width="2.5703125" customWidth="1"/>
    <col min="14589" max="14589" width="5.140625" customWidth="1"/>
    <col min="14590" max="14590" width="12.42578125" customWidth="1"/>
    <col min="14591" max="14591" width="8.5703125" customWidth="1"/>
    <col min="14592" max="14592" width="9.28515625" customWidth="1"/>
    <col min="14593" max="14593" width="9.140625" customWidth="1"/>
    <col min="14594" max="14594" width="9" customWidth="1"/>
    <col min="14595" max="14595" width="8.85546875" customWidth="1"/>
    <col min="14596" max="14596" width="9" customWidth="1"/>
    <col min="14597" max="14598" width="8.85546875" customWidth="1"/>
    <col min="14599" max="14599" width="9.140625" customWidth="1"/>
    <col min="14600" max="14600" width="9.28515625" customWidth="1"/>
    <col min="14601" max="14601" width="9.42578125" customWidth="1"/>
    <col min="14602" max="14602" width="9.28515625" customWidth="1"/>
    <col min="14603" max="14603" width="9.5703125" customWidth="1"/>
    <col min="14604" max="14604" width="10" customWidth="1"/>
    <col min="14605" max="14605" width="10.140625" customWidth="1"/>
    <col min="14606" max="14606" width="10.28515625" customWidth="1"/>
    <col min="14607" max="14607" width="9.42578125" customWidth="1"/>
    <col min="14608" max="14608" width="9.5703125" customWidth="1"/>
    <col min="14609" max="14609" width="9" customWidth="1"/>
    <col min="14610" max="14610" width="9.42578125" customWidth="1"/>
    <col min="14611" max="14612" width="9.7109375" customWidth="1"/>
    <col min="14613" max="14614" width="10" customWidth="1"/>
    <col min="14615" max="14615" width="9.85546875" customWidth="1"/>
    <col min="14616" max="14616" width="14.140625" customWidth="1"/>
    <col min="14617" max="14617" width="10.42578125" customWidth="1"/>
    <col min="14618" max="14618" width="10.5703125" customWidth="1"/>
    <col min="14619" max="14619" width="10.42578125" customWidth="1"/>
    <col min="14620" max="14620" width="10.28515625" customWidth="1"/>
    <col min="14621" max="14621" width="10.5703125" customWidth="1"/>
    <col min="14622" max="14622" width="9.140625" customWidth="1"/>
    <col min="14623" max="14623" width="10.42578125" customWidth="1"/>
    <col min="14624" max="14629" width="9.140625" customWidth="1"/>
    <col min="14630" max="14630" width="8" customWidth="1"/>
    <col min="14631" max="14639" width="7.28515625" customWidth="1"/>
    <col min="14640" max="14640" width="8.42578125" customWidth="1"/>
    <col min="14641" max="14641" width="9.28515625" customWidth="1"/>
    <col min="14642" max="14642" width="7.28515625" customWidth="1"/>
    <col min="14643" max="14643" width="9.85546875" customWidth="1"/>
    <col min="14644" max="14644" width="10.5703125" customWidth="1"/>
    <col min="14645" max="14645" width="8.5703125" customWidth="1"/>
    <col min="14646" max="14647" width="8.42578125" customWidth="1"/>
    <col min="14648" max="14648" width="9.140625" customWidth="1"/>
    <col min="14649" max="14649" width="8.140625" customWidth="1"/>
    <col min="14650" max="14650" width="8.85546875" customWidth="1"/>
    <col min="14844" max="14844" width="2.5703125" customWidth="1"/>
    <col min="14845" max="14845" width="5.140625" customWidth="1"/>
    <col min="14846" max="14846" width="12.42578125" customWidth="1"/>
    <col min="14847" max="14847" width="8.5703125" customWidth="1"/>
    <col min="14848" max="14848" width="9.28515625" customWidth="1"/>
    <col min="14849" max="14849" width="9.140625" customWidth="1"/>
    <col min="14850" max="14850" width="9" customWidth="1"/>
    <col min="14851" max="14851" width="8.85546875" customWidth="1"/>
    <col min="14852" max="14852" width="9" customWidth="1"/>
    <col min="14853" max="14854" width="8.85546875" customWidth="1"/>
    <col min="14855" max="14855" width="9.140625" customWidth="1"/>
    <col min="14856" max="14856" width="9.28515625" customWidth="1"/>
    <col min="14857" max="14857" width="9.42578125" customWidth="1"/>
    <col min="14858" max="14858" width="9.28515625" customWidth="1"/>
    <col min="14859" max="14859" width="9.5703125" customWidth="1"/>
    <col min="14860" max="14860" width="10" customWidth="1"/>
    <col min="14861" max="14861" width="10.140625" customWidth="1"/>
    <col min="14862" max="14862" width="10.28515625" customWidth="1"/>
    <col min="14863" max="14863" width="9.42578125" customWidth="1"/>
    <col min="14864" max="14864" width="9.5703125" customWidth="1"/>
    <col min="14865" max="14865" width="9" customWidth="1"/>
    <col min="14866" max="14866" width="9.42578125" customWidth="1"/>
    <col min="14867" max="14868" width="9.7109375" customWidth="1"/>
    <col min="14869" max="14870" width="10" customWidth="1"/>
    <col min="14871" max="14871" width="9.85546875" customWidth="1"/>
    <col min="14872" max="14872" width="14.140625" customWidth="1"/>
    <col min="14873" max="14873" width="10.42578125" customWidth="1"/>
    <col min="14874" max="14874" width="10.5703125" customWidth="1"/>
    <col min="14875" max="14875" width="10.42578125" customWidth="1"/>
    <col min="14876" max="14876" width="10.28515625" customWidth="1"/>
    <col min="14877" max="14877" width="10.5703125" customWidth="1"/>
    <col min="14878" max="14878" width="9.140625" customWidth="1"/>
    <col min="14879" max="14879" width="10.42578125" customWidth="1"/>
    <col min="14880" max="14885" width="9.140625" customWidth="1"/>
    <col min="14886" max="14886" width="8" customWidth="1"/>
    <col min="14887" max="14895" width="7.28515625" customWidth="1"/>
    <col min="14896" max="14896" width="8.42578125" customWidth="1"/>
    <col min="14897" max="14897" width="9.28515625" customWidth="1"/>
    <col min="14898" max="14898" width="7.28515625" customWidth="1"/>
    <col min="14899" max="14899" width="9.85546875" customWidth="1"/>
    <col min="14900" max="14900" width="10.5703125" customWidth="1"/>
    <col min="14901" max="14901" width="8.5703125" customWidth="1"/>
    <col min="14902" max="14903" width="8.42578125" customWidth="1"/>
    <col min="14904" max="14904" width="9.140625" customWidth="1"/>
    <col min="14905" max="14905" width="8.140625" customWidth="1"/>
    <col min="14906" max="14906" width="8.85546875" customWidth="1"/>
    <col min="15100" max="15100" width="2.5703125" customWidth="1"/>
    <col min="15101" max="15101" width="5.140625" customWidth="1"/>
    <col min="15102" max="15102" width="12.42578125" customWidth="1"/>
    <col min="15103" max="15103" width="8.5703125" customWidth="1"/>
    <col min="15104" max="15104" width="9.28515625" customWidth="1"/>
    <col min="15105" max="15105" width="9.140625" customWidth="1"/>
    <col min="15106" max="15106" width="9" customWidth="1"/>
    <col min="15107" max="15107" width="8.85546875" customWidth="1"/>
    <col min="15108" max="15108" width="9" customWidth="1"/>
    <col min="15109" max="15110" width="8.85546875" customWidth="1"/>
    <col min="15111" max="15111" width="9.140625" customWidth="1"/>
    <col min="15112" max="15112" width="9.28515625" customWidth="1"/>
    <col min="15113" max="15113" width="9.42578125" customWidth="1"/>
    <col min="15114" max="15114" width="9.28515625" customWidth="1"/>
    <col min="15115" max="15115" width="9.5703125" customWidth="1"/>
    <col min="15116" max="15116" width="10" customWidth="1"/>
    <col min="15117" max="15117" width="10.140625" customWidth="1"/>
    <col min="15118" max="15118" width="10.28515625" customWidth="1"/>
    <col min="15119" max="15119" width="9.42578125" customWidth="1"/>
    <col min="15120" max="15120" width="9.5703125" customWidth="1"/>
    <col min="15121" max="15121" width="9" customWidth="1"/>
    <col min="15122" max="15122" width="9.42578125" customWidth="1"/>
    <col min="15123" max="15124" width="9.7109375" customWidth="1"/>
    <col min="15125" max="15126" width="10" customWidth="1"/>
    <col min="15127" max="15127" width="9.85546875" customWidth="1"/>
    <col min="15128" max="15128" width="14.140625" customWidth="1"/>
    <col min="15129" max="15129" width="10.42578125" customWidth="1"/>
    <col min="15130" max="15130" width="10.5703125" customWidth="1"/>
    <col min="15131" max="15131" width="10.42578125" customWidth="1"/>
    <col min="15132" max="15132" width="10.28515625" customWidth="1"/>
    <col min="15133" max="15133" width="10.5703125" customWidth="1"/>
    <col min="15134" max="15134" width="9.140625" customWidth="1"/>
    <col min="15135" max="15135" width="10.42578125" customWidth="1"/>
    <col min="15136" max="15141" width="9.140625" customWidth="1"/>
    <col min="15142" max="15142" width="8" customWidth="1"/>
    <col min="15143" max="15151" width="7.28515625" customWidth="1"/>
    <col min="15152" max="15152" width="8.42578125" customWidth="1"/>
    <col min="15153" max="15153" width="9.28515625" customWidth="1"/>
    <col min="15154" max="15154" width="7.28515625" customWidth="1"/>
    <col min="15155" max="15155" width="9.85546875" customWidth="1"/>
    <col min="15156" max="15156" width="10.5703125" customWidth="1"/>
    <col min="15157" max="15157" width="8.5703125" customWidth="1"/>
    <col min="15158" max="15159" width="8.42578125" customWidth="1"/>
    <col min="15160" max="15160" width="9.140625" customWidth="1"/>
    <col min="15161" max="15161" width="8.140625" customWidth="1"/>
    <col min="15162" max="15162" width="8.85546875" customWidth="1"/>
    <col min="15356" max="15356" width="2.5703125" customWidth="1"/>
    <col min="15357" max="15357" width="5.140625" customWidth="1"/>
    <col min="15358" max="15358" width="12.42578125" customWidth="1"/>
    <col min="15359" max="15359" width="8.5703125" customWidth="1"/>
    <col min="15360" max="15360" width="9.28515625" customWidth="1"/>
    <col min="15361" max="15361" width="9.140625" customWidth="1"/>
    <col min="15362" max="15362" width="9" customWidth="1"/>
    <col min="15363" max="15363" width="8.85546875" customWidth="1"/>
    <col min="15364" max="15364" width="9" customWidth="1"/>
    <col min="15365" max="15366" width="8.85546875" customWidth="1"/>
    <col min="15367" max="15367" width="9.140625" customWidth="1"/>
    <col min="15368" max="15368" width="9.28515625" customWidth="1"/>
    <col min="15369" max="15369" width="9.42578125" customWidth="1"/>
    <col min="15370" max="15370" width="9.28515625" customWidth="1"/>
    <col min="15371" max="15371" width="9.5703125" customWidth="1"/>
    <col min="15372" max="15372" width="10" customWidth="1"/>
    <col min="15373" max="15373" width="10.140625" customWidth="1"/>
    <col min="15374" max="15374" width="10.28515625" customWidth="1"/>
    <col min="15375" max="15375" width="9.42578125" customWidth="1"/>
    <col min="15376" max="15376" width="9.5703125" customWidth="1"/>
    <col min="15377" max="15377" width="9" customWidth="1"/>
    <col min="15378" max="15378" width="9.42578125" customWidth="1"/>
    <col min="15379" max="15380" width="9.7109375" customWidth="1"/>
    <col min="15381" max="15382" width="10" customWidth="1"/>
    <col min="15383" max="15383" width="9.85546875" customWidth="1"/>
    <col min="15384" max="15384" width="14.140625" customWidth="1"/>
    <col min="15385" max="15385" width="10.42578125" customWidth="1"/>
    <col min="15386" max="15386" width="10.5703125" customWidth="1"/>
    <col min="15387" max="15387" width="10.42578125" customWidth="1"/>
    <col min="15388" max="15388" width="10.28515625" customWidth="1"/>
    <col min="15389" max="15389" width="10.5703125" customWidth="1"/>
    <col min="15390" max="15390" width="9.140625" customWidth="1"/>
    <col min="15391" max="15391" width="10.42578125" customWidth="1"/>
    <col min="15392" max="15397" width="9.140625" customWidth="1"/>
    <col min="15398" max="15398" width="8" customWidth="1"/>
    <col min="15399" max="15407" width="7.28515625" customWidth="1"/>
    <col min="15408" max="15408" width="8.42578125" customWidth="1"/>
    <col min="15409" max="15409" width="9.28515625" customWidth="1"/>
    <col min="15410" max="15410" width="7.28515625" customWidth="1"/>
    <col min="15411" max="15411" width="9.85546875" customWidth="1"/>
    <col min="15412" max="15412" width="10.5703125" customWidth="1"/>
    <col min="15413" max="15413" width="8.5703125" customWidth="1"/>
    <col min="15414" max="15415" width="8.42578125" customWidth="1"/>
    <col min="15416" max="15416" width="9.140625" customWidth="1"/>
    <col min="15417" max="15417" width="8.140625" customWidth="1"/>
    <col min="15418" max="15418" width="8.85546875" customWidth="1"/>
    <col min="15612" max="15612" width="2.5703125" customWidth="1"/>
    <col min="15613" max="15613" width="5.140625" customWidth="1"/>
    <col min="15614" max="15614" width="12.42578125" customWidth="1"/>
    <col min="15615" max="15615" width="8.5703125" customWidth="1"/>
    <col min="15616" max="15616" width="9.28515625" customWidth="1"/>
    <col min="15617" max="15617" width="9.140625" customWidth="1"/>
    <col min="15618" max="15618" width="9" customWidth="1"/>
    <col min="15619" max="15619" width="8.85546875" customWidth="1"/>
    <col min="15620" max="15620" width="9" customWidth="1"/>
    <col min="15621" max="15622" width="8.85546875" customWidth="1"/>
    <col min="15623" max="15623" width="9.140625" customWidth="1"/>
    <col min="15624" max="15624" width="9.28515625" customWidth="1"/>
    <col min="15625" max="15625" width="9.42578125" customWidth="1"/>
    <col min="15626" max="15626" width="9.28515625" customWidth="1"/>
    <col min="15627" max="15627" width="9.5703125" customWidth="1"/>
    <col min="15628" max="15628" width="10" customWidth="1"/>
    <col min="15629" max="15629" width="10.140625" customWidth="1"/>
    <col min="15630" max="15630" width="10.28515625" customWidth="1"/>
    <col min="15631" max="15631" width="9.42578125" customWidth="1"/>
    <col min="15632" max="15632" width="9.5703125" customWidth="1"/>
    <col min="15633" max="15633" width="9" customWidth="1"/>
    <col min="15634" max="15634" width="9.42578125" customWidth="1"/>
    <col min="15635" max="15636" width="9.7109375" customWidth="1"/>
    <col min="15637" max="15638" width="10" customWidth="1"/>
    <col min="15639" max="15639" width="9.85546875" customWidth="1"/>
    <col min="15640" max="15640" width="14.140625" customWidth="1"/>
    <col min="15641" max="15641" width="10.42578125" customWidth="1"/>
    <col min="15642" max="15642" width="10.5703125" customWidth="1"/>
    <col min="15643" max="15643" width="10.42578125" customWidth="1"/>
    <col min="15644" max="15644" width="10.28515625" customWidth="1"/>
    <col min="15645" max="15645" width="10.5703125" customWidth="1"/>
    <col min="15646" max="15646" width="9.140625" customWidth="1"/>
    <col min="15647" max="15647" width="10.42578125" customWidth="1"/>
    <col min="15648" max="15653" width="9.140625" customWidth="1"/>
    <col min="15654" max="15654" width="8" customWidth="1"/>
    <col min="15655" max="15663" width="7.28515625" customWidth="1"/>
    <col min="15664" max="15664" width="8.42578125" customWidth="1"/>
    <col min="15665" max="15665" width="9.28515625" customWidth="1"/>
    <col min="15666" max="15666" width="7.28515625" customWidth="1"/>
    <col min="15667" max="15667" width="9.85546875" customWidth="1"/>
    <col min="15668" max="15668" width="10.5703125" customWidth="1"/>
    <col min="15669" max="15669" width="8.5703125" customWidth="1"/>
    <col min="15670" max="15671" width="8.42578125" customWidth="1"/>
    <col min="15672" max="15672" width="9.140625" customWidth="1"/>
    <col min="15673" max="15673" width="8.140625" customWidth="1"/>
    <col min="15674" max="15674" width="8.85546875" customWidth="1"/>
    <col min="15868" max="15868" width="2.5703125" customWidth="1"/>
    <col min="15869" max="15869" width="5.140625" customWidth="1"/>
    <col min="15870" max="15870" width="12.42578125" customWidth="1"/>
    <col min="15871" max="15871" width="8.5703125" customWidth="1"/>
    <col min="15872" max="15872" width="9.28515625" customWidth="1"/>
    <col min="15873" max="15873" width="9.140625" customWidth="1"/>
    <col min="15874" max="15874" width="9" customWidth="1"/>
    <col min="15875" max="15875" width="8.85546875" customWidth="1"/>
    <col min="15876" max="15876" width="9" customWidth="1"/>
    <col min="15877" max="15878" width="8.85546875" customWidth="1"/>
    <col min="15879" max="15879" width="9.140625" customWidth="1"/>
    <col min="15880" max="15880" width="9.28515625" customWidth="1"/>
    <col min="15881" max="15881" width="9.42578125" customWidth="1"/>
    <col min="15882" max="15882" width="9.28515625" customWidth="1"/>
    <col min="15883" max="15883" width="9.5703125" customWidth="1"/>
    <col min="15884" max="15884" width="10" customWidth="1"/>
    <col min="15885" max="15885" width="10.140625" customWidth="1"/>
    <col min="15886" max="15886" width="10.28515625" customWidth="1"/>
    <col min="15887" max="15887" width="9.42578125" customWidth="1"/>
    <col min="15888" max="15888" width="9.5703125" customWidth="1"/>
    <col min="15889" max="15889" width="9" customWidth="1"/>
    <col min="15890" max="15890" width="9.42578125" customWidth="1"/>
    <col min="15891" max="15892" width="9.7109375" customWidth="1"/>
    <col min="15893" max="15894" width="10" customWidth="1"/>
    <col min="15895" max="15895" width="9.85546875" customWidth="1"/>
    <col min="15896" max="15896" width="14.140625" customWidth="1"/>
    <col min="15897" max="15897" width="10.42578125" customWidth="1"/>
    <col min="15898" max="15898" width="10.5703125" customWidth="1"/>
    <col min="15899" max="15899" width="10.42578125" customWidth="1"/>
    <col min="15900" max="15900" width="10.28515625" customWidth="1"/>
    <col min="15901" max="15901" width="10.5703125" customWidth="1"/>
    <col min="15902" max="15902" width="9.140625" customWidth="1"/>
    <col min="15903" max="15903" width="10.42578125" customWidth="1"/>
    <col min="15904" max="15909" width="9.140625" customWidth="1"/>
    <col min="15910" max="15910" width="8" customWidth="1"/>
    <col min="15911" max="15919" width="7.28515625" customWidth="1"/>
    <col min="15920" max="15920" width="8.42578125" customWidth="1"/>
    <col min="15921" max="15921" width="9.28515625" customWidth="1"/>
    <col min="15922" max="15922" width="7.28515625" customWidth="1"/>
    <col min="15923" max="15923" width="9.85546875" customWidth="1"/>
    <col min="15924" max="15924" width="10.5703125" customWidth="1"/>
    <col min="15925" max="15925" width="8.5703125" customWidth="1"/>
    <col min="15926" max="15927" width="8.42578125" customWidth="1"/>
    <col min="15928" max="15928" width="9.140625" customWidth="1"/>
    <col min="15929" max="15929" width="8.140625" customWidth="1"/>
    <col min="15930" max="15930" width="8.85546875" customWidth="1"/>
    <col min="16124" max="16124" width="2.5703125" customWidth="1"/>
    <col min="16125" max="16125" width="5.140625" customWidth="1"/>
    <col min="16126" max="16126" width="12.42578125" customWidth="1"/>
    <col min="16127" max="16127" width="8.5703125" customWidth="1"/>
    <col min="16128" max="16128" width="9.28515625" customWidth="1"/>
    <col min="16129" max="16129" width="9.140625" customWidth="1"/>
    <col min="16130" max="16130" width="9" customWidth="1"/>
    <col min="16131" max="16131" width="8.85546875" customWidth="1"/>
    <col min="16132" max="16132" width="9" customWidth="1"/>
    <col min="16133" max="16134" width="8.85546875" customWidth="1"/>
    <col min="16135" max="16135" width="9.140625" customWidth="1"/>
    <col min="16136" max="16136" width="9.28515625" customWidth="1"/>
    <col min="16137" max="16137" width="9.42578125" customWidth="1"/>
    <col min="16138" max="16138" width="9.28515625" customWidth="1"/>
    <col min="16139" max="16139" width="9.5703125" customWidth="1"/>
    <col min="16140" max="16140" width="10" customWidth="1"/>
    <col min="16141" max="16141" width="10.140625" customWidth="1"/>
    <col min="16142" max="16142" width="10.28515625" customWidth="1"/>
    <col min="16143" max="16143" width="9.42578125" customWidth="1"/>
    <col min="16144" max="16144" width="9.5703125" customWidth="1"/>
    <col min="16145" max="16145" width="9" customWidth="1"/>
    <col min="16146" max="16146" width="9.42578125" customWidth="1"/>
    <col min="16147" max="16148" width="9.7109375" customWidth="1"/>
    <col min="16149" max="16150" width="10" customWidth="1"/>
    <col min="16151" max="16151" width="9.85546875" customWidth="1"/>
    <col min="16152" max="16152" width="14.140625" customWidth="1"/>
    <col min="16153" max="16153" width="10.42578125" customWidth="1"/>
    <col min="16154" max="16154" width="10.5703125" customWidth="1"/>
    <col min="16155" max="16155" width="10.42578125" customWidth="1"/>
    <col min="16156" max="16156" width="10.28515625" customWidth="1"/>
    <col min="16157" max="16157" width="10.5703125" customWidth="1"/>
    <col min="16158" max="16158" width="9.140625" customWidth="1"/>
    <col min="16159" max="16159" width="10.42578125" customWidth="1"/>
    <col min="16160" max="16165" width="9.140625" customWidth="1"/>
    <col min="16166" max="16166" width="8" customWidth="1"/>
    <col min="16167" max="16175" width="7.28515625" customWidth="1"/>
    <col min="16176" max="16176" width="8.42578125" customWidth="1"/>
    <col min="16177" max="16177" width="9.28515625" customWidth="1"/>
    <col min="16178" max="16178" width="7.28515625" customWidth="1"/>
    <col min="16179" max="16179" width="9.85546875" customWidth="1"/>
    <col min="16180" max="16180" width="10.5703125" customWidth="1"/>
    <col min="16181" max="16181" width="8.5703125" customWidth="1"/>
    <col min="16182" max="16183" width="8.42578125" customWidth="1"/>
    <col min="16184" max="16184" width="9.140625" customWidth="1"/>
    <col min="16185" max="16185" width="8.140625" customWidth="1"/>
    <col min="16186" max="16186" width="8.85546875" customWidth="1"/>
  </cols>
  <sheetData>
    <row r="1" spans="2:61" ht="30" customHeight="1" x14ac:dyDescent="0.25">
      <c r="B1" s="1288" t="s">
        <v>287</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row>
    <row r="2" spans="2:61" ht="15" customHeight="1" thickBot="1" x14ac:dyDescent="0.3">
      <c r="B2" s="282"/>
      <c r="C2" s="1"/>
    </row>
    <row r="3" spans="2:61" ht="18" customHeight="1" thickBot="1" x14ac:dyDescent="0.3">
      <c r="B3" s="1358" t="s">
        <v>0</v>
      </c>
      <c r="C3" s="1359"/>
      <c r="D3" s="1364" t="s">
        <v>1</v>
      </c>
      <c r="E3" s="1467" t="s">
        <v>2</v>
      </c>
      <c r="F3" s="1468"/>
      <c r="G3" s="1468"/>
      <c r="H3" s="1468"/>
      <c r="I3" s="1468"/>
      <c r="J3" s="1468"/>
      <c r="K3" s="1468"/>
      <c r="L3" s="1469"/>
      <c r="M3" s="1630" t="s">
        <v>3</v>
      </c>
      <c r="N3" s="1631"/>
      <c r="O3" s="1631"/>
      <c r="P3" s="1631"/>
      <c r="Q3" s="1631"/>
      <c r="R3" s="1631"/>
      <c r="S3" s="1631"/>
      <c r="T3" s="1631"/>
      <c r="U3" s="1631"/>
      <c r="V3" s="1631"/>
      <c r="W3" s="1631"/>
      <c r="X3" s="1631"/>
      <c r="Y3" s="1632"/>
      <c r="Z3" s="1467" t="s">
        <v>4</v>
      </c>
      <c r="AA3" s="1468"/>
      <c r="AB3" s="1468"/>
      <c r="AC3" s="1468"/>
      <c r="AD3" s="1468"/>
      <c r="AE3" s="1469"/>
      <c r="AF3" s="1647" t="s">
        <v>5</v>
      </c>
      <c r="AG3" s="1648"/>
      <c r="AH3" s="1648"/>
      <c r="AI3" s="1648"/>
      <c r="AJ3" s="1648"/>
      <c r="AK3" s="1648"/>
      <c r="AL3" s="1648"/>
      <c r="AM3" s="1649"/>
      <c r="AN3" s="1630" t="s">
        <v>6</v>
      </c>
      <c r="AO3" s="1631"/>
      <c r="AP3" s="1631"/>
      <c r="AQ3" s="1631"/>
      <c r="AR3" s="1631"/>
      <c r="AS3" s="1631"/>
      <c r="AT3" s="1631"/>
      <c r="AU3" s="1631"/>
      <c r="AV3" s="1631"/>
      <c r="AW3" s="1631"/>
      <c r="AX3" s="1631"/>
      <c r="AY3" s="1631"/>
      <c r="AZ3" s="1632"/>
      <c r="BA3" s="1630" t="s">
        <v>7</v>
      </c>
      <c r="BB3" s="1631"/>
      <c r="BC3" s="1631"/>
      <c r="BD3" s="1631"/>
      <c r="BE3" s="1631"/>
      <c r="BF3" s="1632"/>
      <c r="BG3" s="1437" t="s">
        <v>199</v>
      </c>
      <c r="BH3" s="1438"/>
    </row>
    <row r="4" spans="2:61" ht="24" customHeight="1" x14ac:dyDescent="0.25">
      <c r="B4" s="1360"/>
      <c r="C4" s="1361"/>
      <c r="D4" s="1365"/>
      <c r="E4" s="1617" t="s">
        <v>9</v>
      </c>
      <c r="F4" s="1618"/>
      <c r="G4" s="1618"/>
      <c r="H4" s="1618" t="s">
        <v>117</v>
      </c>
      <c r="I4" s="1618"/>
      <c r="J4" s="1635" t="s">
        <v>12</v>
      </c>
      <c r="K4" s="1635"/>
      <c r="L4" s="1636"/>
      <c r="M4" s="1617" t="s">
        <v>90</v>
      </c>
      <c r="N4" s="1618"/>
      <c r="O4" s="1618"/>
      <c r="P4" s="1594" t="s">
        <v>91</v>
      </c>
      <c r="Q4" s="1618" t="s">
        <v>143</v>
      </c>
      <c r="R4" s="1618"/>
      <c r="S4" s="1618"/>
      <c r="T4" s="1618"/>
      <c r="U4" s="1618" t="s">
        <v>121</v>
      </c>
      <c r="V4" s="1618"/>
      <c r="W4" s="1618"/>
      <c r="X4" s="1618"/>
      <c r="Y4" s="1621"/>
      <c r="Z4" s="1639" t="s">
        <v>46</v>
      </c>
      <c r="AA4" s="1635" t="s">
        <v>15</v>
      </c>
      <c r="AB4" s="1635"/>
      <c r="AC4" s="1615" t="s">
        <v>16</v>
      </c>
      <c r="AD4" s="1615"/>
      <c r="AE4" s="243" t="s">
        <v>17</v>
      </c>
      <c r="AF4" s="1617" t="s">
        <v>18</v>
      </c>
      <c r="AG4" s="1618"/>
      <c r="AH4" s="1618" t="s">
        <v>19</v>
      </c>
      <c r="AI4" s="1618"/>
      <c r="AJ4" s="1644" t="s">
        <v>20</v>
      </c>
      <c r="AK4" s="1645"/>
      <c r="AL4" s="1645"/>
      <c r="AM4" s="1646"/>
      <c r="AN4" s="1639" t="s">
        <v>21</v>
      </c>
      <c r="AO4" s="1594" t="s">
        <v>22</v>
      </c>
      <c r="AP4" s="1594" t="s">
        <v>23</v>
      </c>
      <c r="AQ4" s="1594" t="s">
        <v>24</v>
      </c>
      <c r="AR4" s="1594" t="s">
        <v>25</v>
      </c>
      <c r="AS4" s="1637" t="s">
        <v>26</v>
      </c>
      <c r="AT4" s="1594" t="s">
        <v>93</v>
      </c>
      <c r="AU4" s="1594" t="s">
        <v>94</v>
      </c>
      <c r="AV4" s="1597" t="s">
        <v>27</v>
      </c>
      <c r="AW4" s="1597" t="s">
        <v>28</v>
      </c>
      <c r="AX4" s="1594" t="s">
        <v>29</v>
      </c>
      <c r="AY4" s="1594" t="s">
        <v>30</v>
      </c>
      <c r="AZ4" s="1601" t="s">
        <v>345</v>
      </c>
      <c r="BA4" s="1627" t="s">
        <v>32</v>
      </c>
      <c r="BB4" s="1628"/>
      <c r="BC4" s="1629" t="s">
        <v>33</v>
      </c>
      <c r="BD4" s="1628"/>
      <c r="BE4" s="1592" t="s">
        <v>34</v>
      </c>
      <c r="BF4" s="1593"/>
      <c r="BG4" s="1439"/>
      <c r="BH4" s="1440"/>
    </row>
    <row r="5" spans="2:61" ht="27" customHeight="1" x14ac:dyDescent="0.25">
      <c r="B5" s="1360"/>
      <c r="C5" s="1361"/>
      <c r="D5" s="1365"/>
      <c r="E5" s="1612" t="s">
        <v>114</v>
      </c>
      <c r="F5" s="1604" t="s">
        <v>115</v>
      </c>
      <c r="G5" s="1604" t="s">
        <v>116</v>
      </c>
      <c r="H5" s="1604" t="s">
        <v>118</v>
      </c>
      <c r="I5" s="1604" t="s">
        <v>122</v>
      </c>
      <c r="J5" s="1561" t="s">
        <v>317</v>
      </c>
      <c r="K5" s="1561" t="s">
        <v>318</v>
      </c>
      <c r="L5" s="1616" t="s">
        <v>319</v>
      </c>
      <c r="M5" s="1612" t="s">
        <v>95</v>
      </c>
      <c r="N5" s="1604" t="s">
        <v>96</v>
      </c>
      <c r="O5" s="1604" t="s">
        <v>97</v>
      </c>
      <c r="P5" s="1619"/>
      <c r="Q5" s="1604" t="s">
        <v>119</v>
      </c>
      <c r="R5" s="1604" t="s">
        <v>120</v>
      </c>
      <c r="S5" s="1604" t="s">
        <v>100</v>
      </c>
      <c r="T5" s="1604" t="s">
        <v>98</v>
      </c>
      <c r="U5" s="1604" t="s">
        <v>41</v>
      </c>
      <c r="V5" s="1604" t="s">
        <v>42</v>
      </c>
      <c r="W5" s="1604" t="s">
        <v>43</v>
      </c>
      <c r="X5" s="1604" t="s">
        <v>44</v>
      </c>
      <c r="Y5" s="1607" t="s">
        <v>45</v>
      </c>
      <c r="Z5" s="1640"/>
      <c r="AA5" s="1516" t="s">
        <v>320</v>
      </c>
      <c r="AB5" s="1516" t="s">
        <v>321</v>
      </c>
      <c r="AC5" s="1516" t="s">
        <v>320</v>
      </c>
      <c r="AD5" s="1516" t="s">
        <v>321</v>
      </c>
      <c r="AE5" s="1541" t="s">
        <v>320</v>
      </c>
      <c r="AF5" s="1612" t="s">
        <v>322</v>
      </c>
      <c r="AG5" s="1604" t="s">
        <v>324</v>
      </c>
      <c r="AH5" s="1604" t="s">
        <v>322</v>
      </c>
      <c r="AI5" s="1604" t="s">
        <v>324</v>
      </c>
      <c r="AJ5" s="1604" t="s">
        <v>322</v>
      </c>
      <c r="AK5" s="1604" t="s">
        <v>324</v>
      </c>
      <c r="AL5" s="1604" t="s">
        <v>344</v>
      </c>
      <c r="AM5" s="1607" t="s">
        <v>340</v>
      </c>
      <c r="AN5" s="1640"/>
      <c r="AO5" s="1595"/>
      <c r="AP5" s="1595"/>
      <c r="AQ5" s="1595"/>
      <c r="AR5" s="1595"/>
      <c r="AS5" s="1595"/>
      <c r="AT5" s="1595"/>
      <c r="AU5" s="1595"/>
      <c r="AV5" s="1598"/>
      <c r="AW5" s="1598"/>
      <c r="AX5" s="1595"/>
      <c r="AY5" s="1594"/>
      <c r="AZ5" s="1602"/>
      <c r="BA5" s="1624" t="s">
        <v>338</v>
      </c>
      <c r="BB5" s="1610" t="s">
        <v>329</v>
      </c>
      <c r="BC5" s="1610" t="s">
        <v>342</v>
      </c>
      <c r="BD5" s="1610" t="s">
        <v>329</v>
      </c>
      <c r="BE5" s="1610" t="s">
        <v>342</v>
      </c>
      <c r="BF5" s="1622" t="s">
        <v>329</v>
      </c>
      <c r="BG5" s="1439"/>
      <c r="BH5" s="1440"/>
    </row>
    <row r="6" spans="2:61" ht="34.5" customHeight="1" x14ac:dyDescent="0.25">
      <c r="B6" s="1360"/>
      <c r="C6" s="1361"/>
      <c r="D6" s="1365"/>
      <c r="E6" s="1624"/>
      <c r="F6" s="1610"/>
      <c r="G6" s="1610"/>
      <c r="H6" s="1610"/>
      <c r="I6" s="1610"/>
      <c r="J6" s="1539"/>
      <c r="K6" s="1539"/>
      <c r="L6" s="1542"/>
      <c r="M6" s="1613"/>
      <c r="N6" s="1633"/>
      <c r="O6" s="1633"/>
      <c r="P6" s="1619"/>
      <c r="Q6" s="1610"/>
      <c r="R6" s="1610"/>
      <c r="S6" s="1610"/>
      <c r="T6" s="1610"/>
      <c r="U6" s="1605"/>
      <c r="V6" s="1605"/>
      <c r="W6" s="1605"/>
      <c r="X6" s="1605"/>
      <c r="Y6" s="1608"/>
      <c r="Z6" s="1640"/>
      <c r="AA6" s="1517"/>
      <c r="AB6" s="1517"/>
      <c r="AC6" s="1517"/>
      <c r="AD6" s="1517"/>
      <c r="AE6" s="1642"/>
      <c r="AF6" s="1624"/>
      <c r="AG6" s="1610"/>
      <c r="AH6" s="1610"/>
      <c r="AI6" s="1610"/>
      <c r="AJ6" s="1610"/>
      <c r="AK6" s="1610"/>
      <c r="AL6" s="1610"/>
      <c r="AM6" s="1622"/>
      <c r="AN6" s="1640"/>
      <c r="AO6" s="1595"/>
      <c r="AP6" s="1595"/>
      <c r="AQ6" s="1595"/>
      <c r="AR6" s="1595"/>
      <c r="AS6" s="1595"/>
      <c r="AT6" s="1595"/>
      <c r="AU6" s="1595"/>
      <c r="AV6" s="1598"/>
      <c r="AW6" s="1598"/>
      <c r="AX6" s="1595"/>
      <c r="AY6" s="1594"/>
      <c r="AZ6" s="1602"/>
      <c r="BA6" s="1625"/>
      <c r="BB6" s="1605"/>
      <c r="BC6" s="1605"/>
      <c r="BD6" s="1605"/>
      <c r="BE6" s="1605"/>
      <c r="BF6" s="1608"/>
      <c r="BG6" s="1439"/>
      <c r="BH6" s="1440"/>
    </row>
    <row r="7" spans="2:61" ht="39.75" customHeight="1" thickBot="1" x14ac:dyDescent="0.3">
      <c r="B7" s="1360"/>
      <c r="C7" s="1361"/>
      <c r="D7" s="1365"/>
      <c r="E7" s="1638"/>
      <c r="F7" s="1611"/>
      <c r="G7" s="1611"/>
      <c r="H7" s="1611"/>
      <c r="I7" s="1611"/>
      <c r="J7" s="1540"/>
      <c r="K7" s="1540"/>
      <c r="L7" s="1543"/>
      <c r="M7" s="1614"/>
      <c r="N7" s="1634"/>
      <c r="O7" s="1634"/>
      <c r="P7" s="1620"/>
      <c r="Q7" s="1611"/>
      <c r="R7" s="1611"/>
      <c r="S7" s="1611"/>
      <c r="T7" s="1611"/>
      <c r="U7" s="1606"/>
      <c r="V7" s="1606"/>
      <c r="W7" s="1606"/>
      <c r="X7" s="1606"/>
      <c r="Y7" s="1609"/>
      <c r="Z7" s="1641"/>
      <c r="AA7" s="1518"/>
      <c r="AB7" s="1518"/>
      <c r="AC7" s="1518"/>
      <c r="AD7" s="1518"/>
      <c r="AE7" s="1643"/>
      <c r="AF7" s="1638"/>
      <c r="AG7" s="1611"/>
      <c r="AH7" s="1611"/>
      <c r="AI7" s="1611"/>
      <c r="AJ7" s="1611"/>
      <c r="AK7" s="1611"/>
      <c r="AL7" s="1611"/>
      <c r="AM7" s="1623"/>
      <c r="AN7" s="1641"/>
      <c r="AO7" s="1596"/>
      <c r="AP7" s="1596"/>
      <c r="AQ7" s="1596"/>
      <c r="AR7" s="1596"/>
      <c r="AS7" s="1596"/>
      <c r="AT7" s="1596"/>
      <c r="AU7" s="1596"/>
      <c r="AV7" s="1599"/>
      <c r="AW7" s="1599"/>
      <c r="AX7" s="1596"/>
      <c r="AY7" s="1600"/>
      <c r="AZ7" s="1603"/>
      <c r="BA7" s="1626"/>
      <c r="BB7" s="1606"/>
      <c r="BC7" s="1606"/>
      <c r="BD7" s="1606"/>
      <c r="BE7" s="1606"/>
      <c r="BF7" s="1609"/>
      <c r="BG7" s="1441"/>
      <c r="BH7" s="1442"/>
    </row>
    <row r="8" spans="2:61" ht="39.75" customHeight="1" x14ac:dyDescent="0.25">
      <c r="B8" s="1360"/>
      <c r="C8" s="1361"/>
      <c r="D8" s="1365"/>
      <c r="E8" s="1352" t="s">
        <v>279</v>
      </c>
      <c r="F8" s="1352" t="s">
        <v>279</v>
      </c>
      <c r="G8" s="1352" t="s">
        <v>279</v>
      </c>
      <c r="H8" s="1352" t="s">
        <v>279</v>
      </c>
      <c r="I8" s="1352" t="s">
        <v>279</v>
      </c>
      <c r="J8" s="1356" t="s">
        <v>239</v>
      </c>
      <c r="K8" s="1356" t="s">
        <v>239</v>
      </c>
      <c r="L8" s="1356" t="s">
        <v>239</v>
      </c>
      <c r="M8" s="1352" t="s">
        <v>279</v>
      </c>
      <c r="N8" s="1348" t="s">
        <v>279</v>
      </c>
      <c r="O8" s="1348" t="s">
        <v>279</v>
      </c>
      <c r="P8" s="1348" t="s">
        <v>279</v>
      </c>
      <c r="Q8" s="1348" t="s">
        <v>279</v>
      </c>
      <c r="R8" s="1348" t="s">
        <v>279</v>
      </c>
      <c r="S8" s="1348" t="s">
        <v>279</v>
      </c>
      <c r="T8" s="1348" t="s">
        <v>279</v>
      </c>
      <c r="U8" s="1348" t="s">
        <v>279</v>
      </c>
      <c r="V8" s="1348" t="s">
        <v>279</v>
      </c>
      <c r="W8" s="1348" t="s">
        <v>279</v>
      </c>
      <c r="X8" s="1348" t="s">
        <v>279</v>
      </c>
      <c r="Y8" s="1350" t="s">
        <v>279</v>
      </c>
      <c r="Z8" s="1348" t="s">
        <v>279</v>
      </c>
      <c r="AA8" s="1344" t="s">
        <v>239</v>
      </c>
      <c r="AB8" s="1344" t="s">
        <v>239</v>
      </c>
      <c r="AC8" s="1344" t="s">
        <v>239</v>
      </c>
      <c r="AD8" s="1344" t="s">
        <v>239</v>
      </c>
      <c r="AE8" s="1346" t="s">
        <v>239</v>
      </c>
      <c r="AF8" s="1344" t="s">
        <v>280</v>
      </c>
      <c r="AG8" s="1344" t="s">
        <v>241</v>
      </c>
      <c r="AH8" s="1344" t="s">
        <v>280</v>
      </c>
      <c r="AI8" s="1344" t="s">
        <v>241</v>
      </c>
      <c r="AJ8" s="1344" t="s">
        <v>280</v>
      </c>
      <c r="AK8" s="1344" t="s">
        <v>241</v>
      </c>
      <c r="AL8" s="1344" t="s">
        <v>280</v>
      </c>
      <c r="AM8" s="1346" t="s">
        <v>241</v>
      </c>
      <c r="AN8" s="1344" t="s">
        <v>279</v>
      </c>
      <c r="AO8" s="1344" t="s">
        <v>279</v>
      </c>
      <c r="AP8" s="1344" t="s">
        <v>279</v>
      </c>
      <c r="AQ8" s="1344" t="s">
        <v>279</v>
      </c>
      <c r="AR8" s="1344" t="s">
        <v>279</v>
      </c>
      <c r="AS8" s="1344" t="s">
        <v>279</v>
      </c>
      <c r="AT8" s="1344" t="s">
        <v>279</v>
      </c>
      <c r="AU8" s="1344" t="s">
        <v>279</v>
      </c>
      <c r="AV8" s="1344" t="s">
        <v>279</v>
      </c>
      <c r="AW8" s="1344" t="s">
        <v>279</v>
      </c>
      <c r="AX8" s="1344" t="s">
        <v>279</v>
      </c>
      <c r="AY8" s="1344" t="s">
        <v>279</v>
      </c>
      <c r="AZ8" s="1346" t="s">
        <v>279</v>
      </c>
      <c r="BA8" s="1344" t="s">
        <v>243</v>
      </c>
      <c r="BB8" s="1344" t="s">
        <v>279</v>
      </c>
      <c r="BC8" s="1344" t="s">
        <v>243</v>
      </c>
      <c r="BD8" s="1344" t="s">
        <v>279</v>
      </c>
      <c r="BE8" s="1344" t="s">
        <v>243</v>
      </c>
      <c r="BF8" s="1346" t="s">
        <v>279</v>
      </c>
      <c r="BG8" s="1342" t="s">
        <v>355</v>
      </c>
      <c r="BH8" s="1650" t="s">
        <v>50</v>
      </c>
    </row>
    <row r="9" spans="2:61" ht="15" customHeight="1" x14ac:dyDescent="0.25">
      <c r="B9" s="1360"/>
      <c r="C9" s="1361"/>
      <c r="D9" s="1365"/>
      <c r="E9" s="1455"/>
      <c r="F9" s="1455"/>
      <c r="G9" s="1455"/>
      <c r="H9" s="1455"/>
      <c r="I9" s="1455"/>
      <c r="J9" s="1457"/>
      <c r="K9" s="1457"/>
      <c r="L9" s="1457"/>
      <c r="M9" s="1455"/>
      <c r="N9" s="1454"/>
      <c r="O9" s="1454"/>
      <c r="P9" s="1454"/>
      <c r="Q9" s="1454"/>
      <c r="R9" s="1454"/>
      <c r="S9" s="1454"/>
      <c r="T9" s="1454"/>
      <c r="U9" s="1454"/>
      <c r="V9" s="1454"/>
      <c r="W9" s="1454"/>
      <c r="X9" s="1454"/>
      <c r="Y9" s="1470"/>
      <c r="Z9" s="1454"/>
      <c r="AA9" s="1452"/>
      <c r="AB9" s="1452"/>
      <c r="AC9" s="1452"/>
      <c r="AD9" s="1452"/>
      <c r="AE9" s="1453"/>
      <c r="AF9" s="1452"/>
      <c r="AG9" s="1452"/>
      <c r="AH9" s="1452"/>
      <c r="AI9" s="1452"/>
      <c r="AJ9" s="1452"/>
      <c r="AK9" s="1452"/>
      <c r="AL9" s="1452"/>
      <c r="AM9" s="1453"/>
      <c r="AN9" s="1452"/>
      <c r="AO9" s="1452"/>
      <c r="AP9" s="1452"/>
      <c r="AQ9" s="1452"/>
      <c r="AR9" s="1452"/>
      <c r="AS9" s="1452"/>
      <c r="AT9" s="1452"/>
      <c r="AU9" s="1452"/>
      <c r="AV9" s="1452"/>
      <c r="AW9" s="1452"/>
      <c r="AX9" s="1452"/>
      <c r="AY9" s="1452"/>
      <c r="AZ9" s="1453"/>
      <c r="BA9" s="1452"/>
      <c r="BB9" s="1452"/>
      <c r="BC9" s="1452"/>
      <c r="BD9" s="1452"/>
      <c r="BE9" s="1452"/>
      <c r="BF9" s="1453"/>
      <c r="BG9" s="1343"/>
      <c r="BH9" s="1651"/>
    </row>
    <row r="10" spans="2:61" ht="15" customHeight="1" x14ac:dyDescent="0.25">
      <c r="B10" s="1547"/>
      <c r="C10" s="1548"/>
      <c r="D10" s="604" t="s">
        <v>51</v>
      </c>
      <c r="E10" s="556">
        <f>SUM(E11:E47)</f>
        <v>778660</v>
      </c>
      <c r="F10" s="594">
        <f>SUM(F11:F47)</f>
        <v>718810</v>
      </c>
      <c r="G10" s="594">
        <f>SUM(G11:G47)</f>
        <v>266590</v>
      </c>
      <c r="H10" s="594">
        <f>SUM(H11:H48)</f>
        <v>18698</v>
      </c>
      <c r="I10" s="594">
        <f>SUM(I11:I48)</f>
        <v>4775</v>
      </c>
      <c r="J10" s="205">
        <v>3.1</v>
      </c>
      <c r="K10" s="205">
        <v>10.5</v>
      </c>
      <c r="L10" s="230">
        <v>5.8</v>
      </c>
      <c r="M10" s="228">
        <f t="shared" ref="M10:Z10" si="0">SUM(M11:M47)</f>
        <v>221</v>
      </c>
      <c r="N10" s="228">
        <f t="shared" si="0"/>
        <v>28</v>
      </c>
      <c r="O10" s="228">
        <f t="shared" si="0"/>
        <v>1959</v>
      </c>
      <c r="P10" s="228">
        <f t="shared" si="0"/>
        <v>422</v>
      </c>
      <c r="Q10" s="228">
        <f t="shared" si="0"/>
        <v>203</v>
      </c>
      <c r="R10" s="228">
        <f t="shared" si="0"/>
        <v>46</v>
      </c>
      <c r="S10" s="228">
        <f t="shared" si="0"/>
        <v>195</v>
      </c>
      <c r="T10" s="228">
        <f t="shared" si="0"/>
        <v>4870</v>
      </c>
      <c r="U10" s="228">
        <f t="shared" si="0"/>
        <v>21109</v>
      </c>
      <c r="V10" s="228">
        <f t="shared" si="0"/>
        <v>122829</v>
      </c>
      <c r="W10" s="228">
        <f t="shared" si="0"/>
        <v>79159</v>
      </c>
      <c r="X10" s="228">
        <f t="shared" si="0"/>
        <v>23525</v>
      </c>
      <c r="Y10" s="557">
        <f t="shared" si="0"/>
        <v>20098</v>
      </c>
      <c r="Z10" s="229">
        <f t="shared" si="0"/>
        <v>291062</v>
      </c>
      <c r="AA10" s="77">
        <v>99.1</v>
      </c>
      <c r="AB10" s="77">
        <v>84.9</v>
      </c>
      <c r="AC10" s="77">
        <v>98.6</v>
      </c>
      <c r="AD10" s="77">
        <v>50.4</v>
      </c>
      <c r="AE10" s="79">
        <v>94.7</v>
      </c>
      <c r="AF10" s="228">
        <f>SUM(AF11:AF47)</f>
        <v>85226</v>
      </c>
      <c r="AG10" s="228">
        <f t="shared" ref="AG10:BF10" si="1">SUM(AG11:AG47)</f>
        <v>325948</v>
      </c>
      <c r="AH10" s="228">
        <f t="shared" si="1"/>
        <v>4848</v>
      </c>
      <c r="AI10" s="228">
        <f t="shared" si="1"/>
        <v>30929</v>
      </c>
      <c r="AJ10" s="228">
        <f t="shared" si="1"/>
        <v>65279</v>
      </c>
      <c r="AK10" s="228">
        <f t="shared" si="1"/>
        <v>249028</v>
      </c>
      <c r="AL10" s="228">
        <f t="shared" si="1"/>
        <v>117223</v>
      </c>
      <c r="AM10" s="557">
        <f t="shared" si="1"/>
        <v>104339</v>
      </c>
      <c r="AN10" s="229">
        <f t="shared" si="1"/>
        <v>474305</v>
      </c>
      <c r="AO10" s="228">
        <f t="shared" si="1"/>
        <v>85323</v>
      </c>
      <c r="AP10" s="228">
        <f t="shared" si="1"/>
        <v>57257</v>
      </c>
      <c r="AQ10" s="228">
        <f t="shared" si="1"/>
        <v>16775</v>
      </c>
      <c r="AR10" s="228">
        <f t="shared" si="1"/>
        <v>7609</v>
      </c>
      <c r="AS10" s="228">
        <f t="shared" si="1"/>
        <v>146</v>
      </c>
      <c r="AT10" s="228">
        <f t="shared" si="1"/>
        <v>7532</v>
      </c>
      <c r="AU10" s="228">
        <f t="shared" si="1"/>
        <v>31328</v>
      </c>
      <c r="AV10" s="228">
        <f t="shared" si="1"/>
        <v>16878</v>
      </c>
      <c r="AW10" s="228">
        <f t="shared" si="1"/>
        <v>16711</v>
      </c>
      <c r="AX10" s="228">
        <f t="shared" si="1"/>
        <v>959612</v>
      </c>
      <c r="AY10" s="228">
        <f t="shared" si="1"/>
        <v>4645550</v>
      </c>
      <c r="AZ10" s="558">
        <f t="shared" si="1"/>
        <v>7978</v>
      </c>
      <c r="BA10" s="229">
        <f t="shared" si="1"/>
        <v>20453624.310899999</v>
      </c>
      <c r="BB10" s="228">
        <f t="shared" si="1"/>
        <v>60081447.84279301</v>
      </c>
      <c r="BC10" s="228">
        <f t="shared" si="1"/>
        <v>1384923</v>
      </c>
      <c r="BD10" s="228">
        <f t="shared" si="1"/>
        <v>2833112</v>
      </c>
      <c r="BE10" s="228">
        <f t="shared" si="1"/>
        <v>170011</v>
      </c>
      <c r="BF10" s="558">
        <f t="shared" si="1"/>
        <v>353850</v>
      </c>
      <c r="BG10" s="686">
        <v>78.08</v>
      </c>
      <c r="BH10" s="364"/>
      <c r="BI10" s="30"/>
    </row>
    <row r="11" spans="2:61" ht="15" customHeight="1" x14ac:dyDescent="0.25">
      <c r="B11" s="570">
        <v>1</v>
      </c>
      <c r="C11" s="553">
        <v>41001</v>
      </c>
      <c r="D11" s="609" t="s">
        <v>52</v>
      </c>
      <c r="E11" s="536">
        <v>165215</v>
      </c>
      <c r="F11" s="537">
        <v>154918</v>
      </c>
      <c r="G11" s="538">
        <v>179637</v>
      </c>
      <c r="H11" s="539">
        <v>5917</v>
      </c>
      <c r="I11" s="559">
        <v>1702</v>
      </c>
      <c r="J11" s="541">
        <v>4</v>
      </c>
      <c r="K11" s="541">
        <v>6</v>
      </c>
      <c r="L11" s="542">
        <v>5.0999999999999996</v>
      </c>
      <c r="M11" s="610">
        <v>41</v>
      </c>
      <c r="N11" s="543">
        <v>1</v>
      </c>
      <c r="O11" s="543">
        <v>320</v>
      </c>
      <c r="P11" s="543">
        <v>321</v>
      </c>
      <c r="Q11" s="537">
        <v>37</v>
      </c>
      <c r="R11" s="537">
        <v>7</v>
      </c>
      <c r="S11" s="540" t="s">
        <v>124</v>
      </c>
      <c r="T11" s="540" t="s">
        <v>124</v>
      </c>
      <c r="U11" s="543">
        <v>7319</v>
      </c>
      <c r="V11" s="543">
        <v>31417</v>
      </c>
      <c r="W11" s="543">
        <v>24828</v>
      </c>
      <c r="X11" s="543">
        <v>8594</v>
      </c>
      <c r="Y11" s="596">
        <v>4685</v>
      </c>
      <c r="Z11" s="545">
        <v>99508</v>
      </c>
      <c r="AA11" s="546">
        <v>97</v>
      </c>
      <c r="AB11" s="546">
        <v>99.52</v>
      </c>
      <c r="AC11" s="546">
        <v>100</v>
      </c>
      <c r="AD11" s="546">
        <v>63.4</v>
      </c>
      <c r="AE11" s="542">
        <v>100</v>
      </c>
      <c r="AF11" s="597">
        <v>6386</v>
      </c>
      <c r="AG11" s="560">
        <v>17028</v>
      </c>
      <c r="AH11" s="561">
        <v>280</v>
      </c>
      <c r="AI11" s="562">
        <v>1771</v>
      </c>
      <c r="AJ11" s="563">
        <v>2828</v>
      </c>
      <c r="AK11" s="563">
        <v>9854</v>
      </c>
      <c r="AL11" s="564">
        <v>3219</v>
      </c>
      <c r="AM11" s="600">
        <v>3001</v>
      </c>
      <c r="AN11" s="545">
        <v>32478</v>
      </c>
      <c r="AO11" s="537">
        <v>22166</v>
      </c>
      <c r="AP11" s="537">
        <v>3500</v>
      </c>
      <c r="AQ11" s="537">
        <v>2500</v>
      </c>
      <c r="AR11" s="537">
        <v>700</v>
      </c>
      <c r="AS11" s="540">
        <v>0</v>
      </c>
      <c r="AT11" s="537">
        <v>200</v>
      </c>
      <c r="AU11" s="537">
        <v>180</v>
      </c>
      <c r="AV11" s="537">
        <v>1650</v>
      </c>
      <c r="AW11" s="537">
        <v>1600</v>
      </c>
      <c r="AX11" s="537">
        <v>220000</v>
      </c>
      <c r="AY11" s="565">
        <v>875000</v>
      </c>
      <c r="AZ11" s="554">
        <v>470</v>
      </c>
      <c r="BA11" s="611">
        <v>450000</v>
      </c>
      <c r="BB11" s="543">
        <v>1258222.4532224531</v>
      </c>
      <c r="BC11" s="566">
        <v>1052</v>
      </c>
      <c r="BD11" s="566">
        <v>2530</v>
      </c>
      <c r="BE11" s="567">
        <v>6048</v>
      </c>
      <c r="BF11" s="555">
        <v>14400</v>
      </c>
      <c r="BG11" s="683">
        <v>77.989999999999995</v>
      </c>
      <c r="BH11" s="680">
        <v>2</v>
      </c>
    </row>
    <row r="12" spans="2:61" ht="15" customHeight="1" x14ac:dyDescent="0.25">
      <c r="B12" s="283">
        <v>2</v>
      </c>
      <c r="C12" s="50">
        <v>41006</v>
      </c>
      <c r="D12" s="39" t="s">
        <v>80</v>
      </c>
      <c r="E12" s="231">
        <v>26033</v>
      </c>
      <c r="F12" s="139">
        <v>23907</v>
      </c>
      <c r="G12" s="141">
        <v>243</v>
      </c>
      <c r="H12" s="175">
        <v>674</v>
      </c>
      <c r="I12" s="139">
        <v>76</v>
      </c>
      <c r="J12" s="153">
        <v>7.2</v>
      </c>
      <c r="K12" s="143">
        <v>10.7</v>
      </c>
      <c r="L12" s="232">
        <v>11.4</v>
      </c>
      <c r="M12" s="34">
        <v>5</v>
      </c>
      <c r="N12" s="34">
        <v>2</v>
      </c>
      <c r="O12" s="34">
        <v>83</v>
      </c>
      <c r="P12" s="34">
        <v>3</v>
      </c>
      <c r="Q12" s="139">
        <v>5</v>
      </c>
      <c r="R12" s="139">
        <v>3</v>
      </c>
      <c r="S12" s="139">
        <v>5</v>
      </c>
      <c r="T12" s="139">
        <v>177</v>
      </c>
      <c r="U12" s="34">
        <v>635</v>
      </c>
      <c r="V12" s="34">
        <v>4413</v>
      </c>
      <c r="W12" s="34">
        <v>1603</v>
      </c>
      <c r="X12" s="34">
        <v>317</v>
      </c>
      <c r="Y12" s="139">
        <v>479</v>
      </c>
      <c r="Z12" s="214">
        <v>6321</v>
      </c>
      <c r="AA12" s="138">
        <v>100</v>
      </c>
      <c r="AB12" s="138">
        <v>80.56</v>
      </c>
      <c r="AC12" s="138">
        <v>95</v>
      </c>
      <c r="AD12" s="138">
        <v>47</v>
      </c>
      <c r="AE12" s="232">
        <v>90</v>
      </c>
      <c r="AF12" s="598">
        <v>2426</v>
      </c>
      <c r="AG12" s="176">
        <v>7539</v>
      </c>
      <c r="AH12" s="189">
        <v>81</v>
      </c>
      <c r="AI12" s="178">
        <v>577</v>
      </c>
      <c r="AJ12" s="190">
        <v>2675</v>
      </c>
      <c r="AK12" s="190">
        <v>8133</v>
      </c>
      <c r="AL12" s="191">
        <v>11404</v>
      </c>
      <c r="AM12" s="191">
        <v>10448</v>
      </c>
      <c r="AN12" s="214">
        <v>4574</v>
      </c>
      <c r="AO12" s="139">
        <v>1020</v>
      </c>
      <c r="AP12" s="139">
        <v>1650</v>
      </c>
      <c r="AQ12" s="139">
        <v>210</v>
      </c>
      <c r="AR12" s="139">
        <v>5</v>
      </c>
      <c r="AS12" s="154">
        <v>0</v>
      </c>
      <c r="AT12" s="154">
        <v>0</v>
      </c>
      <c r="AU12" s="154">
        <v>0</v>
      </c>
      <c r="AV12" s="157">
        <v>0</v>
      </c>
      <c r="AW12" s="139">
        <v>0</v>
      </c>
      <c r="AX12" s="139">
        <v>2250</v>
      </c>
      <c r="AY12" s="172">
        <v>24200</v>
      </c>
      <c r="AZ12" s="223">
        <v>60</v>
      </c>
      <c r="BA12" s="224">
        <v>5920</v>
      </c>
      <c r="BB12" s="34">
        <v>13367.741935483871</v>
      </c>
      <c r="BC12" s="151">
        <v>1740</v>
      </c>
      <c r="BD12" s="151">
        <v>3480</v>
      </c>
      <c r="BE12" s="151">
        <v>0</v>
      </c>
      <c r="BF12" s="249">
        <v>0</v>
      </c>
      <c r="BG12" s="322">
        <v>68.05</v>
      </c>
      <c r="BH12" s="372">
        <v>11</v>
      </c>
    </row>
    <row r="13" spans="2:61" ht="15" customHeight="1" x14ac:dyDescent="0.25">
      <c r="B13" s="283">
        <v>3</v>
      </c>
      <c r="C13" s="50">
        <v>41013</v>
      </c>
      <c r="D13" s="39" t="s">
        <v>73</v>
      </c>
      <c r="E13" s="231">
        <v>7422</v>
      </c>
      <c r="F13" s="139">
        <v>7146</v>
      </c>
      <c r="G13" s="141">
        <v>543</v>
      </c>
      <c r="H13" s="175">
        <v>169</v>
      </c>
      <c r="I13" s="139">
        <v>38</v>
      </c>
      <c r="J13" s="153">
        <v>3.1</v>
      </c>
      <c r="K13" s="153">
        <v>5.6</v>
      </c>
      <c r="L13" s="232">
        <v>6.2</v>
      </c>
      <c r="M13" s="34">
        <v>3</v>
      </c>
      <c r="N13" s="34">
        <v>2</v>
      </c>
      <c r="O13" s="34">
        <v>22</v>
      </c>
      <c r="P13" s="34">
        <v>0</v>
      </c>
      <c r="Q13" s="154">
        <v>3</v>
      </c>
      <c r="R13" s="154">
        <v>2</v>
      </c>
      <c r="S13" s="154">
        <v>3</v>
      </c>
      <c r="T13" s="154">
        <v>73</v>
      </c>
      <c r="U13" s="34">
        <v>136</v>
      </c>
      <c r="V13" s="34">
        <v>1131</v>
      </c>
      <c r="W13" s="34">
        <v>650</v>
      </c>
      <c r="X13" s="34">
        <v>247</v>
      </c>
      <c r="Y13" s="139">
        <v>281</v>
      </c>
      <c r="Z13" s="214">
        <v>2616</v>
      </c>
      <c r="AA13" s="138">
        <v>100</v>
      </c>
      <c r="AB13" s="138">
        <v>81.89</v>
      </c>
      <c r="AC13" s="138">
        <v>96.4</v>
      </c>
      <c r="AD13" s="138">
        <v>44</v>
      </c>
      <c r="AE13" s="232">
        <v>100</v>
      </c>
      <c r="AF13" s="598">
        <v>1081</v>
      </c>
      <c r="AG13" s="176">
        <v>5608</v>
      </c>
      <c r="AH13" s="186">
        <v>25</v>
      </c>
      <c r="AI13" s="178">
        <v>116</v>
      </c>
      <c r="AJ13" s="187">
        <v>723</v>
      </c>
      <c r="AK13" s="187">
        <v>1975</v>
      </c>
      <c r="AL13" s="188">
        <v>977</v>
      </c>
      <c r="AM13" s="188">
        <v>935</v>
      </c>
      <c r="AN13" s="214">
        <v>11838</v>
      </c>
      <c r="AO13" s="139">
        <v>785</v>
      </c>
      <c r="AP13" s="139">
        <v>860</v>
      </c>
      <c r="AQ13" s="139">
        <v>115</v>
      </c>
      <c r="AR13" s="139">
        <v>70</v>
      </c>
      <c r="AS13" s="154">
        <v>0</v>
      </c>
      <c r="AT13" s="154">
        <v>180</v>
      </c>
      <c r="AU13" s="154">
        <v>135</v>
      </c>
      <c r="AV13" s="139">
        <v>80</v>
      </c>
      <c r="AW13" s="139">
        <v>25</v>
      </c>
      <c r="AX13" s="139">
        <v>3500</v>
      </c>
      <c r="AY13" s="167">
        <v>19500</v>
      </c>
      <c r="AZ13" s="223">
        <v>65</v>
      </c>
      <c r="BA13" s="224">
        <v>99000</v>
      </c>
      <c r="BB13" s="34">
        <v>275050.24191739562</v>
      </c>
      <c r="BC13" s="151">
        <v>136210</v>
      </c>
      <c r="BD13" s="151">
        <v>160560</v>
      </c>
      <c r="BE13" s="151">
        <v>0</v>
      </c>
      <c r="BF13" s="249">
        <v>0</v>
      </c>
      <c r="BG13" s="683">
        <v>57.68</v>
      </c>
      <c r="BH13" s="680">
        <v>36</v>
      </c>
    </row>
    <row r="14" spans="2:61" ht="15" customHeight="1" x14ac:dyDescent="0.25">
      <c r="B14" s="283">
        <v>4</v>
      </c>
      <c r="C14" s="50">
        <v>41016</v>
      </c>
      <c r="D14" s="39" t="s">
        <v>53</v>
      </c>
      <c r="E14" s="231">
        <v>16210</v>
      </c>
      <c r="F14" s="139">
        <v>13068</v>
      </c>
      <c r="G14" s="141">
        <v>1986</v>
      </c>
      <c r="H14" s="175">
        <v>298</v>
      </c>
      <c r="I14" s="139">
        <v>88</v>
      </c>
      <c r="J14" s="153">
        <v>2.6</v>
      </c>
      <c r="K14" s="153">
        <v>9.6</v>
      </c>
      <c r="L14" s="232">
        <v>6.6</v>
      </c>
      <c r="M14" s="34">
        <v>2</v>
      </c>
      <c r="N14" s="34">
        <v>3</v>
      </c>
      <c r="O14" s="34">
        <v>33</v>
      </c>
      <c r="P14" s="34">
        <v>1</v>
      </c>
      <c r="Q14" s="139">
        <v>2</v>
      </c>
      <c r="R14" s="139">
        <v>3</v>
      </c>
      <c r="S14" s="139">
        <v>6</v>
      </c>
      <c r="T14" s="139">
        <v>140</v>
      </c>
      <c r="U14" s="34">
        <v>278</v>
      </c>
      <c r="V14" s="34">
        <v>1956</v>
      </c>
      <c r="W14" s="34">
        <v>1379</v>
      </c>
      <c r="X14" s="34">
        <v>385</v>
      </c>
      <c r="Y14" s="139">
        <v>546</v>
      </c>
      <c r="Z14" s="214">
        <v>5217</v>
      </c>
      <c r="AA14" s="138">
        <v>100</v>
      </c>
      <c r="AB14" s="138">
        <v>87</v>
      </c>
      <c r="AC14" s="138">
        <v>99</v>
      </c>
      <c r="AD14" s="138">
        <v>45</v>
      </c>
      <c r="AE14" s="232">
        <v>100</v>
      </c>
      <c r="AF14" s="598">
        <v>2304</v>
      </c>
      <c r="AG14" s="176">
        <v>13149</v>
      </c>
      <c r="AH14" s="177">
        <v>40</v>
      </c>
      <c r="AI14" s="178">
        <v>333</v>
      </c>
      <c r="AJ14" s="179">
        <v>657</v>
      </c>
      <c r="AK14" s="179">
        <v>2807</v>
      </c>
      <c r="AL14" s="180">
        <v>897</v>
      </c>
      <c r="AM14" s="180">
        <v>795</v>
      </c>
      <c r="AN14" s="214">
        <v>28232</v>
      </c>
      <c r="AO14" s="139">
        <v>1830</v>
      </c>
      <c r="AP14" s="139">
        <v>1425</v>
      </c>
      <c r="AQ14" s="139">
        <v>412</v>
      </c>
      <c r="AR14" s="139">
        <v>550</v>
      </c>
      <c r="AS14" s="154">
        <v>0</v>
      </c>
      <c r="AT14" s="154">
        <v>0</v>
      </c>
      <c r="AU14" s="154">
        <v>0</v>
      </c>
      <c r="AV14" s="139">
        <v>210</v>
      </c>
      <c r="AW14" s="139">
        <v>110</v>
      </c>
      <c r="AX14" s="139">
        <v>22000</v>
      </c>
      <c r="AY14" s="150">
        <v>350000</v>
      </c>
      <c r="AZ14" s="223">
        <v>200</v>
      </c>
      <c r="BA14" s="224">
        <v>1611744</v>
      </c>
      <c r="BB14" s="34">
        <v>4600120.962948286</v>
      </c>
      <c r="BC14" s="151">
        <v>503426</v>
      </c>
      <c r="BD14" s="151">
        <v>1176491</v>
      </c>
      <c r="BE14" s="151">
        <v>0</v>
      </c>
      <c r="BF14" s="249">
        <v>0</v>
      </c>
      <c r="BG14" s="322">
        <v>76.17</v>
      </c>
      <c r="BH14" s="372">
        <v>3</v>
      </c>
    </row>
    <row r="15" spans="2:61" ht="15" customHeight="1" x14ac:dyDescent="0.25">
      <c r="B15" s="283">
        <v>5</v>
      </c>
      <c r="C15" s="50">
        <v>41020</v>
      </c>
      <c r="D15" s="39" t="s">
        <v>54</v>
      </c>
      <c r="E15" s="231">
        <v>20785</v>
      </c>
      <c r="F15" s="139">
        <v>19351</v>
      </c>
      <c r="G15" s="141">
        <v>404</v>
      </c>
      <c r="H15" s="175">
        <v>412</v>
      </c>
      <c r="I15" s="139">
        <v>127</v>
      </c>
      <c r="J15" s="153">
        <v>3.9</v>
      </c>
      <c r="K15" s="153">
        <v>7.6</v>
      </c>
      <c r="L15" s="232">
        <v>6</v>
      </c>
      <c r="M15" s="34">
        <v>6</v>
      </c>
      <c r="N15" s="34">
        <v>0</v>
      </c>
      <c r="O15" s="34">
        <v>59</v>
      </c>
      <c r="P15" s="34">
        <v>3</v>
      </c>
      <c r="Q15" s="154">
        <v>6</v>
      </c>
      <c r="R15" s="154">
        <v>0</v>
      </c>
      <c r="S15" s="154">
        <v>8</v>
      </c>
      <c r="T15" s="154">
        <v>195</v>
      </c>
      <c r="U15" s="34">
        <v>413</v>
      </c>
      <c r="V15" s="34">
        <v>2838</v>
      </c>
      <c r="W15" s="34">
        <v>1598</v>
      </c>
      <c r="X15" s="34">
        <v>382</v>
      </c>
      <c r="Y15" s="139">
        <v>732</v>
      </c>
      <c r="Z15" s="214">
        <v>6059</v>
      </c>
      <c r="AA15" s="138">
        <v>96</v>
      </c>
      <c r="AB15" s="138">
        <v>80</v>
      </c>
      <c r="AC15" s="138">
        <v>99.3</v>
      </c>
      <c r="AD15" s="138">
        <v>32</v>
      </c>
      <c r="AE15" s="232">
        <v>98</v>
      </c>
      <c r="AF15" s="598">
        <v>2424</v>
      </c>
      <c r="AG15" s="176">
        <v>8358</v>
      </c>
      <c r="AH15" s="177">
        <v>460</v>
      </c>
      <c r="AI15" s="178">
        <v>3120</v>
      </c>
      <c r="AJ15" s="179">
        <v>2189</v>
      </c>
      <c r="AK15" s="179">
        <v>10660</v>
      </c>
      <c r="AL15" s="180">
        <v>5033</v>
      </c>
      <c r="AM15" s="180">
        <v>4548</v>
      </c>
      <c r="AN15" s="214">
        <v>13165</v>
      </c>
      <c r="AO15" s="139">
        <v>1330</v>
      </c>
      <c r="AP15" s="139">
        <v>1184</v>
      </c>
      <c r="AQ15" s="139">
        <v>1110</v>
      </c>
      <c r="AR15" s="139">
        <v>21</v>
      </c>
      <c r="AS15" s="154">
        <v>0</v>
      </c>
      <c r="AT15" s="154">
        <v>0</v>
      </c>
      <c r="AU15" s="154">
        <v>0</v>
      </c>
      <c r="AV15" s="139">
        <v>0</v>
      </c>
      <c r="AW15" s="154">
        <v>0</v>
      </c>
      <c r="AX15" s="139">
        <v>2000</v>
      </c>
      <c r="AY15" s="150">
        <v>35000</v>
      </c>
      <c r="AZ15" s="223">
        <v>850</v>
      </c>
      <c r="BA15" s="224">
        <v>44440</v>
      </c>
      <c r="BB15" s="34">
        <v>113571.42857142857</v>
      </c>
      <c r="BC15" s="151">
        <v>9180</v>
      </c>
      <c r="BD15" s="151">
        <v>23950</v>
      </c>
      <c r="BE15" s="152">
        <v>31200</v>
      </c>
      <c r="BF15" s="248">
        <v>60000</v>
      </c>
      <c r="BG15" s="683">
        <v>60.79</v>
      </c>
      <c r="BH15" s="680">
        <v>33</v>
      </c>
    </row>
    <row r="16" spans="2:61" ht="15" customHeight="1" x14ac:dyDescent="0.25">
      <c r="B16" s="692">
        <v>6</v>
      </c>
      <c r="C16" s="50">
        <v>41026</v>
      </c>
      <c r="D16" s="39" t="s">
        <v>74</v>
      </c>
      <c r="E16" s="231">
        <v>3164</v>
      </c>
      <c r="F16" s="139">
        <v>2385</v>
      </c>
      <c r="G16" s="141">
        <v>138</v>
      </c>
      <c r="H16" s="175">
        <v>59</v>
      </c>
      <c r="I16" s="139">
        <v>18</v>
      </c>
      <c r="J16" s="153">
        <v>6.9</v>
      </c>
      <c r="K16" s="153">
        <v>6.5</v>
      </c>
      <c r="L16" s="232">
        <v>4.9000000000000004</v>
      </c>
      <c r="M16" s="34">
        <v>1</v>
      </c>
      <c r="N16" s="34">
        <v>0</v>
      </c>
      <c r="O16" s="34">
        <v>9</v>
      </c>
      <c r="P16" s="34">
        <v>0</v>
      </c>
      <c r="Q16" s="154">
        <v>0</v>
      </c>
      <c r="R16" s="154">
        <v>0</v>
      </c>
      <c r="S16" s="154">
        <v>0</v>
      </c>
      <c r="T16" s="154">
        <v>31</v>
      </c>
      <c r="U16" s="34">
        <v>52</v>
      </c>
      <c r="V16" s="34">
        <v>378</v>
      </c>
      <c r="W16" s="34">
        <v>339</v>
      </c>
      <c r="X16" s="34">
        <v>108</v>
      </c>
      <c r="Y16" s="154">
        <v>20</v>
      </c>
      <c r="Z16" s="214">
        <v>1238</v>
      </c>
      <c r="AA16" s="138">
        <v>100</v>
      </c>
      <c r="AB16" s="138">
        <v>100</v>
      </c>
      <c r="AC16" s="138">
        <v>95</v>
      </c>
      <c r="AD16" s="138">
        <v>85</v>
      </c>
      <c r="AE16" s="232">
        <v>100</v>
      </c>
      <c r="AF16" s="598">
        <v>527</v>
      </c>
      <c r="AG16" s="176">
        <v>2507</v>
      </c>
      <c r="AH16" s="186">
        <v>7</v>
      </c>
      <c r="AI16" s="178">
        <v>46</v>
      </c>
      <c r="AJ16" s="187">
        <v>176</v>
      </c>
      <c r="AK16" s="187">
        <v>976</v>
      </c>
      <c r="AL16" s="188">
        <v>62</v>
      </c>
      <c r="AM16" s="188">
        <v>57</v>
      </c>
      <c r="AN16" s="214">
        <v>11216</v>
      </c>
      <c r="AO16" s="139">
        <v>1645</v>
      </c>
      <c r="AP16" s="139">
        <v>720</v>
      </c>
      <c r="AQ16" s="139">
        <v>70</v>
      </c>
      <c r="AR16" s="139">
        <v>135</v>
      </c>
      <c r="AS16" s="154">
        <v>0</v>
      </c>
      <c r="AT16" s="154">
        <v>29</v>
      </c>
      <c r="AU16" s="154">
        <v>58</v>
      </c>
      <c r="AV16" s="154">
        <v>150</v>
      </c>
      <c r="AW16" s="157">
        <v>100</v>
      </c>
      <c r="AX16" s="157">
        <v>1400</v>
      </c>
      <c r="AY16" s="167">
        <v>4500</v>
      </c>
      <c r="AZ16" s="223">
        <v>0</v>
      </c>
      <c r="BA16" s="224">
        <v>28000</v>
      </c>
      <c r="BB16" s="34">
        <v>75948.317307692312</v>
      </c>
      <c r="BC16" s="151">
        <v>20000</v>
      </c>
      <c r="BD16" s="151">
        <v>39000</v>
      </c>
      <c r="BE16" s="151">
        <v>0</v>
      </c>
      <c r="BF16" s="249">
        <v>0</v>
      </c>
      <c r="BG16" s="322">
        <v>66.5</v>
      </c>
      <c r="BH16" s="372">
        <v>18</v>
      </c>
    </row>
    <row r="17" spans="1:94" ht="15" customHeight="1" x14ac:dyDescent="0.25">
      <c r="B17" s="283">
        <v>7</v>
      </c>
      <c r="C17" s="50">
        <v>41078</v>
      </c>
      <c r="D17" s="39" t="s">
        <v>55</v>
      </c>
      <c r="E17" s="231">
        <v>7339</v>
      </c>
      <c r="F17" s="139">
        <v>6497</v>
      </c>
      <c r="G17" s="141">
        <v>422</v>
      </c>
      <c r="H17" s="175">
        <v>81</v>
      </c>
      <c r="I17" s="139">
        <v>33</v>
      </c>
      <c r="J17" s="153">
        <v>4.8</v>
      </c>
      <c r="K17" s="153">
        <v>8.8000000000000007</v>
      </c>
      <c r="L17" s="232">
        <v>9.4</v>
      </c>
      <c r="M17" s="34">
        <v>3</v>
      </c>
      <c r="N17" s="34">
        <v>2</v>
      </c>
      <c r="O17" s="34">
        <v>38</v>
      </c>
      <c r="P17" s="34">
        <v>2</v>
      </c>
      <c r="Q17" s="139">
        <v>3</v>
      </c>
      <c r="R17" s="139">
        <v>2</v>
      </c>
      <c r="S17" s="139">
        <v>2</v>
      </c>
      <c r="T17" s="139">
        <v>82</v>
      </c>
      <c r="U17" s="34">
        <v>103</v>
      </c>
      <c r="V17" s="34">
        <v>973</v>
      </c>
      <c r="W17" s="34">
        <v>566</v>
      </c>
      <c r="X17" s="34">
        <v>149</v>
      </c>
      <c r="Y17" s="139">
        <v>23</v>
      </c>
      <c r="Z17" s="214">
        <v>2259</v>
      </c>
      <c r="AA17" s="138">
        <v>100</v>
      </c>
      <c r="AB17" s="138">
        <v>77.67</v>
      </c>
      <c r="AC17" s="138">
        <v>100</v>
      </c>
      <c r="AD17" s="138">
        <v>35</v>
      </c>
      <c r="AE17" s="232">
        <v>98</v>
      </c>
      <c r="AF17" s="598">
        <v>1104</v>
      </c>
      <c r="AG17" s="176">
        <v>3557</v>
      </c>
      <c r="AH17" s="177">
        <v>68</v>
      </c>
      <c r="AI17" s="178">
        <v>455</v>
      </c>
      <c r="AJ17" s="179">
        <v>1397</v>
      </c>
      <c r="AK17" s="179">
        <v>6236</v>
      </c>
      <c r="AL17" s="180">
        <v>774</v>
      </c>
      <c r="AM17" s="180">
        <v>727</v>
      </c>
      <c r="AN17" s="214">
        <v>23959</v>
      </c>
      <c r="AO17" s="139">
        <v>920</v>
      </c>
      <c r="AP17" s="139">
        <v>1180</v>
      </c>
      <c r="AQ17" s="139">
        <v>180</v>
      </c>
      <c r="AR17" s="139">
        <v>345</v>
      </c>
      <c r="AS17" s="154">
        <v>0</v>
      </c>
      <c r="AT17" s="154">
        <v>0</v>
      </c>
      <c r="AU17" s="154">
        <v>0</v>
      </c>
      <c r="AV17" s="139">
        <v>4580</v>
      </c>
      <c r="AW17" s="139">
        <v>4120</v>
      </c>
      <c r="AX17" s="139">
        <v>2400</v>
      </c>
      <c r="AY17" s="150">
        <v>40000</v>
      </c>
      <c r="AZ17" s="223">
        <v>0</v>
      </c>
      <c r="BA17" s="224">
        <v>235000</v>
      </c>
      <c r="BB17" s="34">
        <v>734007.27110847319</v>
      </c>
      <c r="BC17" s="151">
        <v>21791</v>
      </c>
      <c r="BD17" s="151">
        <v>35643</v>
      </c>
      <c r="BE17" s="151">
        <v>0</v>
      </c>
      <c r="BF17" s="249">
        <v>0</v>
      </c>
      <c r="BG17" s="683">
        <v>60.26</v>
      </c>
      <c r="BH17" s="680">
        <v>34</v>
      </c>
    </row>
    <row r="18" spans="1:94" ht="15" customHeight="1" x14ac:dyDescent="0.25">
      <c r="B18" s="283">
        <v>8</v>
      </c>
      <c r="C18" s="50">
        <v>41132</v>
      </c>
      <c r="D18" s="39" t="s">
        <v>56</v>
      </c>
      <c r="E18" s="231">
        <v>27347</v>
      </c>
      <c r="F18" s="139">
        <v>22959</v>
      </c>
      <c r="G18" s="141">
        <v>6669</v>
      </c>
      <c r="H18" s="181">
        <v>474</v>
      </c>
      <c r="I18" s="139">
        <v>171</v>
      </c>
      <c r="J18" s="153">
        <v>1.7</v>
      </c>
      <c r="K18" s="153">
        <v>7.3</v>
      </c>
      <c r="L18" s="232">
        <v>4.8</v>
      </c>
      <c r="M18" s="34">
        <v>5</v>
      </c>
      <c r="N18" s="34">
        <v>1</v>
      </c>
      <c r="O18" s="34">
        <v>47</v>
      </c>
      <c r="P18" s="34">
        <v>7</v>
      </c>
      <c r="Q18" s="139">
        <v>4</v>
      </c>
      <c r="R18" s="139">
        <v>2</v>
      </c>
      <c r="S18" s="139">
        <v>13</v>
      </c>
      <c r="T18" s="139">
        <v>263</v>
      </c>
      <c r="U18" s="34">
        <v>553</v>
      </c>
      <c r="V18" s="34">
        <v>3523</v>
      </c>
      <c r="W18" s="34">
        <v>2216</v>
      </c>
      <c r="X18" s="34">
        <v>634</v>
      </c>
      <c r="Y18" s="139">
        <v>167</v>
      </c>
      <c r="Z18" s="214">
        <v>9054</v>
      </c>
      <c r="AA18" s="138">
        <v>98</v>
      </c>
      <c r="AB18" s="138">
        <v>85.67</v>
      </c>
      <c r="AC18" s="138">
        <v>97.8</v>
      </c>
      <c r="AD18" s="138">
        <v>39</v>
      </c>
      <c r="AE18" s="232">
        <v>99</v>
      </c>
      <c r="AF18" s="598">
        <v>10391</v>
      </c>
      <c r="AG18" s="176">
        <v>57560</v>
      </c>
      <c r="AH18" s="177">
        <v>115</v>
      </c>
      <c r="AI18" s="178">
        <v>588</v>
      </c>
      <c r="AJ18" s="179">
        <v>1602</v>
      </c>
      <c r="AK18" s="179">
        <v>4124</v>
      </c>
      <c r="AL18" s="180">
        <v>1541</v>
      </c>
      <c r="AM18" s="180">
        <v>1330</v>
      </c>
      <c r="AN18" s="214">
        <v>13102</v>
      </c>
      <c r="AO18" s="139">
        <v>4753</v>
      </c>
      <c r="AP18" s="139">
        <v>1983</v>
      </c>
      <c r="AQ18" s="139">
        <v>450</v>
      </c>
      <c r="AR18" s="139">
        <v>84</v>
      </c>
      <c r="AS18" s="139">
        <v>5</v>
      </c>
      <c r="AT18" s="154">
        <v>0</v>
      </c>
      <c r="AU18" s="154">
        <v>0</v>
      </c>
      <c r="AV18" s="139">
        <v>56</v>
      </c>
      <c r="AW18" s="139">
        <v>76</v>
      </c>
      <c r="AX18" s="139">
        <v>16500</v>
      </c>
      <c r="AY18" s="150">
        <v>85000</v>
      </c>
      <c r="AZ18" s="223">
        <v>25</v>
      </c>
      <c r="BA18" s="224">
        <v>7975322</v>
      </c>
      <c r="BB18" s="34">
        <v>24556070</v>
      </c>
      <c r="BC18" s="151">
        <v>17120</v>
      </c>
      <c r="BD18" s="151">
        <v>32200</v>
      </c>
      <c r="BE18" s="151">
        <v>0</v>
      </c>
      <c r="BF18" s="249">
        <v>0</v>
      </c>
      <c r="BG18" s="322">
        <v>75.55</v>
      </c>
      <c r="BH18" s="372">
        <v>5</v>
      </c>
    </row>
    <row r="19" spans="1:94" ht="15" customHeight="1" x14ac:dyDescent="0.25">
      <c r="B19" s="283">
        <v>9</v>
      </c>
      <c r="C19" s="50">
        <v>41206</v>
      </c>
      <c r="D19" s="39" t="s">
        <v>57</v>
      </c>
      <c r="E19" s="231">
        <v>7328</v>
      </c>
      <c r="F19" s="139">
        <v>7266</v>
      </c>
      <c r="G19" s="141">
        <v>291</v>
      </c>
      <c r="H19" s="175">
        <v>117</v>
      </c>
      <c r="I19" s="139">
        <v>29</v>
      </c>
      <c r="J19" s="153">
        <v>2.6</v>
      </c>
      <c r="K19" s="153">
        <v>10.7</v>
      </c>
      <c r="L19" s="232">
        <v>7.6</v>
      </c>
      <c r="M19" s="34">
        <v>4</v>
      </c>
      <c r="N19" s="34">
        <v>3</v>
      </c>
      <c r="O19" s="34">
        <v>56</v>
      </c>
      <c r="P19" s="34">
        <v>0</v>
      </c>
      <c r="Q19" s="154">
        <v>2</v>
      </c>
      <c r="R19" s="154">
        <v>5</v>
      </c>
      <c r="S19" s="154">
        <v>1</v>
      </c>
      <c r="T19" s="154">
        <v>93</v>
      </c>
      <c r="U19" s="34">
        <v>132</v>
      </c>
      <c r="V19" s="34">
        <v>994</v>
      </c>
      <c r="W19" s="34">
        <v>428</v>
      </c>
      <c r="X19" s="34">
        <v>117</v>
      </c>
      <c r="Y19" s="139">
        <v>86</v>
      </c>
      <c r="Z19" s="214">
        <v>2446</v>
      </c>
      <c r="AA19" s="138">
        <v>100</v>
      </c>
      <c r="AB19" s="138">
        <v>80.260000000000005</v>
      </c>
      <c r="AC19" s="138">
        <v>100</v>
      </c>
      <c r="AD19" s="138">
        <v>67</v>
      </c>
      <c r="AE19" s="232">
        <v>100</v>
      </c>
      <c r="AF19" s="598">
        <v>2955</v>
      </c>
      <c r="AG19" s="176">
        <v>6645</v>
      </c>
      <c r="AH19" s="177">
        <v>45</v>
      </c>
      <c r="AI19" s="178">
        <v>273</v>
      </c>
      <c r="AJ19" s="179">
        <v>1511</v>
      </c>
      <c r="AK19" s="179">
        <v>6476</v>
      </c>
      <c r="AL19" s="180">
        <v>1452</v>
      </c>
      <c r="AM19" s="180">
        <v>1366</v>
      </c>
      <c r="AN19" s="214">
        <v>17937</v>
      </c>
      <c r="AO19" s="139">
        <v>3200</v>
      </c>
      <c r="AP19" s="139">
        <v>4200</v>
      </c>
      <c r="AQ19" s="139">
        <v>2800</v>
      </c>
      <c r="AR19" s="139">
        <v>1200</v>
      </c>
      <c r="AS19" s="154">
        <v>0</v>
      </c>
      <c r="AT19" s="154">
        <v>0</v>
      </c>
      <c r="AU19" s="154">
        <v>0</v>
      </c>
      <c r="AV19" s="139">
        <v>2500</v>
      </c>
      <c r="AW19" s="139">
        <v>3200</v>
      </c>
      <c r="AX19" s="139">
        <v>3000</v>
      </c>
      <c r="AY19" s="150">
        <v>18000</v>
      </c>
      <c r="AZ19" s="223">
        <v>80</v>
      </c>
      <c r="BA19" s="224">
        <v>25000</v>
      </c>
      <c r="BB19" s="34">
        <v>80040</v>
      </c>
      <c r="BC19" s="151">
        <v>4538</v>
      </c>
      <c r="BD19" s="151">
        <v>9137</v>
      </c>
      <c r="BE19" s="151">
        <v>0</v>
      </c>
      <c r="BF19" s="249">
        <v>0</v>
      </c>
      <c r="BG19" s="683">
        <v>55.07</v>
      </c>
      <c r="BH19" s="680">
        <v>37</v>
      </c>
    </row>
    <row r="20" spans="1:94" ht="15" customHeight="1" x14ac:dyDescent="0.25">
      <c r="B20" s="283">
        <v>10</v>
      </c>
      <c r="C20" s="50">
        <v>41244</v>
      </c>
      <c r="D20" s="39" t="s">
        <v>81</v>
      </c>
      <c r="E20" s="231">
        <v>3209</v>
      </c>
      <c r="F20" s="139">
        <v>2899</v>
      </c>
      <c r="G20" s="141">
        <v>110</v>
      </c>
      <c r="H20" s="175">
        <v>41</v>
      </c>
      <c r="I20" s="139">
        <v>8</v>
      </c>
      <c r="J20" s="153">
        <v>1.9</v>
      </c>
      <c r="K20" s="153">
        <v>15.6</v>
      </c>
      <c r="L20" s="232">
        <v>3.6</v>
      </c>
      <c r="M20" s="34">
        <v>1</v>
      </c>
      <c r="N20" s="34">
        <v>0</v>
      </c>
      <c r="O20" s="34">
        <v>13</v>
      </c>
      <c r="P20" s="34">
        <v>0</v>
      </c>
      <c r="Q20" s="154">
        <v>1</v>
      </c>
      <c r="R20" s="154">
        <v>0</v>
      </c>
      <c r="S20" s="154">
        <v>2</v>
      </c>
      <c r="T20" s="154">
        <v>29</v>
      </c>
      <c r="U20" s="34">
        <v>60</v>
      </c>
      <c r="V20" s="34">
        <v>439</v>
      </c>
      <c r="W20" s="34">
        <v>300</v>
      </c>
      <c r="X20" s="34">
        <v>81</v>
      </c>
      <c r="Y20" s="139">
        <v>0</v>
      </c>
      <c r="Z20" s="214">
        <v>1066</v>
      </c>
      <c r="AA20" s="138">
        <v>100</v>
      </c>
      <c r="AB20" s="138">
        <v>99.9</v>
      </c>
      <c r="AC20" s="138">
        <v>100</v>
      </c>
      <c r="AD20" s="138">
        <v>55</v>
      </c>
      <c r="AE20" s="232">
        <v>100</v>
      </c>
      <c r="AF20" s="598">
        <v>177</v>
      </c>
      <c r="AG20" s="176">
        <v>502</v>
      </c>
      <c r="AH20" s="189">
        <v>35</v>
      </c>
      <c r="AI20" s="178">
        <v>179</v>
      </c>
      <c r="AJ20" s="190">
        <v>417</v>
      </c>
      <c r="AK20" s="190">
        <v>1095</v>
      </c>
      <c r="AL20" s="191">
        <v>572</v>
      </c>
      <c r="AM20" s="191">
        <v>506</v>
      </c>
      <c r="AN20" s="214">
        <v>6137</v>
      </c>
      <c r="AO20" s="139">
        <v>185</v>
      </c>
      <c r="AP20" s="139">
        <v>150</v>
      </c>
      <c r="AQ20" s="139">
        <v>20</v>
      </c>
      <c r="AR20" s="139">
        <v>2</v>
      </c>
      <c r="AS20" s="154">
        <v>0</v>
      </c>
      <c r="AT20" s="154">
        <v>0</v>
      </c>
      <c r="AU20" s="154">
        <v>0</v>
      </c>
      <c r="AV20" s="154">
        <v>0</v>
      </c>
      <c r="AW20" s="154">
        <v>0</v>
      </c>
      <c r="AX20" s="139">
        <v>1760</v>
      </c>
      <c r="AY20" s="172">
        <v>19600</v>
      </c>
      <c r="AZ20" s="223">
        <v>30</v>
      </c>
      <c r="BA20" s="224">
        <v>1661</v>
      </c>
      <c r="BB20" s="34">
        <v>3500</v>
      </c>
      <c r="BC20" s="151">
        <v>2565</v>
      </c>
      <c r="BD20" s="151">
        <v>5003</v>
      </c>
      <c r="BE20" s="151">
        <v>0</v>
      </c>
      <c r="BF20" s="249">
        <v>0</v>
      </c>
      <c r="BG20" s="683">
        <v>64.33</v>
      </c>
      <c r="BH20" s="680">
        <v>24</v>
      </c>
    </row>
    <row r="21" spans="1:94" ht="15" customHeight="1" x14ac:dyDescent="0.25">
      <c r="B21" s="570">
        <v>11</v>
      </c>
      <c r="C21" s="50">
        <v>41298</v>
      </c>
      <c r="D21" s="39" t="s">
        <v>72</v>
      </c>
      <c r="E21" s="231">
        <v>50102</v>
      </c>
      <c r="F21" s="139">
        <v>52761</v>
      </c>
      <c r="G21" s="141">
        <v>14989</v>
      </c>
      <c r="H21" s="175">
        <v>1299</v>
      </c>
      <c r="I21" s="139">
        <v>285</v>
      </c>
      <c r="J21" s="153">
        <v>3.8</v>
      </c>
      <c r="K21" s="153">
        <v>14.9</v>
      </c>
      <c r="L21" s="232">
        <v>8.4</v>
      </c>
      <c r="M21" s="34">
        <v>13</v>
      </c>
      <c r="N21" s="34">
        <v>1</v>
      </c>
      <c r="O21" s="34">
        <v>105</v>
      </c>
      <c r="P21" s="34">
        <v>14</v>
      </c>
      <c r="Q21" s="139">
        <v>14</v>
      </c>
      <c r="R21" s="139">
        <v>1</v>
      </c>
      <c r="S21" s="139">
        <v>24</v>
      </c>
      <c r="T21" s="139">
        <v>530</v>
      </c>
      <c r="U21" s="34">
        <v>1383</v>
      </c>
      <c r="V21" s="34">
        <v>8271</v>
      </c>
      <c r="W21" s="34">
        <v>5130</v>
      </c>
      <c r="X21" s="34">
        <v>1630</v>
      </c>
      <c r="Y21" s="139">
        <v>1109</v>
      </c>
      <c r="Z21" s="214">
        <v>18516</v>
      </c>
      <c r="AA21" s="138">
        <v>98</v>
      </c>
      <c r="AB21" s="138">
        <v>99.05</v>
      </c>
      <c r="AC21" s="138">
        <v>99</v>
      </c>
      <c r="AD21" s="138">
        <v>55</v>
      </c>
      <c r="AE21" s="232">
        <v>98.5</v>
      </c>
      <c r="AF21" s="598">
        <v>5451</v>
      </c>
      <c r="AG21" s="176">
        <v>23212</v>
      </c>
      <c r="AH21" s="186">
        <v>620</v>
      </c>
      <c r="AI21" s="178">
        <v>4084</v>
      </c>
      <c r="AJ21" s="187">
        <v>4135</v>
      </c>
      <c r="AK21" s="187">
        <v>17355</v>
      </c>
      <c r="AL21" s="188">
        <v>8510</v>
      </c>
      <c r="AM21" s="188">
        <v>7330</v>
      </c>
      <c r="AN21" s="214">
        <v>14882</v>
      </c>
      <c r="AO21" s="139">
        <v>4285</v>
      </c>
      <c r="AP21" s="139">
        <v>4235</v>
      </c>
      <c r="AQ21" s="139">
        <v>1768</v>
      </c>
      <c r="AR21" s="139">
        <v>567</v>
      </c>
      <c r="AS21" s="139">
        <v>11</v>
      </c>
      <c r="AT21" s="139">
        <v>162</v>
      </c>
      <c r="AU21" s="139">
        <v>97</v>
      </c>
      <c r="AV21" s="139">
        <v>380</v>
      </c>
      <c r="AW21" s="139">
        <v>270</v>
      </c>
      <c r="AX21" s="139">
        <v>52000</v>
      </c>
      <c r="AY21" s="167">
        <v>280000</v>
      </c>
      <c r="AZ21" s="223">
        <v>345</v>
      </c>
      <c r="BA21" s="224">
        <v>1498500</v>
      </c>
      <c r="BB21" s="34">
        <v>4287316.176270077</v>
      </c>
      <c r="BC21" s="151">
        <v>219600</v>
      </c>
      <c r="BD21" s="151">
        <v>487900</v>
      </c>
      <c r="BE21" s="168">
        <v>15200</v>
      </c>
      <c r="BF21" s="251">
        <v>38000</v>
      </c>
      <c r="BG21" s="322">
        <v>72.959999999999994</v>
      </c>
      <c r="BH21" s="372">
        <v>7</v>
      </c>
    </row>
    <row r="22" spans="1:94" ht="15" customHeight="1" x14ac:dyDescent="0.25">
      <c r="B22" s="283">
        <v>12</v>
      </c>
      <c r="C22" s="50">
        <v>41306</v>
      </c>
      <c r="D22" s="39" t="s">
        <v>75</v>
      </c>
      <c r="E22" s="231">
        <v>20982</v>
      </c>
      <c r="F22" s="139">
        <v>18098</v>
      </c>
      <c r="G22" s="141">
        <v>3435</v>
      </c>
      <c r="H22" s="175">
        <v>373</v>
      </c>
      <c r="I22" s="139">
        <v>135</v>
      </c>
      <c r="J22" s="153">
        <v>2.8</v>
      </c>
      <c r="K22" s="153">
        <v>7</v>
      </c>
      <c r="L22" s="232">
        <v>4.5</v>
      </c>
      <c r="M22" s="34">
        <v>9</v>
      </c>
      <c r="N22" s="34">
        <v>0</v>
      </c>
      <c r="O22" s="34">
        <v>48</v>
      </c>
      <c r="P22" s="34">
        <v>2</v>
      </c>
      <c r="Q22" s="139">
        <v>8</v>
      </c>
      <c r="R22" s="139">
        <v>0</v>
      </c>
      <c r="S22" s="139">
        <v>10</v>
      </c>
      <c r="T22" s="139">
        <v>260</v>
      </c>
      <c r="U22" s="34">
        <v>451</v>
      </c>
      <c r="V22" s="34">
        <v>3253</v>
      </c>
      <c r="W22" s="34">
        <v>2256</v>
      </c>
      <c r="X22" s="34">
        <v>734</v>
      </c>
      <c r="Y22" s="139">
        <v>438</v>
      </c>
      <c r="Z22" s="214">
        <v>6927</v>
      </c>
      <c r="AA22" s="138">
        <v>96.9</v>
      </c>
      <c r="AB22" s="138">
        <v>96</v>
      </c>
      <c r="AC22" s="138">
        <v>95</v>
      </c>
      <c r="AD22" s="138">
        <v>65</v>
      </c>
      <c r="AE22" s="232">
        <v>96.2</v>
      </c>
      <c r="AF22" s="598">
        <v>2393</v>
      </c>
      <c r="AG22" s="176">
        <v>8042</v>
      </c>
      <c r="AH22" s="186">
        <v>285</v>
      </c>
      <c r="AI22" s="178">
        <v>2091</v>
      </c>
      <c r="AJ22" s="187">
        <v>3213</v>
      </c>
      <c r="AK22" s="187">
        <v>12338</v>
      </c>
      <c r="AL22" s="34">
        <v>4816</v>
      </c>
      <c r="AM22" s="34">
        <v>4326</v>
      </c>
      <c r="AN22" s="214">
        <v>16374</v>
      </c>
      <c r="AO22" s="139">
        <v>2469</v>
      </c>
      <c r="AP22" s="139">
        <v>800</v>
      </c>
      <c r="AQ22" s="139">
        <v>228</v>
      </c>
      <c r="AR22" s="139">
        <v>60</v>
      </c>
      <c r="AS22" s="154">
        <v>3</v>
      </c>
      <c r="AT22" s="154">
        <v>0</v>
      </c>
      <c r="AU22" s="154">
        <v>0</v>
      </c>
      <c r="AV22" s="154">
        <v>0</v>
      </c>
      <c r="AW22" s="157">
        <v>0</v>
      </c>
      <c r="AX22" s="157">
        <v>5520</v>
      </c>
      <c r="AY22" s="167">
        <v>56000</v>
      </c>
      <c r="AZ22" s="223">
        <v>550</v>
      </c>
      <c r="BA22" s="224">
        <v>406318</v>
      </c>
      <c r="BB22" s="34">
        <v>868529.11392405059</v>
      </c>
      <c r="BC22" s="151">
        <v>258244</v>
      </c>
      <c r="BD22" s="151">
        <v>488590</v>
      </c>
      <c r="BE22" s="168">
        <v>0</v>
      </c>
      <c r="BF22" s="251">
        <v>0</v>
      </c>
      <c r="BG22" s="683">
        <v>72.87</v>
      </c>
      <c r="BH22" s="680">
        <v>8</v>
      </c>
    </row>
    <row r="23" spans="1:94" ht="15" customHeight="1" x14ac:dyDescent="0.25">
      <c r="B23" s="283">
        <v>13</v>
      </c>
      <c r="C23" s="50">
        <v>41319</v>
      </c>
      <c r="D23" s="39" t="s">
        <v>76</v>
      </c>
      <c r="E23" s="231">
        <v>15305</v>
      </c>
      <c r="F23" s="139">
        <v>14953</v>
      </c>
      <c r="G23" s="141">
        <v>1195</v>
      </c>
      <c r="H23" s="175">
        <v>324</v>
      </c>
      <c r="I23" s="139">
        <v>65</v>
      </c>
      <c r="J23" s="153">
        <v>3.3</v>
      </c>
      <c r="K23" s="153">
        <v>8.3000000000000007</v>
      </c>
      <c r="L23" s="232">
        <v>5.5</v>
      </c>
      <c r="M23" s="34">
        <v>3</v>
      </c>
      <c r="N23" s="34">
        <v>0</v>
      </c>
      <c r="O23" s="34">
        <v>50</v>
      </c>
      <c r="P23" s="34">
        <v>3</v>
      </c>
      <c r="Q23" s="139">
        <v>3</v>
      </c>
      <c r="R23" s="139">
        <v>0</v>
      </c>
      <c r="S23" s="139">
        <v>7</v>
      </c>
      <c r="T23" s="139">
        <v>118</v>
      </c>
      <c r="U23" s="34">
        <v>248</v>
      </c>
      <c r="V23" s="34">
        <v>2425</v>
      </c>
      <c r="W23" s="34">
        <v>1321</v>
      </c>
      <c r="X23" s="34">
        <v>266</v>
      </c>
      <c r="Y23" s="139">
        <v>702</v>
      </c>
      <c r="Z23" s="214">
        <v>4601</v>
      </c>
      <c r="AA23" s="138">
        <v>100</v>
      </c>
      <c r="AB23" s="138">
        <v>94.49</v>
      </c>
      <c r="AC23" s="138">
        <v>100</v>
      </c>
      <c r="AD23" s="138">
        <v>56</v>
      </c>
      <c r="AE23" s="232">
        <v>0</v>
      </c>
      <c r="AF23" s="598">
        <v>456</v>
      </c>
      <c r="AG23" s="176">
        <v>1388</v>
      </c>
      <c r="AH23" s="186">
        <v>172</v>
      </c>
      <c r="AI23" s="178">
        <v>1239</v>
      </c>
      <c r="AJ23" s="187">
        <v>1602</v>
      </c>
      <c r="AK23" s="187">
        <v>7032</v>
      </c>
      <c r="AL23" s="188">
        <v>3595</v>
      </c>
      <c r="AM23" s="188">
        <v>3065</v>
      </c>
      <c r="AN23" s="214">
        <v>6008</v>
      </c>
      <c r="AO23" s="34">
        <v>695</v>
      </c>
      <c r="AP23" s="139">
        <v>820</v>
      </c>
      <c r="AQ23" s="139">
        <v>154</v>
      </c>
      <c r="AR23" s="139">
        <v>65</v>
      </c>
      <c r="AS23" s="154">
        <v>0</v>
      </c>
      <c r="AT23" s="139">
        <v>0</v>
      </c>
      <c r="AU23" s="139">
        <v>0</v>
      </c>
      <c r="AV23" s="139">
        <v>0</v>
      </c>
      <c r="AW23" s="139">
        <v>0</v>
      </c>
      <c r="AX23" s="139">
        <v>4000</v>
      </c>
      <c r="AY23" s="167">
        <v>22000</v>
      </c>
      <c r="AZ23" s="223">
        <v>75</v>
      </c>
      <c r="BA23" s="224">
        <v>12815</v>
      </c>
      <c r="BB23" s="34">
        <v>39419.999999999993</v>
      </c>
      <c r="BC23" s="151">
        <v>15275</v>
      </c>
      <c r="BD23" s="151">
        <v>42550</v>
      </c>
      <c r="BE23" s="168">
        <v>350</v>
      </c>
      <c r="BF23" s="251">
        <v>640</v>
      </c>
      <c r="BG23" s="322">
        <v>67.95</v>
      </c>
      <c r="BH23" s="372">
        <v>12</v>
      </c>
    </row>
    <row r="24" spans="1:94" ht="15" customHeight="1" x14ac:dyDescent="0.25">
      <c r="B24" s="283">
        <v>14</v>
      </c>
      <c r="C24" s="50">
        <v>41349</v>
      </c>
      <c r="D24" s="39" t="s">
        <v>58</v>
      </c>
      <c r="E24" s="231">
        <v>5618</v>
      </c>
      <c r="F24" s="139">
        <v>5296</v>
      </c>
      <c r="G24" s="141">
        <v>205</v>
      </c>
      <c r="H24" s="181">
        <v>114</v>
      </c>
      <c r="I24" s="139">
        <v>44</v>
      </c>
      <c r="J24" s="153">
        <v>0.8</v>
      </c>
      <c r="K24" s="153">
        <v>5.9</v>
      </c>
      <c r="L24" s="233">
        <v>2.4</v>
      </c>
      <c r="M24" s="34">
        <v>1</v>
      </c>
      <c r="N24" s="34">
        <v>0</v>
      </c>
      <c r="O24" s="34">
        <v>7</v>
      </c>
      <c r="P24" s="34">
        <v>0</v>
      </c>
      <c r="Q24" s="154">
        <v>1</v>
      </c>
      <c r="R24" s="154">
        <v>0</v>
      </c>
      <c r="S24" s="154">
        <v>3</v>
      </c>
      <c r="T24" s="154">
        <v>53</v>
      </c>
      <c r="U24" s="34">
        <v>120</v>
      </c>
      <c r="V24" s="34">
        <v>769</v>
      </c>
      <c r="W24" s="34">
        <v>462</v>
      </c>
      <c r="X24" s="34">
        <v>120</v>
      </c>
      <c r="Y24" s="154">
        <v>285</v>
      </c>
      <c r="Z24" s="214">
        <v>2076</v>
      </c>
      <c r="AA24" s="138">
        <v>99.82</v>
      </c>
      <c r="AB24" s="138">
        <v>89.18</v>
      </c>
      <c r="AC24" s="138">
        <v>100</v>
      </c>
      <c r="AD24" s="138">
        <v>58</v>
      </c>
      <c r="AE24" s="232">
        <v>100</v>
      </c>
      <c r="AF24" s="598">
        <v>646</v>
      </c>
      <c r="AG24" s="176">
        <v>3870</v>
      </c>
      <c r="AH24" s="177">
        <v>82</v>
      </c>
      <c r="AI24" s="178">
        <v>569</v>
      </c>
      <c r="AJ24" s="179">
        <v>292</v>
      </c>
      <c r="AK24" s="179">
        <v>834</v>
      </c>
      <c r="AL24" s="180">
        <v>891</v>
      </c>
      <c r="AM24" s="180">
        <v>773</v>
      </c>
      <c r="AN24" s="214">
        <v>6772</v>
      </c>
      <c r="AO24" s="139">
        <v>1140</v>
      </c>
      <c r="AP24" s="139">
        <v>3500</v>
      </c>
      <c r="AQ24" s="139">
        <v>2500</v>
      </c>
      <c r="AR24" s="139">
        <v>700</v>
      </c>
      <c r="AS24" s="154">
        <v>0</v>
      </c>
      <c r="AT24" s="154">
        <v>200</v>
      </c>
      <c r="AU24" s="154">
        <v>180</v>
      </c>
      <c r="AV24" s="157">
        <v>1650</v>
      </c>
      <c r="AW24" s="139">
        <v>1600</v>
      </c>
      <c r="AX24" s="139">
        <v>3200</v>
      </c>
      <c r="AY24" s="150">
        <v>22000</v>
      </c>
      <c r="AZ24" s="223">
        <v>0</v>
      </c>
      <c r="BA24" s="224">
        <v>1486156</v>
      </c>
      <c r="BB24" s="34">
        <v>4785933</v>
      </c>
      <c r="BC24" s="151">
        <v>24000</v>
      </c>
      <c r="BD24" s="151">
        <v>13600</v>
      </c>
      <c r="BE24" s="151">
        <v>0</v>
      </c>
      <c r="BF24" s="249">
        <v>0</v>
      </c>
      <c r="BG24" s="683">
        <v>63.89</v>
      </c>
      <c r="BH24" s="680">
        <v>25</v>
      </c>
    </row>
    <row r="25" spans="1:94" ht="15" customHeight="1" x14ac:dyDescent="0.25">
      <c r="B25" s="283">
        <v>15</v>
      </c>
      <c r="C25" s="50">
        <v>41357</v>
      </c>
      <c r="D25" s="39" t="s">
        <v>59</v>
      </c>
      <c r="E25" s="231">
        <v>7608</v>
      </c>
      <c r="F25" s="139">
        <v>8584</v>
      </c>
      <c r="G25" s="141">
        <v>505</v>
      </c>
      <c r="H25" s="175">
        <v>192</v>
      </c>
      <c r="I25" s="139">
        <v>39</v>
      </c>
      <c r="J25" s="153">
        <v>3.1</v>
      </c>
      <c r="K25" s="153">
        <v>24.2</v>
      </c>
      <c r="L25" s="232">
        <v>9.8000000000000007</v>
      </c>
      <c r="M25" s="34">
        <v>5</v>
      </c>
      <c r="N25" s="34">
        <v>0</v>
      </c>
      <c r="O25" s="34">
        <v>30</v>
      </c>
      <c r="P25" s="34">
        <v>1</v>
      </c>
      <c r="Q25" s="154">
        <v>5</v>
      </c>
      <c r="R25" s="154">
        <v>0</v>
      </c>
      <c r="S25" s="154">
        <v>3</v>
      </c>
      <c r="T25" s="154">
        <v>101</v>
      </c>
      <c r="U25" s="34">
        <v>157</v>
      </c>
      <c r="V25" s="34">
        <v>1299</v>
      </c>
      <c r="W25" s="34">
        <v>778</v>
      </c>
      <c r="X25" s="34">
        <v>201</v>
      </c>
      <c r="Y25" s="139">
        <v>179</v>
      </c>
      <c r="Z25" s="214">
        <v>3300</v>
      </c>
      <c r="AA25" s="138">
        <v>99.54</v>
      </c>
      <c r="AB25" s="138">
        <v>75</v>
      </c>
      <c r="AC25" s="138">
        <v>95</v>
      </c>
      <c r="AD25" s="138">
        <v>33</v>
      </c>
      <c r="AE25" s="232">
        <v>100</v>
      </c>
      <c r="AF25" s="598">
        <v>1123</v>
      </c>
      <c r="AG25" s="176">
        <v>1868</v>
      </c>
      <c r="AH25" s="177">
        <v>114</v>
      </c>
      <c r="AI25" s="178">
        <v>660</v>
      </c>
      <c r="AJ25" s="179">
        <v>1245</v>
      </c>
      <c r="AK25" s="179">
        <v>4055</v>
      </c>
      <c r="AL25" s="180">
        <v>1890</v>
      </c>
      <c r="AM25" s="180">
        <v>1689</v>
      </c>
      <c r="AN25" s="214">
        <v>5797</v>
      </c>
      <c r="AO25" s="139">
        <v>986</v>
      </c>
      <c r="AP25" s="139">
        <v>2000</v>
      </c>
      <c r="AQ25" s="139">
        <v>250</v>
      </c>
      <c r="AR25" s="139">
        <v>300</v>
      </c>
      <c r="AS25" s="154">
        <v>20</v>
      </c>
      <c r="AT25" s="139">
        <v>50</v>
      </c>
      <c r="AU25" s="139">
        <v>50</v>
      </c>
      <c r="AV25" s="139">
        <v>40</v>
      </c>
      <c r="AW25" s="139">
        <v>40</v>
      </c>
      <c r="AX25" s="139">
        <v>4200</v>
      </c>
      <c r="AY25" s="150">
        <v>16800</v>
      </c>
      <c r="AZ25" s="223">
        <v>20</v>
      </c>
      <c r="BA25" s="224">
        <v>7410</v>
      </c>
      <c r="BB25" s="34">
        <v>24700</v>
      </c>
      <c r="BC25" s="151">
        <v>2640</v>
      </c>
      <c r="BD25" s="151">
        <v>8800</v>
      </c>
      <c r="BE25" s="152">
        <v>1900</v>
      </c>
      <c r="BF25" s="248">
        <v>3600</v>
      </c>
      <c r="BG25" s="322">
        <v>62.09</v>
      </c>
      <c r="BH25" s="372">
        <v>31</v>
      </c>
    </row>
    <row r="26" spans="1:94" ht="15" customHeight="1" x14ac:dyDescent="0.25">
      <c r="B26" s="692">
        <v>16</v>
      </c>
      <c r="C26" s="50">
        <v>41359</v>
      </c>
      <c r="D26" s="39" t="s">
        <v>82</v>
      </c>
      <c r="E26" s="231">
        <v>20052</v>
      </c>
      <c r="F26" s="139">
        <v>22400</v>
      </c>
      <c r="G26" s="141">
        <v>919</v>
      </c>
      <c r="H26" s="175">
        <v>401</v>
      </c>
      <c r="I26" s="139">
        <v>95</v>
      </c>
      <c r="J26" s="153">
        <v>1.5</v>
      </c>
      <c r="K26" s="153">
        <v>11.3</v>
      </c>
      <c r="L26" s="232">
        <v>4.7</v>
      </c>
      <c r="M26" s="34">
        <v>7</v>
      </c>
      <c r="N26" s="34">
        <v>0</v>
      </c>
      <c r="O26" s="34">
        <v>62</v>
      </c>
      <c r="P26" s="34">
        <v>3</v>
      </c>
      <c r="Q26" s="154">
        <v>6</v>
      </c>
      <c r="R26" s="154">
        <v>1</v>
      </c>
      <c r="S26" s="154">
        <v>8</v>
      </c>
      <c r="T26" s="154">
        <v>170</v>
      </c>
      <c r="U26" s="34">
        <v>344</v>
      </c>
      <c r="V26" s="34">
        <v>3235</v>
      </c>
      <c r="W26" s="34">
        <v>1889</v>
      </c>
      <c r="X26" s="34">
        <v>407</v>
      </c>
      <c r="Y26" s="139">
        <v>1202</v>
      </c>
      <c r="Z26" s="214">
        <v>5781</v>
      </c>
      <c r="AA26" s="138">
        <v>98</v>
      </c>
      <c r="AB26" s="138">
        <v>96.58</v>
      </c>
      <c r="AC26" s="138">
        <v>99.5</v>
      </c>
      <c r="AD26" s="138">
        <v>38</v>
      </c>
      <c r="AE26" s="232">
        <v>98.5</v>
      </c>
      <c r="AF26" s="598">
        <v>1230</v>
      </c>
      <c r="AG26" s="176">
        <v>3458</v>
      </c>
      <c r="AH26" s="189">
        <v>66</v>
      </c>
      <c r="AI26" s="178">
        <v>307</v>
      </c>
      <c r="AJ26" s="190">
        <v>5377</v>
      </c>
      <c r="AK26" s="190">
        <v>30040</v>
      </c>
      <c r="AL26" s="191">
        <v>2753</v>
      </c>
      <c r="AM26" s="191">
        <v>2479</v>
      </c>
      <c r="AN26" s="214">
        <v>5814</v>
      </c>
      <c r="AO26" s="139">
        <v>988</v>
      </c>
      <c r="AP26" s="139">
        <v>2100</v>
      </c>
      <c r="AQ26" s="139">
        <v>120</v>
      </c>
      <c r="AR26" s="139">
        <v>300</v>
      </c>
      <c r="AS26" s="154">
        <v>0</v>
      </c>
      <c r="AT26" s="154">
        <v>2300</v>
      </c>
      <c r="AU26" s="139">
        <v>4200</v>
      </c>
      <c r="AV26" s="185">
        <v>0</v>
      </c>
      <c r="AW26" s="139">
        <v>0</v>
      </c>
      <c r="AX26" s="139">
        <v>4500</v>
      </c>
      <c r="AY26" s="172">
        <v>24000</v>
      </c>
      <c r="AZ26" s="223">
        <v>35</v>
      </c>
      <c r="BA26" s="224">
        <v>150</v>
      </c>
      <c r="BB26" s="34">
        <v>303.21991365927312</v>
      </c>
      <c r="BC26" s="151">
        <v>0</v>
      </c>
      <c r="BD26" s="151">
        <v>0</v>
      </c>
      <c r="BE26" s="173">
        <v>630</v>
      </c>
      <c r="BF26" s="252">
        <v>1400</v>
      </c>
      <c r="BG26" s="683">
        <v>67.92</v>
      </c>
      <c r="BH26" s="680">
        <v>13</v>
      </c>
    </row>
    <row r="27" spans="1:94" ht="15" customHeight="1" x14ac:dyDescent="0.25">
      <c r="B27" s="283">
        <v>17</v>
      </c>
      <c r="C27" s="50">
        <v>41378</v>
      </c>
      <c r="D27" s="39" t="s">
        <v>68</v>
      </c>
      <c r="E27" s="231">
        <v>10061</v>
      </c>
      <c r="F27" s="139">
        <v>11600</v>
      </c>
      <c r="G27" s="141">
        <v>644</v>
      </c>
      <c r="H27" s="175">
        <v>250</v>
      </c>
      <c r="I27" s="139">
        <v>45</v>
      </c>
      <c r="J27" s="153">
        <v>1.6</v>
      </c>
      <c r="K27" s="153">
        <v>16</v>
      </c>
      <c r="L27" s="233">
        <v>5.2</v>
      </c>
      <c r="M27" s="34">
        <v>6</v>
      </c>
      <c r="N27" s="34">
        <v>1</v>
      </c>
      <c r="O27" s="34">
        <v>37</v>
      </c>
      <c r="P27" s="34">
        <v>1</v>
      </c>
      <c r="Q27" s="154">
        <v>5</v>
      </c>
      <c r="R27" s="154">
        <v>0</v>
      </c>
      <c r="S27" s="154">
        <v>3</v>
      </c>
      <c r="T27" s="154">
        <v>106</v>
      </c>
      <c r="U27" s="34">
        <v>303</v>
      </c>
      <c r="V27" s="34">
        <v>1865</v>
      </c>
      <c r="W27" s="34">
        <v>1057</v>
      </c>
      <c r="X27" s="34">
        <v>264</v>
      </c>
      <c r="Y27" s="139">
        <v>234</v>
      </c>
      <c r="Z27" s="214">
        <v>2961</v>
      </c>
      <c r="AA27" s="138">
        <v>100</v>
      </c>
      <c r="AB27" s="138">
        <v>71.69</v>
      </c>
      <c r="AC27" s="138">
        <v>100</v>
      </c>
      <c r="AD27" s="138">
        <v>43</v>
      </c>
      <c r="AE27" s="232">
        <v>0</v>
      </c>
      <c r="AF27" s="598">
        <v>276</v>
      </c>
      <c r="AG27" s="176">
        <v>689</v>
      </c>
      <c r="AH27" s="182">
        <v>17</v>
      </c>
      <c r="AI27" s="178">
        <v>94</v>
      </c>
      <c r="AJ27" s="183">
        <v>1376</v>
      </c>
      <c r="AK27" s="183">
        <v>10738</v>
      </c>
      <c r="AL27" s="184">
        <v>2045</v>
      </c>
      <c r="AM27" s="184">
        <v>1766</v>
      </c>
      <c r="AN27" s="214">
        <v>4703</v>
      </c>
      <c r="AO27" s="139">
        <v>289</v>
      </c>
      <c r="AP27" s="139">
        <v>311</v>
      </c>
      <c r="AQ27" s="139">
        <v>18</v>
      </c>
      <c r="AR27" s="139">
        <v>29</v>
      </c>
      <c r="AS27" s="154">
        <v>0</v>
      </c>
      <c r="AT27" s="139">
        <v>126</v>
      </c>
      <c r="AU27" s="139">
        <v>237</v>
      </c>
      <c r="AV27" s="139">
        <v>64</v>
      </c>
      <c r="AW27" s="139">
        <v>86</v>
      </c>
      <c r="AX27" s="139">
        <v>3000</v>
      </c>
      <c r="AY27" s="161">
        <v>9000</v>
      </c>
      <c r="AZ27" s="223">
        <v>285</v>
      </c>
      <c r="BA27" s="224">
        <v>66971</v>
      </c>
      <c r="BB27" s="34">
        <v>200544.63519313306</v>
      </c>
      <c r="BC27" s="151">
        <v>9194</v>
      </c>
      <c r="BD27" s="151">
        <v>15920</v>
      </c>
      <c r="BE27" s="151">
        <v>9550</v>
      </c>
      <c r="BF27" s="249">
        <v>17120</v>
      </c>
      <c r="BG27" s="322">
        <v>62.22</v>
      </c>
      <c r="BH27" s="372">
        <v>30</v>
      </c>
    </row>
    <row r="28" spans="1:94" ht="15" customHeight="1" x14ac:dyDescent="0.25">
      <c r="B28" s="283">
        <v>18</v>
      </c>
      <c r="C28" s="50">
        <v>41396</v>
      </c>
      <c r="D28" s="39" t="s">
        <v>67</v>
      </c>
      <c r="E28" s="231">
        <v>46192</v>
      </c>
      <c r="F28" s="139">
        <v>44531</v>
      </c>
      <c r="G28" s="141">
        <v>9903</v>
      </c>
      <c r="H28" s="175">
        <v>1192</v>
      </c>
      <c r="I28" s="157">
        <v>196</v>
      </c>
      <c r="J28" s="153">
        <v>2.1</v>
      </c>
      <c r="K28" s="153">
        <v>10.199999999999999</v>
      </c>
      <c r="L28" s="233">
        <v>4.2</v>
      </c>
      <c r="M28" s="34">
        <v>16</v>
      </c>
      <c r="N28" s="34">
        <v>3</v>
      </c>
      <c r="O28" s="34">
        <v>127</v>
      </c>
      <c r="P28" s="34">
        <v>8</v>
      </c>
      <c r="Q28" s="139">
        <v>12</v>
      </c>
      <c r="R28" s="139">
        <v>7</v>
      </c>
      <c r="S28" s="139">
        <v>17</v>
      </c>
      <c r="T28" s="139">
        <v>439</v>
      </c>
      <c r="U28" s="34">
        <v>1131</v>
      </c>
      <c r="V28" s="34">
        <v>7805</v>
      </c>
      <c r="W28" s="34">
        <v>4289</v>
      </c>
      <c r="X28" s="34">
        <v>1182</v>
      </c>
      <c r="Y28" s="139">
        <v>1610</v>
      </c>
      <c r="Z28" s="214">
        <v>13437</v>
      </c>
      <c r="AA28" s="138">
        <v>99.9</v>
      </c>
      <c r="AB28" s="138">
        <v>90.23</v>
      </c>
      <c r="AC28" s="138">
        <v>100</v>
      </c>
      <c r="AD28" s="138">
        <v>42</v>
      </c>
      <c r="AE28" s="232">
        <v>0</v>
      </c>
      <c r="AF28" s="598">
        <v>6577</v>
      </c>
      <c r="AG28" s="176">
        <v>11030</v>
      </c>
      <c r="AH28" s="182">
        <v>302</v>
      </c>
      <c r="AI28" s="178">
        <v>2367</v>
      </c>
      <c r="AJ28" s="183">
        <v>2914</v>
      </c>
      <c r="AK28" s="183">
        <v>11840</v>
      </c>
      <c r="AL28" s="184">
        <v>7830</v>
      </c>
      <c r="AM28" s="184">
        <v>6857</v>
      </c>
      <c r="AN28" s="214">
        <v>18983</v>
      </c>
      <c r="AO28" s="139">
        <v>1500</v>
      </c>
      <c r="AP28" s="139">
        <v>985</v>
      </c>
      <c r="AQ28" s="139">
        <v>105</v>
      </c>
      <c r="AR28" s="139">
        <v>85</v>
      </c>
      <c r="AS28" s="154">
        <v>0</v>
      </c>
      <c r="AT28" s="154">
        <v>0</v>
      </c>
      <c r="AU28" s="154">
        <v>0</v>
      </c>
      <c r="AV28" s="154">
        <v>0</v>
      </c>
      <c r="AW28" s="139">
        <v>0</v>
      </c>
      <c r="AX28" s="139">
        <v>23000</v>
      </c>
      <c r="AY28" s="161">
        <v>292000</v>
      </c>
      <c r="AZ28" s="223">
        <v>100</v>
      </c>
      <c r="BA28" s="224">
        <v>21093</v>
      </c>
      <c r="BB28" s="34">
        <v>56197.619047619046</v>
      </c>
      <c r="BC28" s="151">
        <v>3471</v>
      </c>
      <c r="BD28" s="151">
        <v>5910</v>
      </c>
      <c r="BE28" s="162">
        <v>1500</v>
      </c>
      <c r="BF28" s="250">
        <v>3255</v>
      </c>
      <c r="BG28" s="683">
        <v>67.16</v>
      </c>
      <c r="BH28" s="680">
        <v>16</v>
      </c>
    </row>
    <row r="29" spans="1:94" s="32" customFormat="1" ht="15" customHeight="1" x14ac:dyDescent="0.25">
      <c r="A29"/>
      <c r="B29" s="283">
        <v>19</v>
      </c>
      <c r="C29" s="50">
        <v>41483</v>
      </c>
      <c r="D29" s="39" t="s">
        <v>69</v>
      </c>
      <c r="E29" s="231">
        <v>5210</v>
      </c>
      <c r="F29" s="139">
        <v>4775</v>
      </c>
      <c r="G29" s="141">
        <v>105</v>
      </c>
      <c r="H29" s="175">
        <v>124</v>
      </c>
      <c r="I29" s="139">
        <v>27</v>
      </c>
      <c r="J29" s="153">
        <v>2.6</v>
      </c>
      <c r="K29" s="153">
        <v>15.5</v>
      </c>
      <c r="L29" s="232">
        <v>4.8</v>
      </c>
      <c r="M29" s="34">
        <v>4</v>
      </c>
      <c r="N29" s="34">
        <v>0</v>
      </c>
      <c r="O29" s="34">
        <v>23</v>
      </c>
      <c r="P29" s="34">
        <v>1</v>
      </c>
      <c r="Q29" s="154">
        <v>4</v>
      </c>
      <c r="R29" s="154">
        <v>0</v>
      </c>
      <c r="S29" s="154">
        <v>2</v>
      </c>
      <c r="T29" s="154">
        <v>60</v>
      </c>
      <c r="U29" s="34">
        <v>120</v>
      </c>
      <c r="V29" s="34">
        <v>789</v>
      </c>
      <c r="W29" s="34">
        <v>533</v>
      </c>
      <c r="X29" s="34">
        <v>119</v>
      </c>
      <c r="Y29" s="139">
        <v>48</v>
      </c>
      <c r="Z29" s="214">
        <v>1519</v>
      </c>
      <c r="AA29" s="138">
        <v>100</v>
      </c>
      <c r="AB29" s="138">
        <v>50.7</v>
      </c>
      <c r="AC29" s="138">
        <v>100</v>
      </c>
      <c r="AD29" s="138">
        <v>41</v>
      </c>
      <c r="AE29" s="232">
        <v>89.6</v>
      </c>
      <c r="AF29" s="598">
        <v>121</v>
      </c>
      <c r="AG29" s="176">
        <v>400</v>
      </c>
      <c r="AH29" s="182">
        <v>64</v>
      </c>
      <c r="AI29" s="178">
        <v>270</v>
      </c>
      <c r="AJ29" s="183">
        <v>671</v>
      </c>
      <c r="AK29" s="183">
        <v>1691</v>
      </c>
      <c r="AL29" s="184">
        <v>1585</v>
      </c>
      <c r="AM29" s="184">
        <v>1300</v>
      </c>
      <c r="AN29" s="214">
        <v>3196</v>
      </c>
      <c r="AO29" s="139">
        <v>450</v>
      </c>
      <c r="AP29" s="139">
        <v>280</v>
      </c>
      <c r="AQ29" s="139">
        <v>50</v>
      </c>
      <c r="AR29" s="139">
        <v>25</v>
      </c>
      <c r="AS29" s="139">
        <v>15</v>
      </c>
      <c r="AT29" s="139">
        <v>50</v>
      </c>
      <c r="AU29" s="139">
        <v>70</v>
      </c>
      <c r="AV29" s="154">
        <v>50</v>
      </c>
      <c r="AW29" s="139">
        <v>20</v>
      </c>
      <c r="AX29" s="139">
        <v>4002</v>
      </c>
      <c r="AY29" s="161">
        <v>10000</v>
      </c>
      <c r="AZ29" s="223">
        <v>15</v>
      </c>
      <c r="BA29" s="224">
        <v>0</v>
      </c>
      <c r="BB29" s="34">
        <v>0</v>
      </c>
      <c r="BC29" s="151">
        <v>0</v>
      </c>
      <c r="BD29" s="151">
        <v>0</v>
      </c>
      <c r="BE29" s="151">
        <v>0</v>
      </c>
      <c r="BF29" s="249">
        <v>0</v>
      </c>
      <c r="BG29" s="322">
        <v>63.33</v>
      </c>
      <c r="BH29" s="372">
        <v>27</v>
      </c>
      <c r="BI29"/>
      <c r="BJ29"/>
      <c r="BK29"/>
      <c r="BL29"/>
      <c r="BM29"/>
      <c r="BN29"/>
      <c r="BO29"/>
      <c r="BP29"/>
      <c r="BQ29"/>
      <c r="BR29"/>
      <c r="BS29"/>
      <c r="BT29"/>
      <c r="BU29"/>
      <c r="BV29"/>
      <c r="BW29"/>
      <c r="BX29"/>
      <c r="BY29"/>
      <c r="BZ29"/>
      <c r="CA29"/>
      <c r="CB29"/>
      <c r="CC29"/>
      <c r="CD29"/>
      <c r="CE29"/>
      <c r="CF29"/>
      <c r="CG29"/>
      <c r="CH29"/>
      <c r="CI29"/>
      <c r="CJ29"/>
      <c r="CK29"/>
      <c r="CL29"/>
      <c r="CM29"/>
      <c r="CN29"/>
      <c r="CO29"/>
      <c r="CP29"/>
    </row>
    <row r="30" spans="1:94" ht="15" customHeight="1" x14ac:dyDescent="0.25">
      <c r="B30" s="283">
        <v>20</v>
      </c>
      <c r="C30" s="50">
        <v>41503</v>
      </c>
      <c r="D30" s="39" t="s">
        <v>83</v>
      </c>
      <c r="E30" s="231">
        <v>9921</v>
      </c>
      <c r="F30" s="139">
        <v>9999</v>
      </c>
      <c r="G30" s="141">
        <v>236</v>
      </c>
      <c r="H30" s="175">
        <v>238</v>
      </c>
      <c r="I30" s="139">
        <v>36</v>
      </c>
      <c r="J30" s="153">
        <v>3.2</v>
      </c>
      <c r="K30" s="153">
        <v>19.7</v>
      </c>
      <c r="L30" s="232">
        <v>11.2</v>
      </c>
      <c r="M30" s="34">
        <v>3</v>
      </c>
      <c r="N30" s="34">
        <v>0</v>
      </c>
      <c r="O30" s="34">
        <v>27</v>
      </c>
      <c r="P30" s="34">
        <v>1</v>
      </c>
      <c r="Q30" s="139">
        <v>3</v>
      </c>
      <c r="R30" s="139">
        <v>0</v>
      </c>
      <c r="S30" s="139">
        <v>4</v>
      </c>
      <c r="T30" s="139">
        <v>73</v>
      </c>
      <c r="U30" s="34">
        <v>244</v>
      </c>
      <c r="V30" s="34">
        <v>1504</v>
      </c>
      <c r="W30" s="34">
        <v>742</v>
      </c>
      <c r="X30" s="34">
        <v>146</v>
      </c>
      <c r="Y30" s="139">
        <v>24</v>
      </c>
      <c r="Z30" s="214">
        <v>2583</v>
      </c>
      <c r="AA30" s="138">
        <v>99.78</v>
      </c>
      <c r="AB30" s="138">
        <v>97.98</v>
      </c>
      <c r="AC30" s="138">
        <v>100</v>
      </c>
      <c r="AD30" s="138">
        <v>42</v>
      </c>
      <c r="AE30" s="232">
        <v>93</v>
      </c>
      <c r="AF30" s="598">
        <v>720</v>
      </c>
      <c r="AG30" s="176">
        <v>1961</v>
      </c>
      <c r="AH30" s="189">
        <v>22</v>
      </c>
      <c r="AI30" s="178">
        <v>106</v>
      </c>
      <c r="AJ30" s="190">
        <v>765</v>
      </c>
      <c r="AK30" s="190">
        <v>1906</v>
      </c>
      <c r="AL30" s="191">
        <v>2353</v>
      </c>
      <c r="AM30" s="191">
        <v>2106</v>
      </c>
      <c r="AN30" s="214">
        <v>3784</v>
      </c>
      <c r="AO30" s="139">
        <v>1000</v>
      </c>
      <c r="AP30" s="139">
        <v>1000</v>
      </c>
      <c r="AQ30" s="139">
        <v>120</v>
      </c>
      <c r="AR30" s="139">
        <v>3</v>
      </c>
      <c r="AS30" s="154">
        <v>0</v>
      </c>
      <c r="AT30" s="154">
        <v>20</v>
      </c>
      <c r="AU30" s="154">
        <v>200</v>
      </c>
      <c r="AV30" s="139">
        <v>12</v>
      </c>
      <c r="AW30" s="157">
        <v>60</v>
      </c>
      <c r="AX30" s="157">
        <v>800</v>
      </c>
      <c r="AY30" s="172">
        <v>12000</v>
      </c>
      <c r="AZ30" s="223">
        <v>6</v>
      </c>
      <c r="BA30" s="224">
        <v>5112</v>
      </c>
      <c r="BB30" s="34">
        <v>12947.368421052633</v>
      </c>
      <c r="BC30" s="151">
        <v>490</v>
      </c>
      <c r="BD30" s="151">
        <v>970</v>
      </c>
      <c r="BE30" s="173">
        <v>1260</v>
      </c>
      <c r="BF30" s="252">
        <v>2800</v>
      </c>
      <c r="BG30" s="683">
        <v>65.930000000000007</v>
      </c>
      <c r="BH30" s="680">
        <v>19</v>
      </c>
    </row>
    <row r="31" spans="1:94" ht="15" customHeight="1" x14ac:dyDescent="0.25">
      <c r="B31" s="570">
        <v>21</v>
      </c>
      <c r="C31" s="50">
        <v>41518</v>
      </c>
      <c r="D31" s="39" t="s">
        <v>70</v>
      </c>
      <c r="E31" s="231">
        <v>5232</v>
      </c>
      <c r="F31" s="139">
        <v>3957</v>
      </c>
      <c r="G31" s="141">
        <v>331</v>
      </c>
      <c r="H31" s="175">
        <v>96</v>
      </c>
      <c r="I31" s="139">
        <v>23</v>
      </c>
      <c r="J31" s="153">
        <v>1.2</v>
      </c>
      <c r="K31" s="153">
        <v>7.3</v>
      </c>
      <c r="L31" s="232">
        <v>2.7</v>
      </c>
      <c r="M31" s="34">
        <v>1</v>
      </c>
      <c r="N31" s="34">
        <v>0</v>
      </c>
      <c r="O31" s="34">
        <v>21</v>
      </c>
      <c r="P31" s="34">
        <v>0</v>
      </c>
      <c r="Q31" s="154">
        <v>1</v>
      </c>
      <c r="R31" s="154">
        <v>0</v>
      </c>
      <c r="S31" s="154">
        <v>3</v>
      </c>
      <c r="T31" s="154">
        <v>45</v>
      </c>
      <c r="U31" s="34">
        <v>94</v>
      </c>
      <c r="V31" s="34">
        <v>735</v>
      </c>
      <c r="W31" s="34">
        <v>479</v>
      </c>
      <c r="X31" s="34">
        <v>139</v>
      </c>
      <c r="Y31" s="139">
        <v>263</v>
      </c>
      <c r="Z31" s="214">
        <v>1748</v>
      </c>
      <c r="AA31" s="138">
        <v>100</v>
      </c>
      <c r="AB31" s="138">
        <v>100</v>
      </c>
      <c r="AC31" s="138">
        <v>99.9</v>
      </c>
      <c r="AD31" s="138">
        <v>43</v>
      </c>
      <c r="AE31" s="232">
        <v>100</v>
      </c>
      <c r="AF31" s="598">
        <v>508</v>
      </c>
      <c r="AG31" s="176">
        <v>2138</v>
      </c>
      <c r="AH31" s="182">
        <v>19</v>
      </c>
      <c r="AI31" s="178">
        <v>102</v>
      </c>
      <c r="AJ31" s="183">
        <v>697</v>
      </c>
      <c r="AK31" s="183">
        <v>2274</v>
      </c>
      <c r="AL31" s="184">
        <v>1204</v>
      </c>
      <c r="AM31" s="184">
        <v>1021</v>
      </c>
      <c r="AN31" s="214">
        <v>12334</v>
      </c>
      <c r="AO31" s="139">
        <v>710</v>
      </c>
      <c r="AP31" s="139">
        <v>210</v>
      </c>
      <c r="AQ31" s="139">
        <v>45</v>
      </c>
      <c r="AR31" s="139">
        <v>25</v>
      </c>
      <c r="AS31" s="154">
        <v>0</v>
      </c>
      <c r="AT31" s="154">
        <v>0</v>
      </c>
      <c r="AU31" s="154"/>
      <c r="AV31" s="139">
        <v>30</v>
      </c>
      <c r="AW31" s="139">
        <v>35</v>
      </c>
      <c r="AX31" s="139">
        <v>22000</v>
      </c>
      <c r="AY31" s="161">
        <v>48000</v>
      </c>
      <c r="AZ31" s="223">
        <v>61</v>
      </c>
      <c r="BA31" s="224">
        <v>16500</v>
      </c>
      <c r="BB31" s="34">
        <v>41280</v>
      </c>
      <c r="BC31" s="151">
        <v>6900</v>
      </c>
      <c r="BD31" s="151">
        <v>13800</v>
      </c>
      <c r="BE31" s="151">
        <v>0</v>
      </c>
      <c r="BF31" s="249">
        <v>0</v>
      </c>
      <c r="BG31" s="322">
        <v>65.3</v>
      </c>
      <c r="BH31" s="372">
        <v>20</v>
      </c>
    </row>
    <row r="32" spans="1:94" ht="15" customHeight="1" x14ac:dyDescent="0.25">
      <c r="B32" s="283">
        <v>22</v>
      </c>
      <c r="C32" s="50">
        <v>41524</v>
      </c>
      <c r="D32" s="39" t="s">
        <v>60</v>
      </c>
      <c r="E32" s="231">
        <v>22579</v>
      </c>
      <c r="F32" s="139">
        <v>15373</v>
      </c>
      <c r="G32" s="141">
        <v>1655</v>
      </c>
      <c r="H32" s="175">
        <v>332</v>
      </c>
      <c r="I32" s="139">
        <v>128</v>
      </c>
      <c r="J32" s="153">
        <v>1.1000000000000001</v>
      </c>
      <c r="K32" s="153">
        <v>3.6</v>
      </c>
      <c r="L32" s="232">
        <v>2.6</v>
      </c>
      <c r="M32" s="34">
        <v>7</v>
      </c>
      <c r="N32" s="34">
        <v>1</v>
      </c>
      <c r="O32" s="34">
        <v>56</v>
      </c>
      <c r="P32" s="34">
        <v>4</v>
      </c>
      <c r="Q32" s="139">
        <v>6</v>
      </c>
      <c r="R32" s="139">
        <v>2</v>
      </c>
      <c r="S32" s="139">
        <v>8</v>
      </c>
      <c r="T32" s="139">
        <v>219</v>
      </c>
      <c r="U32" s="34">
        <v>512</v>
      </c>
      <c r="V32" s="34">
        <v>3055</v>
      </c>
      <c r="W32" s="34">
        <v>2032</v>
      </c>
      <c r="X32" s="34">
        <v>623</v>
      </c>
      <c r="Y32" s="139">
        <v>274</v>
      </c>
      <c r="Z32" s="214">
        <v>8049</v>
      </c>
      <c r="AA32" s="138">
        <v>99</v>
      </c>
      <c r="AB32" s="138">
        <v>75.459999999999994</v>
      </c>
      <c r="AC32" s="138">
        <v>99</v>
      </c>
      <c r="AD32" s="138">
        <v>72.94</v>
      </c>
      <c r="AE32" s="232">
        <v>99</v>
      </c>
      <c r="AF32" s="598">
        <v>7371</v>
      </c>
      <c r="AG32" s="176">
        <v>42534</v>
      </c>
      <c r="AH32" s="177">
        <v>63</v>
      </c>
      <c r="AI32" s="178">
        <v>322</v>
      </c>
      <c r="AJ32" s="179">
        <v>1567</v>
      </c>
      <c r="AK32" s="179">
        <v>3508</v>
      </c>
      <c r="AL32" s="180">
        <v>2167</v>
      </c>
      <c r="AM32" s="180">
        <v>1945</v>
      </c>
      <c r="AN32" s="214">
        <v>31219</v>
      </c>
      <c r="AO32" s="139">
        <v>1800</v>
      </c>
      <c r="AP32" s="139">
        <v>2000</v>
      </c>
      <c r="AQ32" s="139">
        <v>250</v>
      </c>
      <c r="AR32" s="139">
        <v>300</v>
      </c>
      <c r="AS32" s="139">
        <v>20</v>
      </c>
      <c r="AT32" s="154">
        <v>150</v>
      </c>
      <c r="AU32" s="154">
        <v>50</v>
      </c>
      <c r="AV32" s="154">
        <v>50</v>
      </c>
      <c r="AW32" s="154">
        <v>40</v>
      </c>
      <c r="AX32" s="139">
        <v>190000</v>
      </c>
      <c r="AY32" s="150">
        <v>625000</v>
      </c>
      <c r="AZ32" s="223">
        <v>150</v>
      </c>
      <c r="BA32" s="224">
        <v>234195</v>
      </c>
      <c r="BB32" s="34">
        <v>736512</v>
      </c>
      <c r="BC32" s="151">
        <v>37270</v>
      </c>
      <c r="BD32" s="151">
        <v>64700</v>
      </c>
      <c r="BE32" s="151">
        <v>0</v>
      </c>
      <c r="BF32" s="249">
        <v>0</v>
      </c>
      <c r="BG32" s="683">
        <v>75.67</v>
      </c>
      <c r="BH32" s="680">
        <v>4</v>
      </c>
    </row>
    <row r="33" spans="2:60" ht="15" customHeight="1" x14ac:dyDescent="0.25">
      <c r="B33" s="283">
        <v>23</v>
      </c>
      <c r="C33" s="50">
        <v>41530</v>
      </c>
      <c r="D33" s="39" t="s">
        <v>84</v>
      </c>
      <c r="E33" s="231">
        <v>8689</v>
      </c>
      <c r="F33" s="139">
        <v>9784</v>
      </c>
      <c r="G33" s="141">
        <v>118</v>
      </c>
      <c r="H33" s="175">
        <v>217</v>
      </c>
      <c r="I33" s="157">
        <v>31</v>
      </c>
      <c r="J33" s="153">
        <v>2.5</v>
      </c>
      <c r="K33" s="153">
        <v>12.4</v>
      </c>
      <c r="L33" s="232">
        <v>2.5</v>
      </c>
      <c r="M33" s="34">
        <v>5</v>
      </c>
      <c r="N33" s="34">
        <v>0</v>
      </c>
      <c r="O33" s="34">
        <v>35</v>
      </c>
      <c r="P33" s="34">
        <v>1</v>
      </c>
      <c r="Q33" s="154">
        <v>5</v>
      </c>
      <c r="R33" s="154">
        <v>0</v>
      </c>
      <c r="S33" s="154">
        <v>1</v>
      </c>
      <c r="T33" s="154">
        <v>78</v>
      </c>
      <c r="U33" s="34">
        <v>231</v>
      </c>
      <c r="V33" s="34">
        <v>1439</v>
      </c>
      <c r="W33" s="34">
        <v>815</v>
      </c>
      <c r="X33" s="34">
        <v>149</v>
      </c>
      <c r="Y33" s="139">
        <v>298</v>
      </c>
      <c r="Z33" s="214">
        <v>2732</v>
      </c>
      <c r="AA33" s="138">
        <v>98</v>
      </c>
      <c r="AB33" s="138">
        <v>71.05</v>
      </c>
      <c r="AC33" s="138">
        <v>98.9</v>
      </c>
      <c r="AD33" s="138">
        <v>30</v>
      </c>
      <c r="AE33" s="232">
        <v>100</v>
      </c>
      <c r="AF33" s="598">
        <v>773</v>
      </c>
      <c r="AG33" s="176">
        <v>2111</v>
      </c>
      <c r="AH33" s="189">
        <v>42</v>
      </c>
      <c r="AI33" s="178">
        <v>121</v>
      </c>
      <c r="AJ33" s="190">
        <v>1824</v>
      </c>
      <c r="AK33" s="190">
        <v>8805</v>
      </c>
      <c r="AL33" s="191">
        <v>3740</v>
      </c>
      <c r="AM33" s="191">
        <v>3242</v>
      </c>
      <c r="AN33" s="214">
        <v>2212</v>
      </c>
      <c r="AO33" s="139">
        <v>730</v>
      </c>
      <c r="AP33" s="139">
        <v>750</v>
      </c>
      <c r="AQ33" s="139">
        <v>200</v>
      </c>
      <c r="AR33" s="139">
        <v>5</v>
      </c>
      <c r="AS33" s="154">
        <v>0</v>
      </c>
      <c r="AT33" s="154">
        <v>50</v>
      </c>
      <c r="AU33" s="154">
        <v>300</v>
      </c>
      <c r="AV33" s="154">
        <v>0</v>
      </c>
      <c r="AW33" s="154">
        <v>30</v>
      </c>
      <c r="AX33" s="157">
        <v>3000</v>
      </c>
      <c r="AY33" s="172">
        <v>21600</v>
      </c>
      <c r="AZ33" s="223">
        <v>150</v>
      </c>
      <c r="BA33" s="224">
        <v>1200</v>
      </c>
      <c r="BB33" s="34">
        <v>2787.5</v>
      </c>
      <c r="BC33" s="151">
        <v>0</v>
      </c>
      <c r="BD33" s="151">
        <v>0</v>
      </c>
      <c r="BE33" s="173">
        <v>62475</v>
      </c>
      <c r="BF33" s="252">
        <v>125000</v>
      </c>
      <c r="BG33" s="322">
        <v>64.88</v>
      </c>
      <c r="BH33" s="372">
        <v>22</v>
      </c>
    </row>
    <row r="34" spans="2:60" ht="15" customHeight="1" x14ac:dyDescent="0.25">
      <c r="B34" s="283">
        <v>24</v>
      </c>
      <c r="C34" s="50">
        <v>41548</v>
      </c>
      <c r="D34" s="39" t="s">
        <v>202</v>
      </c>
      <c r="E34" s="231">
        <v>11579</v>
      </c>
      <c r="F34" s="139">
        <v>11143</v>
      </c>
      <c r="G34" s="141">
        <v>509</v>
      </c>
      <c r="H34" s="181">
        <v>241</v>
      </c>
      <c r="I34" s="139">
        <v>62</v>
      </c>
      <c r="J34" s="153">
        <v>1.4</v>
      </c>
      <c r="K34" s="153">
        <v>16.899999999999999</v>
      </c>
      <c r="L34" s="232">
        <v>7.7</v>
      </c>
      <c r="M34" s="34">
        <v>4</v>
      </c>
      <c r="N34" s="34">
        <v>2</v>
      </c>
      <c r="O34" s="34">
        <v>38</v>
      </c>
      <c r="P34" s="34">
        <v>2</v>
      </c>
      <c r="Q34" s="139">
        <v>4</v>
      </c>
      <c r="R34" s="139">
        <v>2</v>
      </c>
      <c r="S34" s="139">
        <v>3</v>
      </c>
      <c r="T34" s="139">
        <v>96</v>
      </c>
      <c r="U34" s="34">
        <v>277</v>
      </c>
      <c r="V34" s="34">
        <v>1804</v>
      </c>
      <c r="W34" s="34">
        <v>1018</v>
      </c>
      <c r="X34" s="34">
        <v>277</v>
      </c>
      <c r="Y34" s="139">
        <v>233</v>
      </c>
      <c r="Z34" s="214">
        <v>3930</v>
      </c>
      <c r="AA34" s="138">
        <v>98.98</v>
      </c>
      <c r="AB34" s="138">
        <v>70.650000000000006</v>
      </c>
      <c r="AC34" s="138">
        <v>95</v>
      </c>
      <c r="AD34" s="138">
        <v>38.590000000000003</v>
      </c>
      <c r="AE34" s="232">
        <v>100</v>
      </c>
      <c r="AF34" s="598">
        <v>1416</v>
      </c>
      <c r="AG34" s="176">
        <v>3539</v>
      </c>
      <c r="AH34" s="186">
        <v>106</v>
      </c>
      <c r="AI34" s="178">
        <v>645</v>
      </c>
      <c r="AJ34" s="187">
        <v>1509</v>
      </c>
      <c r="AK34" s="187">
        <v>4892</v>
      </c>
      <c r="AL34" s="188">
        <v>4054</v>
      </c>
      <c r="AM34" s="188">
        <v>3360</v>
      </c>
      <c r="AN34" s="214">
        <v>7087</v>
      </c>
      <c r="AO34" s="139">
        <v>1600</v>
      </c>
      <c r="AP34" s="139">
        <v>892</v>
      </c>
      <c r="AQ34" s="139">
        <v>0</v>
      </c>
      <c r="AR34" s="139">
        <v>74</v>
      </c>
      <c r="AS34" s="154">
        <v>0</v>
      </c>
      <c r="AT34" s="139">
        <v>0</v>
      </c>
      <c r="AU34" s="139">
        <v>0</v>
      </c>
      <c r="AV34" s="139">
        <v>0</v>
      </c>
      <c r="AW34" s="139">
        <v>0</v>
      </c>
      <c r="AX34" s="139">
        <v>15000</v>
      </c>
      <c r="AY34" s="167">
        <v>44800</v>
      </c>
      <c r="AZ34" s="223">
        <v>80</v>
      </c>
      <c r="BA34" s="224">
        <v>23618</v>
      </c>
      <c r="BB34" s="34">
        <v>63645.249221183796</v>
      </c>
      <c r="BC34" s="151">
        <v>2910</v>
      </c>
      <c r="BD34" s="151">
        <v>6310</v>
      </c>
      <c r="BE34" s="151">
        <v>0</v>
      </c>
      <c r="BF34" s="249">
        <v>0</v>
      </c>
      <c r="BG34" s="322">
        <v>64.44</v>
      </c>
      <c r="BH34" s="372">
        <v>23</v>
      </c>
    </row>
    <row r="35" spans="2:60" ht="15" customHeight="1" x14ac:dyDescent="0.25">
      <c r="B35" s="283">
        <v>25</v>
      </c>
      <c r="C35" s="50">
        <v>41551</v>
      </c>
      <c r="D35" s="39" t="s">
        <v>79</v>
      </c>
      <c r="E35" s="231">
        <v>99927</v>
      </c>
      <c r="F35" s="139">
        <v>85159</v>
      </c>
      <c r="G35" s="141">
        <v>31049</v>
      </c>
      <c r="H35" s="175">
        <v>2300</v>
      </c>
      <c r="I35" s="157">
        <v>524</v>
      </c>
      <c r="J35" s="153">
        <v>2.7</v>
      </c>
      <c r="K35" s="153">
        <v>7.3</v>
      </c>
      <c r="L35" s="232">
        <v>2.7</v>
      </c>
      <c r="M35" s="34">
        <v>14</v>
      </c>
      <c r="N35" s="34">
        <v>1</v>
      </c>
      <c r="O35" s="34">
        <v>153</v>
      </c>
      <c r="P35" s="34">
        <v>24</v>
      </c>
      <c r="Q35" s="154">
        <v>15</v>
      </c>
      <c r="R35" s="154">
        <v>0</v>
      </c>
      <c r="S35" s="154">
        <v>0</v>
      </c>
      <c r="T35" s="154">
        <v>0</v>
      </c>
      <c r="U35" s="34">
        <v>2505</v>
      </c>
      <c r="V35" s="34">
        <v>15049</v>
      </c>
      <c r="W35" s="34">
        <v>9486</v>
      </c>
      <c r="X35" s="34">
        <v>2536</v>
      </c>
      <c r="Y35" s="139">
        <v>1966</v>
      </c>
      <c r="Z35" s="214">
        <v>29658</v>
      </c>
      <c r="AA35" s="138">
        <v>100</v>
      </c>
      <c r="AB35" s="138">
        <v>95.65</v>
      </c>
      <c r="AC35" s="138">
        <v>98.7</v>
      </c>
      <c r="AD35" s="138">
        <v>67</v>
      </c>
      <c r="AE35" s="232">
        <v>98</v>
      </c>
      <c r="AF35" s="598">
        <v>4044</v>
      </c>
      <c r="AG35" s="176">
        <v>12109</v>
      </c>
      <c r="AH35" s="189">
        <v>652</v>
      </c>
      <c r="AI35" s="178">
        <v>4376</v>
      </c>
      <c r="AJ35" s="190">
        <v>4268</v>
      </c>
      <c r="AK35" s="190">
        <v>17180</v>
      </c>
      <c r="AL35" s="191">
        <v>14945</v>
      </c>
      <c r="AM35" s="191">
        <v>13471</v>
      </c>
      <c r="AN35" s="214">
        <v>30312</v>
      </c>
      <c r="AO35" s="139">
        <v>6125</v>
      </c>
      <c r="AP35" s="139">
        <v>5560</v>
      </c>
      <c r="AQ35" s="139">
        <v>238</v>
      </c>
      <c r="AR35" s="139">
        <v>98</v>
      </c>
      <c r="AS35" s="154">
        <v>0</v>
      </c>
      <c r="AT35" s="154">
        <v>0</v>
      </c>
      <c r="AU35" s="154">
        <v>16</v>
      </c>
      <c r="AV35" s="139">
        <v>76</v>
      </c>
      <c r="AW35" s="139">
        <v>154</v>
      </c>
      <c r="AX35" s="139">
        <v>48000</v>
      </c>
      <c r="AY35" s="172">
        <v>885000</v>
      </c>
      <c r="AZ35" s="223">
        <v>2056</v>
      </c>
      <c r="BA35" s="224">
        <v>125400</v>
      </c>
      <c r="BB35" s="34">
        <v>342050</v>
      </c>
      <c r="BC35" s="151">
        <v>29673</v>
      </c>
      <c r="BD35" s="151">
        <v>62829</v>
      </c>
      <c r="BE35" s="173">
        <v>7900</v>
      </c>
      <c r="BF35" s="252">
        <v>15800</v>
      </c>
      <c r="BG35" s="683">
        <v>81.2</v>
      </c>
      <c r="BH35" s="680">
        <v>1</v>
      </c>
    </row>
    <row r="36" spans="2:60" ht="15" customHeight="1" x14ac:dyDescent="0.25">
      <c r="B36" s="692">
        <v>26</v>
      </c>
      <c r="C36" s="50">
        <v>41615</v>
      </c>
      <c r="D36" s="39" t="s">
        <v>61</v>
      </c>
      <c r="E36" s="231">
        <v>17146</v>
      </c>
      <c r="F36" s="139">
        <v>13068</v>
      </c>
      <c r="G36" s="141">
        <v>1428</v>
      </c>
      <c r="H36" s="181">
        <v>259</v>
      </c>
      <c r="I36" s="139">
        <v>97</v>
      </c>
      <c r="J36" s="153">
        <v>3.6</v>
      </c>
      <c r="K36" s="153">
        <v>7</v>
      </c>
      <c r="L36" s="232">
        <v>4.0999999999999996</v>
      </c>
      <c r="M36" s="34">
        <v>4</v>
      </c>
      <c r="N36" s="34">
        <v>0</v>
      </c>
      <c r="O36" s="34">
        <v>29</v>
      </c>
      <c r="P36" s="34">
        <v>3</v>
      </c>
      <c r="Q36" s="154">
        <v>4</v>
      </c>
      <c r="R36" s="154">
        <v>0</v>
      </c>
      <c r="S36" s="154">
        <v>7</v>
      </c>
      <c r="T36" s="154">
        <v>160</v>
      </c>
      <c r="U36" s="34">
        <v>434</v>
      </c>
      <c r="V36" s="34">
        <v>2426</v>
      </c>
      <c r="W36" s="34">
        <v>1655</v>
      </c>
      <c r="X36" s="34">
        <v>596</v>
      </c>
      <c r="Y36" s="139">
        <v>412</v>
      </c>
      <c r="Z36" s="214">
        <v>5645</v>
      </c>
      <c r="AA36" s="138">
        <v>98</v>
      </c>
      <c r="AB36" s="138">
        <v>88</v>
      </c>
      <c r="AC36" s="138">
        <v>100</v>
      </c>
      <c r="AD36" s="138">
        <v>89</v>
      </c>
      <c r="AE36" s="232">
        <v>98</v>
      </c>
      <c r="AF36" s="598">
        <v>2602</v>
      </c>
      <c r="AG36" s="176">
        <v>9894</v>
      </c>
      <c r="AH36" s="177">
        <v>48</v>
      </c>
      <c r="AI36" s="178">
        <v>294</v>
      </c>
      <c r="AJ36" s="179">
        <v>2206</v>
      </c>
      <c r="AK36" s="179">
        <v>7523</v>
      </c>
      <c r="AL36" s="180">
        <v>723</v>
      </c>
      <c r="AM36" s="180">
        <v>570</v>
      </c>
      <c r="AN36" s="214">
        <v>15037</v>
      </c>
      <c r="AO36" s="139">
        <v>3000</v>
      </c>
      <c r="AP36" s="139">
        <v>115</v>
      </c>
      <c r="AQ36" s="139">
        <v>265</v>
      </c>
      <c r="AR36" s="139">
        <v>300</v>
      </c>
      <c r="AS36" s="154">
        <v>0</v>
      </c>
      <c r="AT36" s="154">
        <v>0</v>
      </c>
      <c r="AU36" s="154">
        <v>0</v>
      </c>
      <c r="AV36" s="139">
        <v>100</v>
      </c>
      <c r="AW36" s="139">
        <v>100</v>
      </c>
      <c r="AX36" s="139">
        <v>250000</v>
      </c>
      <c r="AY36" s="150">
        <v>455000</v>
      </c>
      <c r="AZ36" s="223">
        <v>0</v>
      </c>
      <c r="BA36" s="224">
        <v>510080</v>
      </c>
      <c r="BB36" s="34">
        <v>1533042.8823183868</v>
      </c>
      <c r="BC36" s="151">
        <v>14360</v>
      </c>
      <c r="BD36" s="151">
        <v>43300</v>
      </c>
      <c r="BE36" s="151">
        <v>0</v>
      </c>
      <c r="BF36" s="249">
        <v>0</v>
      </c>
      <c r="BG36" s="322">
        <v>75.180000000000007</v>
      </c>
      <c r="BH36" s="372">
        <v>6</v>
      </c>
    </row>
    <row r="37" spans="2:60" ht="15" customHeight="1" x14ac:dyDescent="0.25">
      <c r="B37" s="283">
        <v>27</v>
      </c>
      <c r="C37" s="50">
        <v>41660</v>
      </c>
      <c r="D37" s="39" t="s">
        <v>85</v>
      </c>
      <c r="E37" s="231">
        <v>9389</v>
      </c>
      <c r="F37" s="139">
        <v>9941</v>
      </c>
      <c r="G37" s="141">
        <v>258</v>
      </c>
      <c r="H37" s="175">
        <v>259</v>
      </c>
      <c r="I37" s="139">
        <v>47</v>
      </c>
      <c r="J37" s="153">
        <v>3.9</v>
      </c>
      <c r="K37" s="153">
        <v>21.5</v>
      </c>
      <c r="L37" s="232">
        <v>10.4</v>
      </c>
      <c r="M37" s="34">
        <v>2</v>
      </c>
      <c r="N37" s="34">
        <v>0</v>
      </c>
      <c r="O37" s="34">
        <v>40</v>
      </c>
      <c r="P37" s="34">
        <v>1</v>
      </c>
      <c r="Q37" s="154">
        <v>2</v>
      </c>
      <c r="R37" s="154">
        <v>0</v>
      </c>
      <c r="S37" s="154">
        <v>3</v>
      </c>
      <c r="T37" s="154">
        <v>74</v>
      </c>
      <c r="U37" s="34">
        <v>266</v>
      </c>
      <c r="V37" s="34">
        <v>1525</v>
      </c>
      <c r="W37" s="34">
        <v>672</v>
      </c>
      <c r="X37" s="34">
        <v>130</v>
      </c>
      <c r="Y37" s="139">
        <v>594</v>
      </c>
      <c r="Z37" s="214">
        <v>2528</v>
      </c>
      <c r="AA37" s="138">
        <v>100</v>
      </c>
      <c r="AB37" s="138">
        <v>91.89</v>
      </c>
      <c r="AC37" s="138">
        <v>98</v>
      </c>
      <c r="AD37" s="138">
        <v>54</v>
      </c>
      <c r="AE37" s="232">
        <v>80</v>
      </c>
      <c r="AF37" s="598">
        <v>1071</v>
      </c>
      <c r="AG37" s="176">
        <v>2237</v>
      </c>
      <c r="AH37" s="189">
        <v>51</v>
      </c>
      <c r="AI37" s="178">
        <v>309</v>
      </c>
      <c r="AJ37" s="190">
        <v>670</v>
      </c>
      <c r="AK37" s="190">
        <v>2132</v>
      </c>
      <c r="AL37" s="191">
        <v>2767</v>
      </c>
      <c r="AM37" s="191">
        <v>2500</v>
      </c>
      <c r="AN37" s="214">
        <v>5304</v>
      </c>
      <c r="AO37" s="139">
        <v>770</v>
      </c>
      <c r="AP37" s="139">
        <v>1200</v>
      </c>
      <c r="AQ37" s="139">
        <v>250</v>
      </c>
      <c r="AR37" s="139">
        <v>15</v>
      </c>
      <c r="AS37" s="154">
        <v>0</v>
      </c>
      <c r="AT37" s="185">
        <v>50</v>
      </c>
      <c r="AU37" s="139">
        <v>250</v>
      </c>
      <c r="AV37" s="154">
        <v>0</v>
      </c>
      <c r="AW37" s="157">
        <v>0</v>
      </c>
      <c r="AX37" s="157">
        <v>520</v>
      </c>
      <c r="AY37" s="172">
        <v>32000</v>
      </c>
      <c r="AZ37" s="223">
        <v>25</v>
      </c>
      <c r="BA37" s="224">
        <v>410</v>
      </c>
      <c r="BB37" s="34">
        <v>837.76152980877396</v>
      </c>
      <c r="BC37" s="151">
        <v>78</v>
      </c>
      <c r="BD37" s="151">
        <v>155</v>
      </c>
      <c r="BE37" s="173">
        <v>1650</v>
      </c>
      <c r="BF37" s="252">
        <v>3300</v>
      </c>
      <c r="BG37" s="683">
        <v>59.67</v>
      </c>
      <c r="BH37" s="680">
        <v>35</v>
      </c>
    </row>
    <row r="38" spans="2:60" ht="15" customHeight="1" x14ac:dyDescent="0.25">
      <c r="B38" s="283">
        <v>28</v>
      </c>
      <c r="C38" s="50">
        <v>41668</v>
      </c>
      <c r="D38" s="39" t="s">
        <v>86</v>
      </c>
      <c r="E38" s="231">
        <v>29334</v>
      </c>
      <c r="F38" s="139">
        <v>27982</v>
      </c>
      <c r="G38" s="141">
        <v>1611</v>
      </c>
      <c r="H38" s="175">
        <v>490</v>
      </c>
      <c r="I38" s="157">
        <v>141</v>
      </c>
      <c r="J38" s="153">
        <v>1.7</v>
      </c>
      <c r="K38" s="153">
        <v>13.9</v>
      </c>
      <c r="L38" s="232">
        <v>5</v>
      </c>
      <c r="M38" s="34">
        <v>9</v>
      </c>
      <c r="N38" s="34">
        <v>0</v>
      </c>
      <c r="O38" s="34">
        <v>89</v>
      </c>
      <c r="P38" s="34">
        <v>4</v>
      </c>
      <c r="Q38" s="139">
        <v>8</v>
      </c>
      <c r="R38" s="139">
        <v>1</v>
      </c>
      <c r="S38" s="139">
        <v>10</v>
      </c>
      <c r="T38" s="139">
        <v>254</v>
      </c>
      <c r="U38" s="34">
        <v>574</v>
      </c>
      <c r="V38" s="34">
        <v>3691</v>
      </c>
      <c r="W38" s="34">
        <v>2254</v>
      </c>
      <c r="X38" s="34">
        <v>661</v>
      </c>
      <c r="Y38" s="139">
        <v>804</v>
      </c>
      <c r="Z38" s="214">
        <v>8093</v>
      </c>
      <c r="AA38" s="138">
        <v>98</v>
      </c>
      <c r="AB38" s="138">
        <v>100</v>
      </c>
      <c r="AC38" s="138">
        <v>98.7</v>
      </c>
      <c r="AD38" s="138">
        <v>49.91</v>
      </c>
      <c r="AE38" s="232">
        <v>0</v>
      </c>
      <c r="AF38" s="598">
        <v>1921</v>
      </c>
      <c r="AG38" s="176">
        <v>4340</v>
      </c>
      <c r="AH38" s="189">
        <v>303</v>
      </c>
      <c r="AI38" s="178">
        <v>1440</v>
      </c>
      <c r="AJ38" s="190">
        <v>4295</v>
      </c>
      <c r="AK38" s="190">
        <v>9381</v>
      </c>
      <c r="AL38" s="191">
        <v>4753</v>
      </c>
      <c r="AM38" s="191">
        <v>4571</v>
      </c>
      <c r="AN38" s="214">
        <v>7358</v>
      </c>
      <c r="AO38" s="139">
        <v>2003</v>
      </c>
      <c r="AP38" s="139">
        <v>2050</v>
      </c>
      <c r="AQ38" s="139">
        <v>145</v>
      </c>
      <c r="AR38" s="139">
        <v>18</v>
      </c>
      <c r="AS38" s="154">
        <v>2</v>
      </c>
      <c r="AT38" s="139">
        <v>3600</v>
      </c>
      <c r="AU38" s="139">
        <v>25000</v>
      </c>
      <c r="AV38" s="139">
        <v>150</v>
      </c>
      <c r="AW38" s="139">
        <v>55</v>
      </c>
      <c r="AX38" s="139">
        <v>3000</v>
      </c>
      <c r="AY38" s="172">
        <v>75800</v>
      </c>
      <c r="AZ38" s="223">
        <v>1150</v>
      </c>
      <c r="BA38" s="224">
        <v>397</v>
      </c>
      <c r="BB38" s="34">
        <v>960</v>
      </c>
      <c r="BC38" s="151">
        <v>397</v>
      </c>
      <c r="BD38" s="151">
        <v>795</v>
      </c>
      <c r="BE38" s="173">
        <v>6840</v>
      </c>
      <c r="BF38" s="252">
        <v>20700</v>
      </c>
      <c r="BG38" s="322">
        <v>67.58</v>
      </c>
      <c r="BH38" s="372">
        <v>15</v>
      </c>
    </row>
    <row r="39" spans="2:60" ht="15" customHeight="1" x14ac:dyDescent="0.25">
      <c r="B39" s="283">
        <v>29</v>
      </c>
      <c r="C39" s="50">
        <v>41676</v>
      </c>
      <c r="D39" s="39" t="s">
        <v>62</v>
      </c>
      <c r="E39" s="231">
        <v>8778</v>
      </c>
      <c r="F39" s="139">
        <v>9529</v>
      </c>
      <c r="G39" s="141">
        <v>460</v>
      </c>
      <c r="H39" s="175">
        <v>208</v>
      </c>
      <c r="I39" s="139">
        <v>34</v>
      </c>
      <c r="J39" s="153">
        <v>6.8</v>
      </c>
      <c r="K39" s="153">
        <v>12.8</v>
      </c>
      <c r="L39" s="232">
        <v>11.1</v>
      </c>
      <c r="M39" s="34">
        <v>4</v>
      </c>
      <c r="N39" s="34">
        <v>0</v>
      </c>
      <c r="O39" s="34">
        <v>40</v>
      </c>
      <c r="P39" s="34">
        <v>0</v>
      </c>
      <c r="Q39" s="154">
        <v>4</v>
      </c>
      <c r="R39" s="154">
        <v>0</v>
      </c>
      <c r="S39" s="154">
        <v>3</v>
      </c>
      <c r="T39" s="154">
        <v>92</v>
      </c>
      <c r="U39" s="34">
        <v>116</v>
      </c>
      <c r="V39" s="34">
        <v>1300</v>
      </c>
      <c r="W39" s="34">
        <v>785</v>
      </c>
      <c r="X39" s="34">
        <v>242</v>
      </c>
      <c r="Y39" s="139">
        <v>120</v>
      </c>
      <c r="Z39" s="214">
        <v>2936</v>
      </c>
      <c r="AA39" s="138">
        <v>100</v>
      </c>
      <c r="AB39" s="138">
        <v>56.78</v>
      </c>
      <c r="AC39" s="138">
        <v>100</v>
      </c>
      <c r="AD39" s="138">
        <v>35</v>
      </c>
      <c r="AE39" s="232">
        <v>100</v>
      </c>
      <c r="AF39" s="598">
        <v>2863</v>
      </c>
      <c r="AG39" s="176">
        <v>5214</v>
      </c>
      <c r="AH39" s="177">
        <v>125</v>
      </c>
      <c r="AI39" s="178">
        <v>792</v>
      </c>
      <c r="AJ39" s="179">
        <v>1303</v>
      </c>
      <c r="AK39" s="179">
        <v>3724</v>
      </c>
      <c r="AL39" s="180">
        <v>2798</v>
      </c>
      <c r="AM39" s="180">
        <v>2543</v>
      </c>
      <c r="AN39" s="214">
        <v>6930</v>
      </c>
      <c r="AO39" s="139">
        <v>1830</v>
      </c>
      <c r="AP39" s="139">
        <v>350</v>
      </c>
      <c r="AQ39" s="139">
        <v>60</v>
      </c>
      <c r="AR39" s="139">
        <v>40</v>
      </c>
      <c r="AS39" s="154">
        <v>0</v>
      </c>
      <c r="AT39" s="154">
        <v>200</v>
      </c>
      <c r="AU39" s="154">
        <v>150</v>
      </c>
      <c r="AV39" s="154">
        <v>400</v>
      </c>
      <c r="AW39" s="154">
        <v>100</v>
      </c>
      <c r="AX39" s="139">
        <v>3000</v>
      </c>
      <c r="AY39" s="150">
        <v>30000</v>
      </c>
      <c r="AZ39" s="223">
        <v>150</v>
      </c>
      <c r="BA39" s="224">
        <v>1500</v>
      </c>
      <c r="BB39" s="34">
        <v>3900</v>
      </c>
      <c r="BC39" s="151">
        <v>0</v>
      </c>
      <c r="BD39" s="151">
        <v>0</v>
      </c>
      <c r="BE39" s="152">
        <v>7160</v>
      </c>
      <c r="BF39" s="248">
        <v>10500</v>
      </c>
      <c r="BG39" s="683">
        <v>62.86</v>
      </c>
      <c r="BH39" s="680">
        <v>28</v>
      </c>
    </row>
    <row r="40" spans="2:60" ht="15" customHeight="1" x14ac:dyDescent="0.25">
      <c r="B40" s="283">
        <v>30</v>
      </c>
      <c r="C40" s="50">
        <v>41770</v>
      </c>
      <c r="D40" s="39" t="s">
        <v>77</v>
      </c>
      <c r="E40" s="231">
        <v>13981</v>
      </c>
      <c r="F40" s="139">
        <v>13324</v>
      </c>
      <c r="G40" s="141">
        <v>794</v>
      </c>
      <c r="H40" s="175">
        <v>319</v>
      </c>
      <c r="I40" s="139">
        <v>62</v>
      </c>
      <c r="J40" s="153">
        <v>2.4</v>
      </c>
      <c r="K40" s="153">
        <v>9.6999999999999993</v>
      </c>
      <c r="L40" s="232">
        <v>3.5</v>
      </c>
      <c r="M40" s="34">
        <v>4</v>
      </c>
      <c r="N40" s="34">
        <v>3</v>
      </c>
      <c r="O40" s="34">
        <v>53</v>
      </c>
      <c r="P40" s="34">
        <v>3</v>
      </c>
      <c r="Q40" s="139">
        <v>3</v>
      </c>
      <c r="R40" s="139">
        <v>4</v>
      </c>
      <c r="S40" s="139">
        <v>3</v>
      </c>
      <c r="T40" s="139">
        <v>108</v>
      </c>
      <c r="U40" s="34">
        <v>369</v>
      </c>
      <c r="V40" s="34">
        <v>2454</v>
      </c>
      <c r="W40" s="34">
        <v>1179</v>
      </c>
      <c r="X40" s="34">
        <v>220</v>
      </c>
      <c r="Y40" s="139">
        <v>711</v>
      </c>
      <c r="Z40" s="214">
        <v>3930</v>
      </c>
      <c r="AA40" s="138">
        <v>100</v>
      </c>
      <c r="AB40" s="138">
        <v>91.2</v>
      </c>
      <c r="AC40" s="138">
        <v>95.1</v>
      </c>
      <c r="AD40" s="138">
        <v>39</v>
      </c>
      <c r="AE40" s="232">
        <v>91</v>
      </c>
      <c r="AF40" s="598">
        <v>366</v>
      </c>
      <c r="AG40" s="176">
        <v>1715</v>
      </c>
      <c r="AH40" s="186">
        <v>40</v>
      </c>
      <c r="AI40" s="178">
        <v>160</v>
      </c>
      <c r="AJ40" s="187">
        <v>950</v>
      </c>
      <c r="AK40" s="187">
        <v>5825</v>
      </c>
      <c r="AL40" s="188">
        <v>3939</v>
      </c>
      <c r="AM40" s="188">
        <v>3616</v>
      </c>
      <c r="AN40" s="214">
        <v>8836</v>
      </c>
      <c r="AO40" s="139">
        <v>1330</v>
      </c>
      <c r="AP40" s="139">
        <v>2000</v>
      </c>
      <c r="AQ40" s="139">
        <v>360</v>
      </c>
      <c r="AR40" s="139">
        <v>15</v>
      </c>
      <c r="AS40" s="185">
        <v>12</v>
      </c>
      <c r="AT40" s="154">
        <v>50</v>
      </c>
      <c r="AU40" s="139">
        <v>30</v>
      </c>
      <c r="AV40" s="139">
        <v>50</v>
      </c>
      <c r="AW40" s="139">
        <v>50</v>
      </c>
      <c r="AX40" s="139">
        <v>12000</v>
      </c>
      <c r="AY40" s="167">
        <v>30000</v>
      </c>
      <c r="AZ40" s="223">
        <v>15</v>
      </c>
      <c r="BA40" s="224">
        <v>8160</v>
      </c>
      <c r="BB40" s="34">
        <v>22080</v>
      </c>
      <c r="BC40" s="151">
        <v>1532</v>
      </c>
      <c r="BD40" s="151">
        <v>3640</v>
      </c>
      <c r="BE40" s="168">
        <v>11000</v>
      </c>
      <c r="BF40" s="251">
        <v>27700</v>
      </c>
      <c r="BG40" s="322">
        <v>66.59</v>
      </c>
      <c r="BH40" s="372">
        <v>17</v>
      </c>
    </row>
    <row r="41" spans="2:60" ht="15" customHeight="1" x14ac:dyDescent="0.25">
      <c r="B41" s="570">
        <v>31</v>
      </c>
      <c r="C41" s="50">
        <v>41791</v>
      </c>
      <c r="D41" s="39" t="s">
        <v>78</v>
      </c>
      <c r="E41" s="231">
        <v>15943</v>
      </c>
      <c r="F41" s="139">
        <v>14256</v>
      </c>
      <c r="G41" s="141">
        <v>910</v>
      </c>
      <c r="H41" s="175">
        <v>255</v>
      </c>
      <c r="I41" s="139">
        <v>57</v>
      </c>
      <c r="J41" s="153">
        <v>2</v>
      </c>
      <c r="K41" s="153">
        <v>8.4</v>
      </c>
      <c r="L41" s="232">
        <v>4</v>
      </c>
      <c r="M41" s="34">
        <v>6</v>
      </c>
      <c r="N41" s="34">
        <v>0</v>
      </c>
      <c r="O41" s="34">
        <v>53</v>
      </c>
      <c r="P41" s="34">
        <v>2</v>
      </c>
      <c r="Q41" s="139">
        <v>6</v>
      </c>
      <c r="R41" s="139">
        <v>0</v>
      </c>
      <c r="S41" s="139">
        <v>7</v>
      </c>
      <c r="T41" s="139">
        <v>153</v>
      </c>
      <c r="U41" s="34">
        <v>455</v>
      </c>
      <c r="V41" s="34">
        <v>2394</v>
      </c>
      <c r="W41" s="34">
        <v>1381</v>
      </c>
      <c r="X41" s="34">
        <v>339</v>
      </c>
      <c r="Y41" s="139">
        <v>607</v>
      </c>
      <c r="Z41" s="214">
        <v>4600</v>
      </c>
      <c r="AA41" s="138">
        <v>100</v>
      </c>
      <c r="AB41" s="138">
        <v>89.32</v>
      </c>
      <c r="AC41" s="138">
        <v>100</v>
      </c>
      <c r="AD41" s="138">
        <v>74</v>
      </c>
      <c r="AE41" s="232">
        <v>100</v>
      </c>
      <c r="AF41" s="598">
        <v>616</v>
      </c>
      <c r="AG41" s="176">
        <v>1395</v>
      </c>
      <c r="AH41" s="186">
        <v>25</v>
      </c>
      <c r="AI41" s="178">
        <v>150</v>
      </c>
      <c r="AJ41" s="187">
        <v>1519</v>
      </c>
      <c r="AK41" s="187">
        <v>4883</v>
      </c>
      <c r="AL41" s="188">
        <v>3504</v>
      </c>
      <c r="AM41" s="188">
        <v>2908</v>
      </c>
      <c r="AN41" s="214">
        <v>18074</v>
      </c>
      <c r="AO41" s="139">
        <v>4345</v>
      </c>
      <c r="AP41" s="139">
        <v>2000</v>
      </c>
      <c r="AQ41" s="139">
        <v>350</v>
      </c>
      <c r="AR41" s="139">
        <v>50</v>
      </c>
      <c r="AS41" s="139">
        <v>30</v>
      </c>
      <c r="AT41" s="154">
        <v>0</v>
      </c>
      <c r="AU41" s="154">
        <v>0</v>
      </c>
      <c r="AV41" s="139">
        <v>50</v>
      </c>
      <c r="AW41" s="139">
        <v>10</v>
      </c>
      <c r="AX41" s="139">
        <v>3960</v>
      </c>
      <c r="AY41" s="167">
        <v>12000</v>
      </c>
      <c r="AZ41" s="223">
        <v>50</v>
      </c>
      <c r="BA41" s="224">
        <v>9176</v>
      </c>
      <c r="BB41" s="34">
        <v>26733.123028391168</v>
      </c>
      <c r="BC41" s="151">
        <v>15290</v>
      </c>
      <c r="BD41" s="151">
        <v>36867</v>
      </c>
      <c r="BE41" s="151">
        <v>0</v>
      </c>
      <c r="BF41" s="249">
        <v>0</v>
      </c>
      <c r="BG41" s="683">
        <v>63.72</v>
      </c>
      <c r="BH41" s="680">
        <v>26</v>
      </c>
    </row>
    <row r="42" spans="2:60" ht="15" customHeight="1" x14ac:dyDescent="0.25">
      <c r="B42" s="283">
        <v>32</v>
      </c>
      <c r="C42" s="50">
        <v>41799</v>
      </c>
      <c r="D42" s="39" t="s">
        <v>63</v>
      </c>
      <c r="E42" s="231">
        <v>11862</v>
      </c>
      <c r="F42" s="139">
        <v>10523</v>
      </c>
      <c r="G42" s="141">
        <v>294</v>
      </c>
      <c r="H42" s="175">
        <v>190</v>
      </c>
      <c r="I42" s="139">
        <v>58</v>
      </c>
      <c r="J42" s="153">
        <v>3</v>
      </c>
      <c r="K42" s="153">
        <v>12.6</v>
      </c>
      <c r="L42" s="233">
        <v>7.2</v>
      </c>
      <c r="M42" s="34">
        <v>4</v>
      </c>
      <c r="N42" s="34">
        <v>0</v>
      </c>
      <c r="O42" s="34">
        <v>48</v>
      </c>
      <c r="P42" s="34">
        <v>1</v>
      </c>
      <c r="Q42" s="154">
        <v>3</v>
      </c>
      <c r="R42" s="154">
        <v>1</v>
      </c>
      <c r="S42" s="154">
        <v>6</v>
      </c>
      <c r="T42" s="154">
        <v>132</v>
      </c>
      <c r="U42" s="34">
        <v>224</v>
      </c>
      <c r="V42" s="34">
        <v>1575</v>
      </c>
      <c r="W42" s="34">
        <v>899</v>
      </c>
      <c r="X42" s="34">
        <v>221</v>
      </c>
      <c r="Y42" s="139">
        <v>202</v>
      </c>
      <c r="Z42" s="214">
        <v>3711</v>
      </c>
      <c r="AA42" s="138">
        <v>100</v>
      </c>
      <c r="AB42" s="138">
        <v>55.13</v>
      </c>
      <c r="AC42" s="138">
        <v>99.9</v>
      </c>
      <c r="AD42" s="138">
        <v>45</v>
      </c>
      <c r="AE42" s="232">
        <v>100</v>
      </c>
      <c r="AF42" s="598">
        <v>4196</v>
      </c>
      <c r="AG42" s="176">
        <v>16839</v>
      </c>
      <c r="AH42" s="177">
        <v>47</v>
      </c>
      <c r="AI42" s="178">
        <v>330</v>
      </c>
      <c r="AJ42" s="179">
        <v>4754</v>
      </c>
      <c r="AK42" s="179">
        <v>18557</v>
      </c>
      <c r="AL42" s="180">
        <v>3061</v>
      </c>
      <c r="AM42" s="180">
        <v>2758</v>
      </c>
      <c r="AN42" s="214">
        <v>17594</v>
      </c>
      <c r="AO42" s="139">
        <v>3450</v>
      </c>
      <c r="AP42" s="139">
        <v>3000</v>
      </c>
      <c r="AQ42" s="139">
        <v>1000</v>
      </c>
      <c r="AR42" s="139">
        <v>800</v>
      </c>
      <c r="AS42" s="154">
        <v>0</v>
      </c>
      <c r="AT42" s="154">
        <v>0</v>
      </c>
      <c r="AU42" s="154">
        <v>0</v>
      </c>
      <c r="AV42" s="139">
        <v>350</v>
      </c>
      <c r="AW42" s="139">
        <v>400</v>
      </c>
      <c r="AX42" s="139">
        <v>7000</v>
      </c>
      <c r="AY42" s="150">
        <v>12000</v>
      </c>
      <c r="AZ42" s="223">
        <v>50</v>
      </c>
      <c r="BA42" s="224">
        <v>6817</v>
      </c>
      <c r="BB42" s="34">
        <v>19574.127906976744</v>
      </c>
      <c r="BC42" s="151">
        <v>2931</v>
      </c>
      <c r="BD42" s="151">
        <v>3030</v>
      </c>
      <c r="BE42" s="151">
        <v>0</v>
      </c>
      <c r="BF42" s="249">
        <v>0</v>
      </c>
      <c r="BG42" s="322">
        <v>69.94</v>
      </c>
      <c r="BH42" s="372">
        <v>10</v>
      </c>
    </row>
    <row r="43" spans="2:60" ht="15" customHeight="1" x14ac:dyDescent="0.25">
      <c r="B43" s="283">
        <v>33</v>
      </c>
      <c r="C43" s="50">
        <v>41801</v>
      </c>
      <c r="D43" s="39" t="s">
        <v>64</v>
      </c>
      <c r="E43" s="231">
        <v>7392</v>
      </c>
      <c r="F43" s="139">
        <v>6305</v>
      </c>
      <c r="G43" s="141">
        <v>351</v>
      </c>
      <c r="H43" s="175">
        <v>125</v>
      </c>
      <c r="I43" s="157">
        <v>36</v>
      </c>
      <c r="J43" s="153">
        <v>2</v>
      </c>
      <c r="K43" s="153">
        <v>8.9</v>
      </c>
      <c r="L43" s="232">
        <v>4.3</v>
      </c>
      <c r="M43" s="34">
        <v>4</v>
      </c>
      <c r="N43" s="34">
        <v>1</v>
      </c>
      <c r="O43" s="34">
        <v>24</v>
      </c>
      <c r="P43" s="34">
        <v>0</v>
      </c>
      <c r="Q43" s="154">
        <v>3</v>
      </c>
      <c r="R43" s="154">
        <v>2</v>
      </c>
      <c r="S43" s="154">
        <v>2</v>
      </c>
      <c r="T43" s="154">
        <v>71</v>
      </c>
      <c r="U43" s="34">
        <v>142</v>
      </c>
      <c r="V43" s="34">
        <v>964</v>
      </c>
      <c r="W43" s="34">
        <v>510</v>
      </c>
      <c r="X43" s="34">
        <v>121</v>
      </c>
      <c r="Y43" s="139">
        <v>90</v>
      </c>
      <c r="Z43" s="214">
        <v>2392</v>
      </c>
      <c r="AA43" s="138">
        <v>98</v>
      </c>
      <c r="AB43" s="138">
        <v>96.59</v>
      </c>
      <c r="AC43" s="138">
        <v>99</v>
      </c>
      <c r="AD43" s="138">
        <v>56</v>
      </c>
      <c r="AE43" s="232">
        <v>100</v>
      </c>
      <c r="AF43" s="598">
        <v>617</v>
      </c>
      <c r="AG43" s="176">
        <v>2031</v>
      </c>
      <c r="AH43" s="177">
        <v>204</v>
      </c>
      <c r="AI43" s="178">
        <v>1362</v>
      </c>
      <c r="AJ43" s="179">
        <v>734</v>
      </c>
      <c r="AK43" s="179">
        <v>1804</v>
      </c>
      <c r="AL43" s="180">
        <v>2499</v>
      </c>
      <c r="AM43" s="180">
        <v>2382</v>
      </c>
      <c r="AN43" s="214">
        <v>5736</v>
      </c>
      <c r="AO43" s="139">
        <v>393</v>
      </c>
      <c r="AP43" s="139">
        <v>242</v>
      </c>
      <c r="AQ43" s="139">
        <v>45</v>
      </c>
      <c r="AR43" s="139">
        <v>23</v>
      </c>
      <c r="AS43" s="154">
        <v>0</v>
      </c>
      <c r="AT43" s="154">
        <v>0</v>
      </c>
      <c r="AU43" s="154">
        <v>0</v>
      </c>
      <c r="AV43" s="139">
        <v>15</v>
      </c>
      <c r="AW43" s="139">
        <v>23</v>
      </c>
      <c r="AX43" s="139">
        <v>4500</v>
      </c>
      <c r="AY43" s="150">
        <v>11250</v>
      </c>
      <c r="AZ43" s="223">
        <v>8</v>
      </c>
      <c r="BA43" s="224">
        <v>2500</v>
      </c>
      <c r="BB43" s="34">
        <v>8460</v>
      </c>
      <c r="BC43" s="151">
        <v>0</v>
      </c>
      <c r="BD43" s="151">
        <v>0</v>
      </c>
      <c r="BE43" s="152">
        <v>5280</v>
      </c>
      <c r="BF43" s="248">
        <v>9500</v>
      </c>
      <c r="BG43" s="683">
        <v>61.23</v>
      </c>
      <c r="BH43" s="680">
        <v>32</v>
      </c>
    </row>
    <row r="44" spans="2:60" ht="15" customHeight="1" x14ac:dyDescent="0.25">
      <c r="B44" s="283">
        <v>34</v>
      </c>
      <c r="C44" s="50">
        <v>41797</v>
      </c>
      <c r="D44" s="39" t="s">
        <v>71</v>
      </c>
      <c r="E44" s="231">
        <v>8948</v>
      </c>
      <c r="F44" s="139">
        <v>7710</v>
      </c>
      <c r="G44" s="141">
        <v>1102</v>
      </c>
      <c r="H44" s="175">
        <v>172</v>
      </c>
      <c r="I44" s="139">
        <v>52</v>
      </c>
      <c r="J44" s="153">
        <v>4.4000000000000004</v>
      </c>
      <c r="K44" s="153">
        <v>7.7</v>
      </c>
      <c r="L44" s="232">
        <v>4.8</v>
      </c>
      <c r="M44" s="34">
        <v>4</v>
      </c>
      <c r="N44" s="34">
        <v>0</v>
      </c>
      <c r="O44" s="34">
        <v>20</v>
      </c>
      <c r="P44" s="34">
        <v>0</v>
      </c>
      <c r="Q44" s="154">
        <v>4</v>
      </c>
      <c r="R44" s="154">
        <v>0</v>
      </c>
      <c r="S44" s="154">
        <v>4</v>
      </c>
      <c r="T44" s="154">
        <v>92</v>
      </c>
      <c r="U44" s="34">
        <v>169</v>
      </c>
      <c r="V44" s="34">
        <v>1198</v>
      </c>
      <c r="W44" s="34">
        <v>903</v>
      </c>
      <c r="X44" s="34">
        <v>298</v>
      </c>
      <c r="Y44" s="139">
        <v>132</v>
      </c>
      <c r="Z44" s="214">
        <v>3018</v>
      </c>
      <c r="AA44" s="138">
        <v>99</v>
      </c>
      <c r="AB44" s="138">
        <v>71.05</v>
      </c>
      <c r="AC44" s="138">
        <v>96.9</v>
      </c>
      <c r="AD44" s="138">
        <v>40</v>
      </c>
      <c r="AE44" s="232">
        <v>97</v>
      </c>
      <c r="AF44" s="598">
        <v>1640</v>
      </c>
      <c r="AG44" s="176">
        <v>8486</v>
      </c>
      <c r="AH44" s="182">
        <v>13</v>
      </c>
      <c r="AI44" s="178">
        <v>57</v>
      </c>
      <c r="AJ44" s="183">
        <v>832</v>
      </c>
      <c r="AK44" s="183">
        <v>711</v>
      </c>
      <c r="AL44" s="184">
        <v>479</v>
      </c>
      <c r="AM44" s="184">
        <v>452</v>
      </c>
      <c r="AN44" s="214">
        <v>16962</v>
      </c>
      <c r="AO44" s="139">
        <v>2010</v>
      </c>
      <c r="AP44" s="139">
        <v>480</v>
      </c>
      <c r="AQ44" s="139">
        <v>85</v>
      </c>
      <c r="AR44" s="139">
        <v>60</v>
      </c>
      <c r="AS44" s="185">
        <v>6</v>
      </c>
      <c r="AT44" s="154">
        <v>15</v>
      </c>
      <c r="AU44" s="154">
        <v>30</v>
      </c>
      <c r="AV44" s="139">
        <v>100</v>
      </c>
      <c r="AW44" s="139">
        <v>70</v>
      </c>
      <c r="AX44" s="139">
        <v>5000</v>
      </c>
      <c r="AY44" s="161">
        <v>55000</v>
      </c>
      <c r="AZ44" s="223">
        <v>22</v>
      </c>
      <c r="BA44" s="224">
        <v>9560</v>
      </c>
      <c r="BB44" s="34">
        <v>26590.909090909092</v>
      </c>
      <c r="BC44" s="151">
        <v>5200</v>
      </c>
      <c r="BD44" s="151">
        <v>10950</v>
      </c>
      <c r="BE44" s="151">
        <v>0</v>
      </c>
      <c r="BF44" s="249">
        <v>0</v>
      </c>
      <c r="BG44" s="322">
        <v>64.989999999999995</v>
      </c>
      <c r="BH44" s="372">
        <v>21</v>
      </c>
    </row>
    <row r="45" spans="2:60" ht="15" customHeight="1" x14ac:dyDescent="0.25">
      <c r="B45" s="283">
        <v>35</v>
      </c>
      <c r="C45" s="50">
        <v>41807</v>
      </c>
      <c r="D45" s="39" t="s">
        <v>87</v>
      </c>
      <c r="E45" s="231">
        <v>19047</v>
      </c>
      <c r="F45" s="139">
        <v>16750</v>
      </c>
      <c r="G45" s="141">
        <v>919</v>
      </c>
      <c r="H45" s="175">
        <v>310</v>
      </c>
      <c r="I45" s="139">
        <v>93</v>
      </c>
      <c r="J45" s="153">
        <v>5.0999999999999996</v>
      </c>
      <c r="K45" s="153">
        <v>8.5</v>
      </c>
      <c r="L45" s="232">
        <v>5.8</v>
      </c>
      <c r="M45" s="34">
        <v>6</v>
      </c>
      <c r="N45" s="34">
        <v>0</v>
      </c>
      <c r="O45" s="34">
        <v>39</v>
      </c>
      <c r="P45" s="34">
        <v>3</v>
      </c>
      <c r="Q45" s="139">
        <v>6</v>
      </c>
      <c r="R45" s="139">
        <v>0</v>
      </c>
      <c r="S45" s="139">
        <v>8</v>
      </c>
      <c r="T45" s="154">
        <v>167</v>
      </c>
      <c r="U45" s="34">
        <v>312</v>
      </c>
      <c r="V45" s="34">
        <v>2498</v>
      </c>
      <c r="W45" s="34">
        <v>1555</v>
      </c>
      <c r="X45" s="34">
        <v>447</v>
      </c>
      <c r="Y45" s="139">
        <v>311</v>
      </c>
      <c r="Z45" s="214">
        <v>5685</v>
      </c>
      <c r="AA45" s="138">
        <v>94</v>
      </c>
      <c r="AB45" s="138">
        <v>89.95</v>
      </c>
      <c r="AC45" s="138">
        <v>98</v>
      </c>
      <c r="AD45" s="138">
        <v>54</v>
      </c>
      <c r="AE45" s="232">
        <v>100</v>
      </c>
      <c r="AF45" s="598">
        <v>1175</v>
      </c>
      <c r="AG45" s="176">
        <v>2553</v>
      </c>
      <c r="AH45" s="189">
        <v>190</v>
      </c>
      <c r="AI45" s="178">
        <v>1105</v>
      </c>
      <c r="AJ45" s="190">
        <v>1940</v>
      </c>
      <c r="AK45" s="190">
        <v>5625</v>
      </c>
      <c r="AL45" s="191">
        <v>4391</v>
      </c>
      <c r="AM45" s="191">
        <v>3596</v>
      </c>
      <c r="AN45" s="214">
        <v>11606</v>
      </c>
      <c r="AO45" s="139">
        <v>1983</v>
      </c>
      <c r="AP45" s="139">
        <v>1920</v>
      </c>
      <c r="AQ45" s="139">
        <v>122</v>
      </c>
      <c r="AR45" s="139">
        <v>35</v>
      </c>
      <c r="AS45" s="154">
        <v>0</v>
      </c>
      <c r="AT45" s="139">
        <v>100</v>
      </c>
      <c r="AU45" s="139">
        <v>95</v>
      </c>
      <c r="AV45" s="139">
        <v>30</v>
      </c>
      <c r="AW45" s="139">
        <v>25</v>
      </c>
      <c r="AX45" s="139">
        <v>3600</v>
      </c>
      <c r="AY45" s="172">
        <v>60000</v>
      </c>
      <c r="AZ45" s="223">
        <v>800</v>
      </c>
      <c r="BA45" s="224">
        <v>32290</v>
      </c>
      <c r="BB45" s="34">
        <v>83780</v>
      </c>
      <c r="BC45" s="151">
        <v>8307</v>
      </c>
      <c r="BD45" s="151">
        <v>16367</v>
      </c>
      <c r="BE45" s="151">
        <v>68</v>
      </c>
      <c r="BF45" s="249">
        <v>135</v>
      </c>
      <c r="BG45" s="683">
        <v>67.59</v>
      </c>
      <c r="BH45" s="680">
        <v>14</v>
      </c>
    </row>
    <row r="46" spans="2:60" ht="15" customHeight="1" x14ac:dyDescent="0.25">
      <c r="B46" s="692">
        <v>36</v>
      </c>
      <c r="C46" s="50">
        <v>41872</v>
      </c>
      <c r="D46" s="39" t="s">
        <v>65</v>
      </c>
      <c r="E46" s="231">
        <v>6505</v>
      </c>
      <c r="F46" s="139">
        <v>5870</v>
      </c>
      <c r="G46" s="141">
        <v>362</v>
      </c>
      <c r="H46" s="175">
        <v>77</v>
      </c>
      <c r="I46" s="139">
        <v>37</v>
      </c>
      <c r="J46" s="153">
        <v>6.3</v>
      </c>
      <c r="K46" s="153">
        <v>4.2</v>
      </c>
      <c r="L46" s="232">
        <v>5.9</v>
      </c>
      <c r="M46" s="34">
        <v>3</v>
      </c>
      <c r="N46" s="34">
        <v>1</v>
      </c>
      <c r="O46" s="34">
        <v>15</v>
      </c>
      <c r="P46" s="34">
        <v>0</v>
      </c>
      <c r="Q46" s="154">
        <v>3</v>
      </c>
      <c r="R46" s="154">
        <v>1</v>
      </c>
      <c r="S46" s="154">
        <v>2</v>
      </c>
      <c r="T46" s="154">
        <v>73</v>
      </c>
      <c r="U46" s="34">
        <v>104</v>
      </c>
      <c r="V46" s="34">
        <v>651</v>
      </c>
      <c r="W46" s="34">
        <v>532</v>
      </c>
      <c r="X46" s="34">
        <v>182</v>
      </c>
      <c r="Y46" s="139">
        <v>129</v>
      </c>
      <c r="Z46" s="214">
        <v>2199</v>
      </c>
      <c r="AA46" s="138">
        <v>99</v>
      </c>
      <c r="AB46" s="138">
        <v>95.39</v>
      </c>
      <c r="AC46" s="138">
        <v>99.4</v>
      </c>
      <c r="AD46" s="138">
        <v>38.4</v>
      </c>
      <c r="AE46" s="232">
        <v>100</v>
      </c>
      <c r="AF46" s="598">
        <v>3804</v>
      </c>
      <c r="AG46" s="176">
        <v>20384</v>
      </c>
      <c r="AH46" s="177">
        <v>20</v>
      </c>
      <c r="AI46" s="178">
        <v>119</v>
      </c>
      <c r="AJ46" s="179">
        <v>311</v>
      </c>
      <c r="AK46" s="179">
        <v>1597</v>
      </c>
      <c r="AL46" s="180">
        <v>0</v>
      </c>
      <c r="AM46" s="180">
        <v>0</v>
      </c>
      <c r="AN46" s="214">
        <v>12631</v>
      </c>
      <c r="AO46" s="139">
        <v>668</v>
      </c>
      <c r="AP46" s="139">
        <v>1125</v>
      </c>
      <c r="AQ46" s="139">
        <v>115</v>
      </c>
      <c r="AR46" s="139">
        <v>475</v>
      </c>
      <c r="AS46" s="154">
        <v>0</v>
      </c>
      <c r="AT46" s="154">
        <v>0</v>
      </c>
      <c r="AU46" s="154">
        <v>0</v>
      </c>
      <c r="AV46" s="139">
        <v>3950</v>
      </c>
      <c r="AW46" s="139">
        <v>4280</v>
      </c>
      <c r="AX46" s="139">
        <v>1000</v>
      </c>
      <c r="AY46" s="150">
        <v>13500</v>
      </c>
      <c r="AZ46" s="223">
        <v>0</v>
      </c>
      <c r="BA46" s="224">
        <v>5465</v>
      </c>
      <c r="BB46" s="34">
        <v>18424.739916550767</v>
      </c>
      <c r="BC46" s="151">
        <v>9539</v>
      </c>
      <c r="BD46" s="151">
        <v>18135</v>
      </c>
      <c r="BE46" s="151">
        <v>0</v>
      </c>
      <c r="BF46" s="249">
        <v>0</v>
      </c>
      <c r="BG46" s="322">
        <v>62.48</v>
      </c>
      <c r="BH46" s="372">
        <v>29</v>
      </c>
    </row>
    <row r="47" spans="2:60" ht="15" customHeight="1" x14ac:dyDescent="0.25">
      <c r="B47" s="283">
        <v>37</v>
      </c>
      <c r="C47" s="605">
        <v>41885</v>
      </c>
      <c r="D47" s="606" t="s">
        <v>66</v>
      </c>
      <c r="E47" s="607">
        <v>7226</v>
      </c>
      <c r="F47" s="572">
        <v>4743</v>
      </c>
      <c r="G47" s="573">
        <v>1860</v>
      </c>
      <c r="H47" s="574">
        <v>99</v>
      </c>
      <c r="I47" s="572">
        <v>36</v>
      </c>
      <c r="J47" s="575">
        <v>1.8</v>
      </c>
      <c r="K47" s="575">
        <v>4.2</v>
      </c>
      <c r="L47" s="576">
        <v>2.4</v>
      </c>
      <c r="M47" s="578">
        <v>2</v>
      </c>
      <c r="N47" s="578">
        <v>0</v>
      </c>
      <c r="O47" s="578">
        <v>10</v>
      </c>
      <c r="P47" s="578">
        <v>3</v>
      </c>
      <c r="Q47" s="572">
        <v>2</v>
      </c>
      <c r="R47" s="572">
        <v>0</v>
      </c>
      <c r="S47" s="572">
        <v>4</v>
      </c>
      <c r="T47" s="579">
        <v>63</v>
      </c>
      <c r="U47" s="578">
        <v>143</v>
      </c>
      <c r="V47" s="578">
        <v>794</v>
      </c>
      <c r="W47" s="578">
        <v>640</v>
      </c>
      <c r="X47" s="578">
        <v>261</v>
      </c>
      <c r="Y47" s="572">
        <v>102</v>
      </c>
      <c r="Z47" s="580">
        <v>2723</v>
      </c>
      <c r="AA47" s="581">
        <v>100</v>
      </c>
      <c r="AB47" s="581">
        <v>71.41</v>
      </c>
      <c r="AC47" s="581">
        <v>100</v>
      </c>
      <c r="AD47" s="581">
        <v>53</v>
      </c>
      <c r="AE47" s="582">
        <v>100</v>
      </c>
      <c r="AF47" s="599">
        <v>1475</v>
      </c>
      <c r="AG47" s="583">
        <v>10058</v>
      </c>
      <c r="AH47" s="584">
        <v>0</v>
      </c>
      <c r="AI47" s="585">
        <v>0</v>
      </c>
      <c r="AJ47" s="586">
        <v>135</v>
      </c>
      <c r="AK47" s="586">
        <v>442</v>
      </c>
      <c r="AL47" s="587">
        <v>0</v>
      </c>
      <c r="AM47" s="587">
        <v>0</v>
      </c>
      <c r="AN47" s="580">
        <v>16122</v>
      </c>
      <c r="AO47" s="572">
        <v>940</v>
      </c>
      <c r="AP47" s="572">
        <v>480</v>
      </c>
      <c r="AQ47" s="572">
        <v>65</v>
      </c>
      <c r="AR47" s="572">
        <v>30</v>
      </c>
      <c r="AS47" s="572">
        <v>22</v>
      </c>
      <c r="AT47" s="579">
        <v>0</v>
      </c>
      <c r="AU47" s="579">
        <v>0</v>
      </c>
      <c r="AV47" s="572">
        <v>105</v>
      </c>
      <c r="AW47" s="588">
        <v>32</v>
      </c>
      <c r="AX47" s="588">
        <v>9000</v>
      </c>
      <c r="AY47" s="589">
        <v>20000</v>
      </c>
      <c r="AZ47" s="590">
        <v>0</v>
      </c>
      <c r="BA47" s="591">
        <v>5485744.3108999999</v>
      </c>
      <c r="BB47" s="578">
        <v>15165000</v>
      </c>
      <c r="BC47" s="592">
        <v>0</v>
      </c>
      <c r="BD47" s="592">
        <v>0</v>
      </c>
      <c r="BE47" s="592">
        <v>0</v>
      </c>
      <c r="BF47" s="593">
        <v>0</v>
      </c>
      <c r="BG47" s="683">
        <v>71.75</v>
      </c>
      <c r="BH47" s="680">
        <v>9</v>
      </c>
    </row>
    <row r="48" spans="2:60" ht="15" customHeight="1" thickBot="1" x14ac:dyDescent="0.3">
      <c r="B48" s="56"/>
      <c r="C48" s="206"/>
      <c r="D48" s="608"/>
      <c r="E48" s="234"/>
      <c r="F48" s="235"/>
      <c r="G48" s="235"/>
      <c r="H48" s="237"/>
      <c r="I48" s="237"/>
      <c r="J48" s="88"/>
      <c r="K48" s="88"/>
      <c r="L48" s="115"/>
      <c r="M48" s="235"/>
      <c r="N48" s="235"/>
      <c r="O48" s="235"/>
      <c r="P48" s="235"/>
      <c r="Q48" s="235"/>
      <c r="R48" s="235"/>
      <c r="S48" s="235"/>
      <c r="T48" s="235"/>
      <c r="U48" s="235"/>
      <c r="V48" s="235"/>
      <c r="W48" s="235"/>
      <c r="X48" s="235"/>
      <c r="Y48" s="235"/>
      <c r="Z48" s="241"/>
      <c r="AA48" s="94"/>
      <c r="AB48" s="94"/>
      <c r="AC48" s="94"/>
      <c r="AD48" s="94"/>
      <c r="AE48" s="52"/>
      <c r="AF48" s="245"/>
      <c r="AG48" s="245"/>
      <c r="AH48" s="246"/>
      <c r="AI48" s="247"/>
      <c r="AJ48" s="235"/>
      <c r="AK48" s="235"/>
      <c r="AL48" s="235"/>
      <c r="AM48" s="235"/>
      <c r="AN48" s="241"/>
      <c r="AO48" s="235"/>
      <c r="AP48" s="235"/>
      <c r="AQ48" s="235"/>
      <c r="AR48" s="235"/>
      <c r="AS48" s="235"/>
      <c r="AT48" s="235"/>
      <c r="AU48" s="235"/>
      <c r="AV48" s="235"/>
      <c r="AW48" s="235"/>
      <c r="AX48" s="235"/>
      <c r="AY48" s="235"/>
      <c r="AZ48" s="242"/>
      <c r="BA48" s="241"/>
      <c r="BB48" s="235"/>
      <c r="BC48" s="235"/>
      <c r="BD48" s="235"/>
      <c r="BE48" s="225"/>
      <c r="BF48" s="226"/>
      <c r="BG48" s="323"/>
      <c r="BH48" s="391"/>
    </row>
    <row r="49" spans="2:28" ht="15" customHeight="1" thickBot="1" x14ac:dyDescent="0.3">
      <c r="B49" s="1381"/>
      <c r="C49" s="1381"/>
      <c r="D49" s="1381"/>
      <c r="H49" s="330"/>
    </row>
    <row r="50" spans="2:28" ht="15" customHeight="1" x14ac:dyDescent="0.25">
      <c r="B50" s="331" t="s">
        <v>301</v>
      </c>
      <c r="C50" s="1036"/>
      <c r="D50" s="1036"/>
      <c r="E50" s="1009"/>
      <c r="F50" s="1009"/>
      <c r="G50" s="1009"/>
      <c r="H50" s="1009"/>
      <c r="I50" s="1009"/>
      <c r="J50" s="1009"/>
      <c r="K50" s="1010"/>
    </row>
    <row r="51" spans="2:28" ht="15" customHeight="1" x14ac:dyDescent="0.25">
      <c r="B51" s="332" t="s">
        <v>306</v>
      </c>
      <c r="C51" s="999"/>
      <c r="D51" s="999"/>
      <c r="E51" s="1011"/>
      <c r="F51" s="1011"/>
      <c r="G51" s="1011"/>
      <c r="H51" s="1011"/>
      <c r="I51" s="1011"/>
      <c r="J51" s="1011"/>
      <c r="K51" s="1012"/>
    </row>
    <row r="52" spans="2:28" ht="6.75" customHeight="1" thickBot="1" x14ac:dyDescent="0.3">
      <c r="B52" s="1013"/>
      <c r="C52" s="27"/>
      <c r="D52" s="27"/>
      <c r="E52" s="27"/>
      <c r="F52" s="27"/>
      <c r="G52" s="27"/>
      <c r="H52" s="1014"/>
      <c r="I52" s="1015"/>
      <c r="J52" s="1015"/>
      <c r="K52" s="1016"/>
    </row>
    <row r="53" spans="2:28" ht="15" customHeight="1" thickBot="1" x14ac:dyDescent="0.3">
      <c r="D53" s="33"/>
      <c r="E53" s="34"/>
      <c r="F53" s="34"/>
      <c r="AB53" s="14"/>
    </row>
    <row r="54" spans="2:28" ht="15" customHeight="1" x14ac:dyDescent="0.25">
      <c r="B54" s="1378" t="s">
        <v>127</v>
      </c>
      <c r="C54" s="1379"/>
      <c r="D54" s="334"/>
      <c r="E54" s="334"/>
      <c r="F54" s="334"/>
      <c r="G54" s="334"/>
      <c r="H54" s="334"/>
      <c r="I54" s="334"/>
      <c r="J54" s="334"/>
      <c r="K54" s="335"/>
      <c r="AA54" s="14"/>
    </row>
    <row r="55" spans="2:28" ht="15" customHeight="1" x14ac:dyDescent="0.25">
      <c r="B55" s="1380" t="s">
        <v>157</v>
      </c>
      <c r="C55" s="1381"/>
      <c r="D55" s="1381"/>
      <c r="E55" s="1381"/>
      <c r="F55" s="1381"/>
      <c r="G55" s="1381"/>
      <c r="H55" s="330"/>
      <c r="I55" s="330"/>
      <c r="J55" s="330"/>
      <c r="K55" s="336"/>
      <c r="AA55" s="14"/>
    </row>
    <row r="56" spans="2:28" ht="15" customHeight="1" x14ac:dyDescent="0.25">
      <c r="B56" s="339" t="s">
        <v>149</v>
      </c>
      <c r="C56" s="340"/>
      <c r="D56" s="340"/>
      <c r="E56" s="340"/>
      <c r="F56" s="340"/>
      <c r="G56" s="340"/>
      <c r="H56" s="340"/>
      <c r="I56" s="340"/>
      <c r="J56" s="340"/>
      <c r="K56" s="341"/>
      <c r="AA56" s="14"/>
    </row>
    <row r="57" spans="2:28" ht="15" customHeight="1" x14ac:dyDescent="0.25">
      <c r="B57" s="1380" t="s">
        <v>150</v>
      </c>
      <c r="C57" s="1381"/>
      <c r="D57" s="1381"/>
      <c r="E57" s="1381"/>
      <c r="F57" s="1381"/>
      <c r="G57" s="1381"/>
      <c r="H57" s="340"/>
      <c r="I57" s="340"/>
      <c r="J57" s="340"/>
      <c r="K57" s="341"/>
      <c r="AA57" s="14"/>
    </row>
    <row r="58" spans="2:28" ht="15" customHeight="1" x14ac:dyDescent="0.25">
      <c r="B58" s="1380" t="s">
        <v>151</v>
      </c>
      <c r="C58" s="1381"/>
      <c r="D58" s="1381"/>
      <c r="E58" s="1381"/>
      <c r="F58" s="1381"/>
      <c r="G58" s="1381"/>
      <c r="H58" s="1381"/>
      <c r="I58" s="1381"/>
      <c r="J58" s="330"/>
      <c r="K58" s="336"/>
      <c r="AA58" s="14"/>
    </row>
    <row r="59" spans="2:28" ht="15" customHeight="1" x14ac:dyDescent="0.25">
      <c r="B59" s="1380" t="s">
        <v>130</v>
      </c>
      <c r="C59" s="1381"/>
      <c r="D59" s="1381"/>
      <c r="E59" s="1381"/>
      <c r="F59" s="1381"/>
      <c r="G59" s="1381"/>
      <c r="H59" s="1381"/>
      <c r="I59" s="1381"/>
      <c r="J59" s="1381"/>
      <c r="K59" s="1382"/>
    </row>
    <row r="60" spans="2:28" ht="15" customHeight="1" x14ac:dyDescent="0.25">
      <c r="B60" s="342" t="s">
        <v>158</v>
      </c>
      <c r="C60" s="340"/>
      <c r="D60" s="340"/>
      <c r="E60" s="340"/>
      <c r="F60" s="340"/>
      <c r="G60" s="340"/>
      <c r="H60" s="340"/>
      <c r="I60" s="340"/>
      <c r="J60" s="340"/>
      <c r="K60" s="341"/>
    </row>
    <row r="61" spans="2:28" ht="15" customHeight="1" x14ac:dyDescent="0.25">
      <c r="B61" s="342" t="s">
        <v>159</v>
      </c>
      <c r="C61" s="340"/>
      <c r="D61" s="340"/>
      <c r="E61" s="340"/>
      <c r="F61" s="340"/>
      <c r="G61" s="340"/>
      <c r="H61" s="340"/>
      <c r="I61" s="340"/>
      <c r="J61" s="340"/>
      <c r="K61" s="341"/>
    </row>
    <row r="62" spans="2:28" ht="15" customHeight="1" x14ac:dyDescent="0.25">
      <c r="B62" s="342" t="s">
        <v>160</v>
      </c>
      <c r="C62" s="340"/>
      <c r="D62" s="340"/>
      <c r="E62" s="340"/>
      <c r="F62" s="340"/>
      <c r="G62" s="340"/>
      <c r="H62" s="340"/>
      <c r="I62" s="340"/>
      <c r="J62" s="340"/>
      <c r="K62" s="341"/>
    </row>
    <row r="63" spans="2:28" ht="15" customHeight="1" x14ac:dyDescent="0.25">
      <c r="B63" s="342" t="s">
        <v>200</v>
      </c>
      <c r="D63" s="35"/>
      <c r="K63" s="347"/>
    </row>
    <row r="64" spans="2:28" ht="15" customHeight="1" thickBot="1" x14ac:dyDescent="0.3">
      <c r="B64" s="1553" t="s">
        <v>307</v>
      </c>
      <c r="C64" s="1306"/>
      <c r="D64" s="1306"/>
      <c r="E64" s="1306"/>
      <c r="F64" s="1306"/>
      <c r="G64" s="1306"/>
      <c r="H64" s="1306"/>
      <c r="I64" s="1306"/>
      <c r="J64" s="1306"/>
      <c r="K64" s="1307"/>
    </row>
    <row r="65" spans="4:6" ht="15" customHeight="1" x14ac:dyDescent="0.25">
      <c r="D65" s="35"/>
    </row>
    <row r="66" spans="4:6" ht="15" customHeight="1" x14ac:dyDescent="0.25">
      <c r="D66" s="35"/>
    </row>
    <row r="67" spans="4:6" ht="15" customHeight="1" x14ac:dyDescent="0.25">
      <c r="D67" s="35"/>
    </row>
    <row r="68" spans="4:6" ht="15" customHeight="1" x14ac:dyDescent="0.25">
      <c r="D68" s="35"/>
      <c r="F68" s="40"/>
    </row>
    <row r="69" spans="4:6" ht="15" customHeight="1" x14ac:dyDescent="0.25">
      <c r="D69" s="33"/>
      <c r="E69" s="34"/>
      <c r="F69" s="34"/>
    </row>
    <row r="70" spans="4:6" ht="15" customHeight="1" x14ac:dyDescent="0.25">
      <c r="D70" s="35"/>
    </row>
    <row r="71" spans="4:6" ht="15" customHeight="1" x14ac:dyDescent="0.25">
      <c r="D71" s="35"/>
    </row>
    <row r="72" spans="4:6" ht="15" customHeight="1" x14ac:dyDescent="0.25">
      <c r="D72" s="35"/>
    </row>
    <row r="73" spans="4:6" ht="15" customHeight="1" x14ac:dyDescent="0.25">
      <c r="D73" s="35"/>
    </row>
    <row r="74" spans="4:6" ht="15" customHeight="1" x14ac:dyDescent="0.25">
      <c r="D74" s="35"/>
    </row>
    <row r="75" spans="4:6" ht="15" customHeight="1" x14ac:dyDescent="0.25">
      <c r="D75" s="33"/>
      <c r="E75" s="34"/>
      <c r="F75" s="34"/>
    </row>
    <row r="76" spans="4:6" ht="15" customHeight="1" x14ac:dyDescent="0.25">
      <c r="D76" s="35"/>
    </row>
    <row r="77" spans="4:6" ht="15" customHeight="1" x14ac:dyDescent="0.25">
      <c r="D77" s="35"/>
    </row>
    <row r="78" spans="4:6" ht="15" customHeight="1" x14ac:dyDescent="0.25">
      <c r="D78" s="35"/>
    </row>
    <row r="79" spans="4:6" ht="15" customHeight="1" x14ac:dyDescent="0.25">
      <c r="D79" s="35"/>
    </row>
    <row r="80" spans="4:6" ht="15" customHeight="1" x14ac:dyDescent="0.25">
      <c r="D80" s="35"/>
    </row>
    <row r="81" spans="4:6" ht="15" customHeight="1" x14ac:dyDescent="0.25">
      <c r="D81" s="35"/>
    </row>
    <row r="82" spans="4:6" ht="15" customHeight="1" x14ac:dyDescent="0.25">
      <c r="D82" s="35"/>
    </row>
    <row r="83" spans="4:6" ht="15" customHeight="1" x14ac:dyDescent="0.25">
      <c r="D83" s="35"/>
    </row>
    <row r="84" spans="4:6" ht="15" customHeight="1" x14ac:dyDescent="0.25">
      <c r="D84" s="33"/>
      <c r="E84" s="34"/>
      <c r="F84" s="34"/>
    </row>
    <row r="85" spans="4:6" ht="15" customHeight="1" x14ac:dyDescent="0.25">
      <c r="D85" s="35"/>
    </row>
    <row r="86" spans="4:6" ht="15" customHeight="1" x14ac:dyDescent="0.25">
      <c r="D86" s="35"/>
    </row>
    <row r="87" spans="4:6" ht="15" customHeight="1" x14ac:dyDescent="0.25">
      <c r="D87" s="35"/>
    </row>
    <row r="88" spans="4:6" ht="15" customHeight="1" x14ac:dyDescent="0.25">
      <c r="D88" s="35"/>
    </row>
    <row r="89" spans="4:6" ht="15" customHeight="1" x14ac:dyDescent="0.25">
      <c r="D89" s="35"/>
    </row>
    <row r="90" spans="4:6" ht="15" customHeight="1" x14ac:dyDescent="0.25">
      <c r="D90" s="35"/>
    </row>
    <row r="91" spans="4:6" ht="15" customHeight="1" x14ac:dyDescent="0.25">
      <c r="D91" s="35"/>
    </row>
    <row r="92" spans="4:6" ht="15" customHeight="1" x14ac:dyDescent="0.25">
      <c r="D92" s="35"/>
    </row>
    <row r="93" spans="4:6" ht="15" customHeight="1" x14ac:dyDescent="0.25">
      <c r="D93" s="35"/>
    </row>
    <row r="94" spans="4:6" ht="15" customHeight="1" x14ac:dyDescent="0.25">
      <c r="D94" s="38"/>
    </row>
    <row r="95" spans="4:6" ht="15" customHeight="1" x14ac:dyDescent="0.25"/>
    <row r="96" spans="4: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sheetData>
  <mergeCells count="141">
    <mergeCell ref="B64:K64"/>
    <mergeCell ref="BG3:BH7"/>
    <mergeCell ref="E3:L3"/>
    <mergeCell ref="M3:Y3"/>
    <mergeCell ref="Z3:AE3"/>
    <mergeCell ref="U4:Y4"/>
    <mergeCell ref="Z4:Z7"/>
    <mergeCell ref="AA4:AB4"/>
    <mergeCell ref="AC4:AD4"/>
    <mergeCell ref="T5:T7"/>
    <mergeCell ref="O5:O7"/>
    <mergeCell ref="Q5:Q7"/>
    <mergeCell ref="R5:R7"/>
    <mergeCell ref="S5:S7"/>
    <mergeCell ref="U5:U7"/>
    <mergeCell ref="AN3:AZ3"/>
    <mergeCell ref="BE4:BF4"/>
    <mergeCell ref="AJ5:AJ7"/>
    <mergeCell ref="AK5:AK7"/>
    <mergeCell ref="AH4:AI4"/>
    <mergeCell ref="AJ4:AM4"/>
    <mergeCell ref="AN4:AN7"/>
    <mergeCell ref="BA3:BF3"/>
    <mergeCell ref="V5:V7"/>
    <mergeCell ref="E4:G4"/>
    <mergeCell ref="H4:I4"/>
    <mergeCell ref="J4:L4"/>
    <mergeCell ref="M4:O4"/>
    <mergeCell ref="P4:P7"/>
    <mergeCell ref="J5:J7"/>
    <mergeCell ref="K5:K7"/>
    <mergeCell ref="I5:I7"/>
    <mergeCell ref="L5:L7"/>
    <mergeCell ref="M5:M7"/>
    <mergeCell ref="AF3:AM3"/>
    <mergeCell ref="AP4:AP7"/>
    <mergeCell ref="AH5:AH7"/>
    <mergeCell ref="AI5:AI7"/>
    <mergeCell ref="B58:I58"/>
    <mergeCell ref="B59:K59"/>
    <mergeCell ref="B1:BF1"/>
    <mergeCell ref="AO4:AO7"/>
    <mergeCell ref="AM5:AM7"/>
    <mergeCell ref="AL5:AL7"/>
    <mergeCell ref="W5:W7"/>
    <mergeCell ref="X5:X7"/>
    <mergeCell ref="Y5:Y7"/>
    <mergeCell ref="AA5:AA7"/>
    <mergeCell ref="AF5:AF7"/>
    <mergeCell ref="AG5:AG7"/>
    <mergeCell ref="E5:E7"/>
    <mergeCell ref="F5:F7"/>
    <mergeCell ref="G5:G7"/>
    <mergeCell ref="AZ4:AZ7"/>
    <mergeCell ref="BA4:BB4"/>
    <mergeCell ref="BC4:BD4"/>
    <mergeCell ref="BF5:BF7"/>
    <mergeCell ref="BA5:BA7"/>
    <mergeCell ref="BB5:BB7"/>
    <mergeCell ref="BC5:BC7"/>
    <mergeCell ref="BD5:BD7"/>
    <mergeCell ref="BE5:BE7"/>
    <mergeCell ref="B49:D49"/>
    <mergeCell ref="B54:C54"/>
    <mergeCell ref="B55:G55"/>
    <mergeCell ref="B57:G57"/>
    <mergeCell ref="H5:H7"/>
    <mergeCell ref="B3:C10"/>
    <mergeCell ref="D3:D9"/>
    <mergeCell ref="E8:E9"/>
    <mergeCell ref="F8:F9"/>
    <mergeCell ref="G8:G9"/>
    <mergeCell ref="H8:H9"/>
    <mergeCell ref="AX4:AX7"/>
    <mergeCell ref="AY4:AY7"/>
    <mergeCell ref="AW4:AW7"/>
    <mergeCell ref="N5:N7"/>
    <mergeCell ref="AQ4:AQ7"/>
    <mergeCell ref="AR4:AR7"/>
    <mergeCell ref="AS4:AS7"/>
    <mergeCell ref="AT4:AT7"/>
    <mergeCell ref="AU4:AU7"/>
    <mergeCell ref="AV4:AV7"/>
    <mergeCell ref="AF4:AG4"/>
    <mergeCell ref="Q4:T4"/>
    <mergeCell ref="AB5:AB7"/>
    <mergeCell ref="AC5:AC7"/>
    <mergeCell ref="AD5:AD7"/>
    <mergeCell ref="AE5:AE7"/>
    <mergeCell ref="N8:N9"/>
    <mergeCell ref="O8:O9"/>
    <mergeCell ref="P8:P9"/>
    <mergeCell ref="Q8:Q9"/>
    <mergeCell ref="R8:R9"/>
    <mergeCell ref="AB8:AB9"/>
    <mergeCell ref="AH8:AH9"/>
    <mergeCell ref="AI8:AI9"/>
    <mergeCell ref="AJ8:AJ9"/>
    <mergeCell ref="AK8:AK9"/>
    <mergeCell ref="AL8:AL9"/>
    <mergeCell ref="AC8:AC9"/>
    <mergeCell ref="AD8:AD9"/>
    <mergeCell ref="AE8:AE9"/>
    <mergeCell ref="AF8:AF9"/>
    <mergeCell ref="AG8:AG9"/>
    <mergeCell ref="AR8:AR9"/>
    <mergeCell ref="I8:I9"/>
    <mergeCell ref="J8:J9"/>
    <mergeCell ref="K8:K9"/>
    <mergeCell ref="L8:L9"/>
    <mergeCell ref="M8:M9"/>
    <mergeCell ref="X8:X9"/>
    <mergeCell ref="Y8:Y9"/>
    <mergeCell ref="Z8:Z9"/>
    <mergeCell ref="AA8:AA9"/>
    <mergeCell ref="S8:S9"/>
    <mergeCell ref="T8:T9"/>
    <mergeCell ref="U8:U9"/>
    <mergeCell ref="V8:V9"/>
    <mergeCell ref="W8:W9"/>
    <mergeCell ref="AS8:AS9"/>
    <mergeCell ref="AT8:AT9"/>
    <mergeCell ref="AU8:AU9"/>
    <mergeCell ref="AV8:AV9"/>
    <mergeCell ref="AM8:AM9"/>
    <mergeCell ref="AN8:AN9"/>
    <mergeCell ref="AO8:AO9"/>
    <mergeCell ref="AP8:AP9"/>
    <mergeCell ref="AQ8:AQ9"/>
    <mergeCell ref="BG8:BG9"/>
    <mergeCell ref="BH8:BH9"/>
    <mergeCell ref="BB8:BB9"/>
    <mergeCell ref="BC8:BC9"/>
    <mergeCell ref="BD8:BD9"/>
    <mergeCell ref="BE8:BE9"/>
    <mergeCell ref="BF8:BF9"/>
    <mergeCell ref="AW8:AW9"/>
    <mergeCell ref="AX8:AX9"/>
    <mergeCell ref="AY8:AY9"/>
    <mergeCell ref="AZ8:AZ9"/>
    <mergeCell ref="BA8:BA9"/>
  </mergeCells>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CP93"/>
  <sheetViews>
    <sheetView showGridLines="0" zoomScale="99" zoomScaleNormal="99" workbookViewId="0">
      <selection activeCell="I5" sqref="I5:I7"/>
    </sheetView>
  </sheetViews>
  <sheetFormatPr baseColWidth="10" defaultRowHeight="15" x14ac:dyDescent="0.25"/>
  <cols>
    <col min="1" max="1" width="4.7109375" customWidth="1"/>
    <col min="2" max="2" width="4" style="285" customWidth="1"/>
    <col min="3" max="3" width="11" customWidth="1"/>
    <col min="4" max="4" width="11.140625" customWidth="1"/>
    <col min="5" max="9" width="10.7109375" style="30" customWidth="1"/>
    <col min="10" max="12" width="10.7109375" customWidth="1"/>
    <col min="13" max="26" width="10.7109375" style="30" customWidth="1"/>
    <col min="27" max="31" width="10.7109375" customWidth="1"/>
    <col min="32" max="58" width="10.7109375" style="30" customWidth="1"/>
    <col min="252" max="252" width="2.5703125" customWidth="1"/>
    <col min="253" max="253" width="5.140625" customWidth="1"/>
    <col min="254" max="254" width="12.42578125" customWidth="1"/>
    <col min="255" max="255" width="8.5703125" customWidth="1"/>
    <col min="256" max="256" width="9.28515625" customWidth="1"/>
    <col min="257" max="257" width="9.140625" customWidth="1"/>
    <col min="258" max="258" width="9" customWidth="1"/>
    <col min="259" max="259" width="8.85546875" customWidth="1"/>
    <col min="260" max="260" width="9" customWidth="1"/>
    <col min="261" max="262" width="8.85546875" customWidth="1"/>
    <col min="263" max="263" width="9.140625" customWidth="1"/>
    <col min="264" max="264" width="9.28515625" customWidth="1"/>
    <col min="265" max="265" width="9.42578125" customWidth="1"/>
    <col min="266" max="266" width="9.28515625" customWidth="1"/>
    <col min="267" max="267" width="9.5703125" customWidth="1"/>
    <col min="268" max="268" width="10" customWidth="1"/>
    <col min="269" max="269" width="10.140625" customWidth="1"/>
    <col min="270" max="270" width="10.28515625" customWidth="1"/>
    <col min="271" max="271" width="9.42578125" customWidth="1"/>
    <col min="272" max="272" width="9.5703125" customWidth="1"/>
    <col min="273" max="273" width="9" customWidth="1"/>
    <col min="274" max="274" width="9.42578125" customWidth="1"/>
    <col min="275" max="276" width="9.7109375" customWidth="1"/>
    <col min="277" max="278" width="10" customWidth="1"/>
    <col min="279" max="279" width="9.85546875" customWidth="1"/>
    <col min="280" max="280" width="14.140625" customWidth="1"/>
    <col min="281" max="281" width="10.42578125" customWidth="1"/>
    <col min="282" max="282" width="10.5703125" customWidth="1"/>
    <col min="283" max="283" width="10.42578125" customWidth="1"/>
    <col min="284" max="284" width="10.28515625" customWidth="1"/>
    <col min="285" max="285" width="10.5703125" customWidth="1"/>
    <col min="286" max="286" width="9.140625" customWidth="1"/>
    <col min="287" max="287" width="10.42578125" customWidth="1"/>
    <col min="288" max="293" width="9.140625" customWidth="1"/>
    <col min="294" max="294" width="8" customWidth="1"/>
    <col min="295" max="303" width="7.28515625" customWidth="1"/>
    <col min="304" max="304" width="8.42578125" customWidth="1"/>
    <col min="305" max="305" width="9.28515625" customWidth="1"/>
    <col min="306" max="306" width="7.28515625" customWidth="1"/>
    <col min="307" max="307" width="9.85546875" customWidth="1"/>
    <col min="308" max="308" width="10.5703125" customWidth="1"/>
    <col min="309" max="309" width="8.5703125" customWidth="1"/>
    <col min="310" max="311" width="8.42578125" customWidth="1"/>
    <col min="312" max="312" width="9.140625" customWidth="1"/>
    <col min="313" max="313" width="8.140625" customWidth="1"/>
    <col min="314" max="314" width="8.85546875" customWidth="1"/>
    <col min="508" max="508" width="2.5703125" customWidth="1"/>
    <col min="509" max="509" width="5.140625" customWidth="1"/>
    <col min="510" max="510" width="12.42578125" customWidth="1"/>
    <col min="511" max="511" width="8.5703125" customWidth="1"/>
    <col min="512" max="512" width="9.28515625" customWidth="1"/>
    <col min="513" max="513" width="9.140625" customWidth="1"/>
    <col min="514" max="514" width="9" customWidth="1"/>
    <col min="515" max="515" width="8.85546875" customWidth="1"/>
    <col min="516" max="516" width="9" customWidth="1"/>
    <col min="517" max="518" width="8.85546875" customWidth="1"/>
    <col min="519" max="519" width="9.140625" customWidth="1"/>
    <col min="520" max="520" width="9.28515625" customWidth="1"/>
    <col min="521" max="521" width="9.42578125" customWidth="1"/>
    <col min="522" max="522" width="9.28515625" customWidth="1"/>
    <col min="523" max="523" width="9.5703125" customWidth="1"/>
    <col min="524" max="524" width="10" customWidth="1"/>
    <col min="525" max="525" width="10.140625" customWidth="1"/>
    <col min="526" max="526" width="10.28515625" customWidth="1"/>
    <col min="527" max="527" width="9.42578125" customWidth="1"/>
    <col min="528" max="528" width="9.5703125" customWidth="1"/>
    <col min="529" max="529" width="9" customWidth="1"/>
    <col min="530" max="530" width="9.42578125" customWidth="1"/>
    <col min="531" max="532" width="9.7109375" customWidth="1"/>
    <col min="533" max="534" width="10" customWidth="1"/>
    <col min="535" max="535" width="9.85546875" customWidth="1"/>
    <col min="536" max="536" width="14.140625" customWidth="1"/>
    <col min="537" max="537" width="10.42578125" customWidth="1"/>
    <col min="538" max="538" width="10.5703125" customWidth="1"/>
    <col min="539" max="539" width="10.42578125" customWidth="1"/>
    <col min="540" max="540" width="10.28515625" customWidth="1"/>
    <col min="541" max="541" width="10.5703125" customWidth="1"/>
    <col min="542" max="542" width="9.140625" customWidth="1"/>
    <col min="543" max="543" width="10.42578125" customWidth="1"/>
    <col min="544" max="549" width="9.140625" customWidth="1"/>
    <col min="550" max="550" width="8" customWidth="1"/>
    <col min="551" max="559" width="7.28515625" customWidth="1"/>
    <col min="560" max="560" width="8.42578125" customWidth="1"/>
    <col min="561" max="561" width="9.28515625" customWidth="1"/>
    <col min="562" max="562" width="7.28515625" customWidth="1"/>
    <col min="563" max="563" width="9.85546875" customWidth="1"/>
    <col min="564" max="564" width="10.5703125" customWidth="1"/>
    <col min="565" max="565" width="8.5703125" customWidth="1"/>
    <col min="566" max="567" width="8.42578125" customWidth="1"/>
    <col min="568" max="568" width="9.140625" customWidth="1"/>
    <col min="569" max="569" width="8.140625" customWidth="1"/>
    <col min="570" max="570" width="8.85546875" customWidth="1"/>
    <col min="764" max="764" width="2.5703125" customWidth="1"/>
    <col min="765" max="765" width="5.140625" customWidth="1"/>
    <col min="766" max="766" width="12.42578125" customWidth="1"/>
    <col min="767" max="767" width="8.5703125" customWidth="1"/>
    <col min="768" max="768" width="9.28515625" customWidth="1"/>
    <col min="769" max="769" width="9.140625" customWidth="1"/>
    <col min="770" max="770" width="9" customWidth="1"/>
    <col min="771" max="771" width="8.85546875" customWidth="1"/>
    <col min="772" max="772" width="9" customWidth="1"/>
    <col min="773" max="774" width="8.85546875" customWidth="1"/>
    <col min="775" max="775" width="9.140625" customWidth="1"/>
    <col min="776" max="776" width="9.28515625" customWidth="1"/>
    <col min="777" max="777" width="9.42578125" customWidth="1"/>
    <col min="778" max="778" width="9.28515625" customWidth="1"/>
    <col min="779" max="779" width="9.5703125" customWidth="1"/>
    <col min="780" max="780" width="10" customWidth="1"/>
    <col min="781" max="781" width="10.140625" customWidth="1"/>
    <col min="782" max="782" width="10.28515625" customWidth="1"/>
    <col min="783" max="783" width="9.42578125" customWidth="1"/>
    <col min="784" max="784" width="9.5703125" customWidth="1"/>
    <col min="785" max="785" width="9" customWidth="1"/>
    <col min="786" max="786" width="9.42578125" customWidth="1"/>
    <col min="787" max="788" width="9.7109375" customWidth="1"/>
    <col min="789" max="790" width="10" customWidth="1"/>
    <col min="791" max="791" width="9.85546875" customWidth="1"/>
    <col min="792" max="792" width="14.140625" customWidth="1"/>
    <col min="793" max="793" width="10.42578125" customWidth="1"/>
    <col min="794" max="794" width="10.5703125" customWidth="1"/>
    <col min="795" max="795" width="10.42578125" customWidth="1"/>
    <col min="796" max="796" width="10.28515625" customWidth="1"/>
    <col min="797" max="797" width="10.5703125" customWidth="1"/>
    <col min="798" max="798" width="9.140625" customWidth="1"/>
    <col min="799" max="799" width="10.42578125" customWidth="1"/>
    <col min="800" max="805" width="9.140625" customWidth="1"/>
    <col min="806" max="806" width="8" customWidth="1"/>
    <col min="807" max="815" width="7.28515625" customWidth="1"/>
    <col min="816" max="816" width="8.42578125" customWidth="1"/>
    <col min="817" max="817" width="9.28515625" customWidth="1"/>
    <col min="818" max="818" width="7.28515625" customWidth="1"/>
    <col min="819" max="819" width="9.85546875" customWidth="1"/>
    <col min="820" max="820" width="10.5703125" customWidth="1"/>
    <col min="821" max="821" width="8.5703125" customWidth="1"/>
    <col min="822" max="823" width="8.42578125" customWidth="1"/>
    <col min="824" max="824" width="9.140625" customWidth="1"/>
    <col min="825" max="825" width="8.140625" customWidth="1"/>
    <col min="826" max="826" width="8.85546875" customWidth="1"/>
    <col min="1020" max="1020" width="2.5703125" customWidth="1"/>
    <col min="1021" max="1021" width="5.140625" customWidth="1"/>
    <col min="1022" max="1022" width="12.42578125" customWidth="1"/>
    <col min="1023" max="1023" width="8.5703125" customWidth="1"/>
    <col min="1024" max="1024" width="9.28515625" customWidth="1"/>
    <col min="1025" max="1025" width="9.140625" customWidth="1"/>
    <col min="1026" max="1026" width="9" customWidth="1"/>
    <col min="1027" max="1027" width="8.85546875" customWidth="1"/>
    <col min="1028" max="1028" width="9" customWidth="1"/>
    <col min="1029" max="1030" width="8.85546875" customWidth="1"/>
    <col min="1031" max="1031" width="9.140625" customWidth="1"/>
    <col min="1032" max="1032" width="9.28515625" customWidth="1"/>
    <col min="1033" max="1033" width="9.42578125" customWidth="1"/>
    <col min="1034" max="1034" width="9.28515625" customWidth="1"/>
    <col min="1035" max="1035" width="9.5703125" customWidth="1"/>
    <col min="1036" max="1036" width="10" customWidth="1"/>
    <col min="1037" max="1037" width="10.140625" customWidth="1"/>
    <col min="1038" max="1038" width="10.28515625" customWidth="1"/>
    <col min="1039" max="1039" width="9.42578125" customWidth="1"/>
    <col min="1040" max="1040" width="9.5703125" customWidth="1"/>
    <col min="1041" max="1041" width="9" customWidth="1"/>
    <col min="1042" max="1042" width="9.42578125" customWidth="1"/>
    <col min="1043" max="1044" width="9.7109375" customWidth="1"/>
    <col min="1045" max="1046" width="10" customWidth="1"/>
    <col min="1047" max="1047" width="9.85546875" customWidth="1"/>
    <col min="1048" max="1048" width="14.140625" customWidth="1"/>
    <col min="1049" max="1049" width="10.42578125" customWidth="1"/>
    <col min="1050" max="1050" width="10.5703125" customWidth="1"/>
    <col min="1051" max="1051" width="10.42578125" customWidth="1"/>
    <col min="1052" max="1052" width="10.28515625" customWidth="1"/>
    <col min="1053" max="1053" width="10.5703125" customWidth="1"/>
    <col min="1054" max="1054" width="9.140625" customWidth="1"/>
    <col min="1055" max="1055" width="10.42578125" customWidth="1"/>
    <col min="1056" max="1061" width="9.140625" customWidth="1"/>
    <col min="1062" max="1062" width="8" customWidth="1"/>
    <col min="1063" max="1071" width="7.28515625" customWidth="1"/>
    <col min="1072" max="1072" width="8.42578125" customWidth="1"/>
    <col min="1073" max="1073" width="9.28515625" customWidth="1"/>
    <col min="1074" max="1074" width="7.28515625" customWidth="1"/>
    <col min="1075" max="1075" width="9.85546875" customWidth="1"/>
    <col min="1076" max="1076" width="10.5703125" customWidth="1"/>
    <col min="1077" max="1077" width="8.5703125" customWidth="1"/>
    <col min="1078" max="1079" width="8.42578125" customWidth="1"/>
    <col min="1080" max="1080" width="9.140625" customWidth="1"/>
    <col min="1081" max="1081" width="8.140625" customWidth="1"/>
    <col min="1082" max="1082" width="8.85546875" customWidth="1"/>
    <col min="1276" max="1276" width="2.5703125" customWidth="1"/>
    <col min="1277" max="1277" width="5.140625" customWidth="1"/>
    <col min="1278" max="1278" width="12.42578125" customWidth="1"/>
    <col min="1279" max="1279" width="8.5703125" customWidth="1"/>
    <col min="1280" max="1280" width="9.28515625" customWidth="1"/>
    <col min="1281" max="1281" width="9.140625" customWidth="1"/>
    <col min="1282" max="1282" width="9" customWidth="1"/>
    <col min="1283" max="1283" width="8.85546875" customWidth="1"/>
    <col min="1284" max="1284" width="9" customWidth="1"/>
    <col min="1285" max="1286" width="8.85546875" customWidth="1"/>
    <col min="1287" max="1287" width="9.140625" customWidth="1"/>
    <col min="1288" max="1288" width="9.28515625" customWidth="1"/>
    <col min="1289" max="1289" width="9.42578125" customWidth="1"/>
    <col min="1290" max="1290" width="9.28515625" customWidth="1"/>
    <col min="1291" max="1291" width="9.5703125" customWidth="1"/>
    <col min="1292" max="1292" width="10" customWidth="1"/>
    <col min="1293" max="1293" width="10.140625" customWidth="1"/>
    <col min="1294" max="1294" width="10.28515625" customWidth="1"/>
    <col min="1295" max="1295" width="9.42578125" customWidth="1"/>
    <col min="1296" max="1296" width="9.5703125" customWidth="1"/>
    <col min="1297" max="1297" width="9" customWidth="1"/>
    <col min="1298" max="1298" width="9.42578125" customWidth="1"/>
    <col min="1299" max="1300" width="9.7109375" customWidth="1"/>
    <col min="1301" max="1302" width="10" customWidth="1"/>
    <col min="1303" max="1303" width="9.85546875" customWidth="1"/>
    <col min="1304" max="1304" width="14.140625" customWidth="1"/>
    <col min="1305" max="1305" width="10.42578125" customWidth="1"/>
    <col min="1306" max="1306" width="10.5703125" customWidth="1"/>
    <col min="1307" max="1307" width="10.42578125" customWidth="1"/>
    <col min="1308" max="1308" width="10.28515625" customWidth="1"/>
    <col min="1309" max="1309" width="10.5703125" customWidth="1"/>
    <col min="1310" max="1310" width="9.140625" customWidth="1"/>
    <col min="1311" max="1311" width="10.42578125" customWidth="1"/>
    <col min="1312" max="1317" width="9.140625" customWidth="1"/>
    <col min="1318" max="1318" width="8" customWidth="1"/>
    <col min="1319" max="1327" width="7.28515625" customWidth="1"/>
    <col min="1328" max="1328" width="8.42578125" customWidth="1"/>
    <col min="1329" max="1329" width="9.28515625" customWidth="1"/>
    <col min="1330" max="1330" width="7.28515625" customWidth="1"/>
    <col min="1331" max="1331" width="9.85546875" customWidth="1"/>
    <col min="1332" max="1332" width="10.5703125" customWidth="1"/>
    <col min="1333" max="1333" width="8.5703125" customWidth="1"/>
    <col min="1334" max="1335" width="8.42578125" customWidth="1"/>
    <col min="1336" max="1336" width="9.140625" customWidth="1"/>
    <col min="1337" max="1337" width="8.140625" customWidth="1"/>
    <col min="1338" max="1338" width="8.85546875" customWidth="1"/>
    <col min="1532" max="1532" width="2.5703125" customWidth="1"/>
    <col min="1533" max="1533" width="5.140625" customWidth="1"/>
    <col min="1534" max="1534" width="12.42578125" customWidth="1"/>
    <col min="1535" max="1535" width="8.5703125" customWidth="1"/>
    <col min="1536" max="1536" width="9.28515625" customWidth="1"/>
    <col min="1537" max="1537" width="9.140625" customWidth="1"/>
    <col min="1538" max="1538" width="9" customWidth="1"/>
    <col min="1539" max="1539" width="8.85546875" customWidth="1"/>
    <col min="1540" max="1540" width="9" customWidth="1"/>
    <col min="1541" max="1542" width="8.85546875" customWidth="1"/>
    <col min="1543" max="1543" width="9.140625" customWidth="1"/>
    <col min="1544" max="1544" width="9.28515625" customWidth="1"/>
    <col min="1545" max="1545" width="9.42578125" customWidth="1"/>
    <col min="1546" max="1546" width="9.28515625" customWidth="1"/>
    <col min="1547" max="1547" width="9.5703125" customWidth="1"/>
    <col min="1548" max="1548" width="10" customWidth="1"/>
    <col min="1549" max="1549" width="10.140625" customWidth="1"/>
    <col min="1550" max="1550" width="10.28515625" customWidth="1"/>
    <col min="1551" max="1551" width="9.42578125" customWidth="1"/>
    <col min="1552" max="1552" width="9.5703125" customWidth="1"/>
    <col min="1553" max="1553" width="9" customWidth="1"/>
    <col min="1554" max="1554" width="9.42578125" customWidth="1"/>
    <col min="1555" max="1556" width="9.7109375" customWidth="1"/>
    <col min="1557" max="1558" width="10" customWidth="1"/>
    <col min="1559" max="1559" width="9.85546875" customWidth="1"/>
    <col min="1560" max="1560" width="14.140625" customWidth="1"/>
    <col min="1561" max="1561" width="10.42578125" customWidth="1"/>
    <col min="1562" max="1562" width="10.5703125" customWidth="1"/>
    <col min="1563" max="1563" width="10.42578125" customWidth="1"/>
    <col min="1564" max="1564" width="10.28515625" customWidth="1"/>
    <col min="1565" max="1565" width="10.5703125" customWidth="1"/>
    <col min="1566" max="1566" width="9.140625" customWidth="1"/>
    <col min="1567" max="1567" width="10.42578125" customWidth="1"/>
    <col min="1568" max="1573" width="9.140625" customWidth="1"/>
    <col min="1574" max="1574" width="8" customWidth="1"/>
    <col min="1575" max="1583" width="7.28515625" customWidth="1"/>
    <col min="1584" max="1584" width="8.42578125" customWidth="1"/>
    <col min="1585" max="1585" width="9.28515625" customWidth="1"/>
    <col min="1586" max="1586" width="7.28515625" customWidth="1"/>
    <col min="1587" max="1587" width="9.85546875" customWidth="1"/>
    <col min="1588" max="1588" width="10.5703125" customWidth="1"/>
    <col min="1589" max="1589" width="8.5703125" customWidth="1"/>
    <col min="1590" max="1591" width="8.42578125" customWidth="1"/>
    <col min="1592" max="1592" width="9.140625" customWidth="1"/>
    <col min="1593" max="1593" width="8.140625" customWidth="1"/>
    <col min="1594" max="1594" width="8.85546875" customWidth="1"/>
    <col min="1788" max="1788" width="2.5703125" customWidth="1"/>
    <col min="1789" max="1789" width="5.140625" customWidth="1"/>
    <col min="1790" max="1790" width="12.42578125" customWidth="1"/>
    <col min="1791" max="1791" width="8.5703125" customWidth="1"/>
    <col min="1792" max="1792" width="9.28515625" customWidth="1"/>
    <col min="1793" max="1793" width="9.140625" customWidth="1"/>
    <col min="1794" max="1794" width="9" customWidth="1"/>
    <col min="1795" max="1795" width="8.85546875" customWidth="1"/>
    <col min="1796" max="1796" width="9" customWidth="1"/>
    <col min="1797" max="1798" width="8.85546875" customWidth="1"/>
    <col min="1799" max="1799" width="9.140625" customWidth="1"/>
    <col min="1800" max="1800" width="9.28515625" customWidth="1"/>
    <col min="1801" max="1801" width="9.42578125" customWidth="1"/>
    <col min="1802" max="1802" width="9.28515625" customWidth="1"/>
    <col min="1803" max="1803" width="9.5703125" customWidth="1"/>
    <col min="1804" max="1804" width="10" customWidth="1"/>
    <col min="1805" max="1805" width="10.140625" customWidth="1"/>
    <col min="1806" max="1806" width="10.28515625" customWidth="1"/>
    <col min="1807" max="1807" width="9.42578125" customWidth="1"/>
    <col min="1808" max="1808" width="9.5703125" customWidth="1"/>
    <col min="1809" max="1809" width="9" customWidth="1"/>
    <col min="1810" max="1810" width="9.42578125" customWidth="1"/>
    <col min="1811" max="1812" width="9.7109375" customWidth="1"/>
    <col min="1813" max="1814" width="10" customWidth="1"/>
    <col min="1815" max="1815" width="9.85546875" customWidth="1"/>
    <col min="1816" max="1816" width="14.140625" customWidth="1"/>
    <col min="1817" max="1817" width="10.42578125" customWidth="1"/>
    <col min="1818" max="1818" width="10.5703125" customWidth="1"/>
    <col min="1819" max="1819" width="10.42578125" customWidth="1"/>
    <col min="1820" max="1820" width="10.28515625" customWidth="1"/>
    <col min="1821" max="1821" width="10.5703125" customWidth="1"/>
    <col min="1822" max="1822" width="9.140625" customWidth="1"/>
    <col min="1823" max="1823" width="10.42578125" customWidth="1"/>
    <col min="1824" max="1829" width="9.140625" customWidth="1"/>
    <col min="1830" max="1830" width="8" customWidth="1"/>
    <col min="1831" max="1839" width="7.28515625" customWidth="1"/>
    <col min="1840" max="1840" width="8.42578125" customWidth="1"/>
    <col min="1841" max="1841" width="9.28515625" customWidth="1"/>
    <col min="1842" max="1842" width="7.28515625" customWidth="1"/>
    <col min="1843" max="1843" width="9.85546875" customWidth="1"/>
    <col min="1844" max="1844" width="10.5703125" customWidth="1"/>
    <col min="1845" max="1845" width="8.5703125" customWidth="1"/>
    <col min="1846" max="1847" width="8.42578125" customWidth="1"/>
    <col min="1848" max="1848" width="9.140625" customWidth="1"/>
    <col min="1849" max="1849" width="8.140625" customWidth="1"/>
    <col min="1850" max="1850" width="8.85546875" customWidth="1"/>
    <col min="2044" max="2044" width="2.5703125" customWidth="1"/>
    <col min="2045" max="2045" width="5.140625" customWidth="1"/>
    <col min="2046" max="2046" width="12.42578125" customWidth="1"/>
    <col min="2047" max="2047" width="8.5703125" customWidth="1"/>
    <col min="2048" max="2048" width="9.28515625" customWidth="1"/>
    <col min="2049" max="2049" width="9.140625" customWidth="1"/>
    <col min="2050" max="2050" width="9" customWidth="1"/>
    <col min="2051" max="2051" width="8.85546875" customWidth="1"/>
    <col min="2052" max="2052" width="9" customWidth="1"/>
    <col min="2053" max="2054" width="8.85546875" customWidth="1"/>
    <col min="2055" max="2055" width="9.140625" customWidth="1"/>
    <col min="2056" max="2056" width="9.28515625" customWidth="1"/>
    <col min="2057" max="2057" width="9.42578125" customWidth="1"/>
    <col min="2058" max="2058" width="9.28515625" customWidth="1"/>
    <col min="2059" max="2059" width="9.5703125" customWidth="1"/>
    <col min="2060" max="2060" width="10" customWidth="1"/>
    <col min="2061" max="2061" width="10.140625" customWidth="1"/>
    <col min="2062" max="2062" width="10.28515625" customWidth="1"/>
    <col min="2063" max="2063" width="9.42578125" customWidth="1"/>
    <col min="2064" max="2064" width="9.5703125" customWidth="1"/>
    <col min="2065" max="2065" width="9" customWidth="1"/>
    <col min="2066" max="2066" width="9.42578125" customWidth="1"/>
    <col min="2067" max="2068" width="9.7109375" customWidth="1"/>
    <col min="2069" max="2070" width="10" customWidth="1"/>
    <col min="2071" max="2071" width="9.85546875" customWidth="1"/>
    <col min="2072" max="2072" width="14.140625" customWidth="1"/>
    <col min="2073" max="2073" width="10.42578125" customWidth="1"/>
    <col min="2074" max="2074" width="10.5703125" customWidth="1"/>
    <col min="2075" max="2075" width="10.42578125" customWidth="1"/>
    <col min="2076" max="2076" width="10.28515625" customWidth="1"/>
    <col min="2077" max="2077" width="10.5703125" customWidth="1"/>
    <col min="2078" max="2078" width="9.140625" customWidth="1"/>
    <col min="2079" max="2079" width="10.42578125" customWidth="1"/>
    <col min="2080" max="2085" width="9.140625" customWidth="1"/>
    <col min="2086" max="2086" width="8" customWidth="1"/>
    <col min="2087" max="2095" width="7.28515625" customWidth="1"/>
    <col min="2096" max="2096" width="8.42578125" customWidth="1"/>
    <col min="2097" max="2097" width="9.28515625" customWidth="1"/>
    <col min="2098" max="2098" width="7.28515625" customWidth="1"/>
    <col min="2099" max="2099" width="9.85546875" customWidth="1"/>
    <col min="2100" max="2100" width="10.5703125" customWidth="1"/>
    <col min="2101" max="2101" width="8.5703125" customWidth="1"/>
    <col min="2102" max="2103" width="8.42578125" customWidth="1"/>
    <col min="2104" max="2104" width="9.140625" customWidth="1"/>
    <col min="2105" max="2105" width="8.140625" customWidth="1"/>
    <col min="2106" max="2106" width="8.85546875" customWidth="1"/>
    <col min="2300" max="2300" width="2.5703125" customWidth="1"/>
    <col min="2301" max="2301" width="5.140625" customWidth="1"/>
    <col min="2302" max="2302" width="12.42578125" customWidth="1"/>
    <col min="2303" max="2303" width="8.5703125" customWidth="1"/>
    <col min="2304" max="2304" width="9.28515625" customWidth="1"/>
    <col min="2305" max="2305" width="9.140625" customWidth="1"/>
    <col min="2306" max="2306" width="9" customWidth="1"/>
    <col min="2307" max="2307" width="8.85546875" customWidth="1"/>
    <col min="2308" max="2308" width="9" customWidth="1"/>
    <col min="2309" max="2310" width="8.85546875" customWidth="1"/>
    <col min="2311" max="2311" width="9.140625" customWidth="1"/>
    <col min="2312" max="2312" width="9.28515625" customWidth="1"/>
    <col min="2313" max="2313" width="9.42578125" customWidth="1"/>
    <col min="2314" max="2314" width="9.28515625" customWidth="1"/>
    <col min="2315" max="2315" width="9.5703125" customWidth="1"/>
    <col min="2316" max="2316" width="10" customWidth="1"/>
    <col min="2317" max="2317" width="10.140625" customWidth="1"/>
    <col min="2318" max="2318" width="10.28515625" customWidth="1"/>
    <col min="2319" max="2319" width="9.42578125" customWidth="1"/>
    <col min="2320" max="2320" width="9.5703125" customWidth="1"/>
    <col min="2321" max="2321" width="9" customWidth="1"/>
    <col min="2322" max="2322" width="9.42578125" customWidth="1"/>
    <col min="2323" max="2324" width="9.7109375" customWidth="1"/>
    <col min="2325" max="2326" width="10" customWidth="1"/>
    <col min="2327" max="2327" width="9.85546875" customWidth="1"/>
    <col min="2328" max="2328" width="14.140625" customWidth="1"/>
    <col min="2329" max="2329" width="10.42578125" customWidth="1"/>
    <col min="2330" max="2330" width="10.5703125" customWidth="1"/>
    <col min="2331" max="2331" width="10.42578125" customWidth="1"/>
    <col min="2332" max="2332" width="10.28515625" customWidth="1"/>
    <col min="2333" max="2333" width="10.5703125" customWidth="1"/>
    <col min="2334" max="2334" width="9.140625" customWidth="1"/>
    <col min="2335" max="2335" width="10.42578125" customWidth="1"/>
    <col min="2336" max="2341" width="9.140625" customWidth="1"/>
    <col min="2342" max="2342" width="8" customWidth="1"/>
    <col min="2343" max="2351" width="7.28515625" customWidth="1"/>
    <col min="2352" max="2352" width="8.42578125" customWidth="1"/>
    <col min="2353" max="2353" width="9.28515625" customWidth="1"/>
    <col min="2354" max="2354" width="7.28515625" customWidth="1"/>
    <col min="2355" max="2355" width="9.85546875" customWidth="1"/>
    <col min="2356" max="2356" width="10.5703125" customWidth="1"/>
    <col min="2357" max="2357" width="8.5703125" customWidth="1"/>
    <col min="2358" max="2359" width="8.42578125" customWidth="1"/>
    <col min="2360" max="2360" width="9.140625" customWidth="1"/>
    <col min="2361" max="2361" width="8.140625" customWidth="1"/>
    <col min="2362" max="2362" width="8.85546875" customWidth="1"/>
    <col min="2556" max="2556" width="2.5703125" customWidth="1"/>
    <col min="2557" max="2557" width="5.140625" customWidth="1"/>
    <col min="2558" max="2558" width="12.42578125" customWidth="1"/>
    <col min="2559" max="2559" width="8.5703125" customWidth="1"/>
    <col min="2560" max="2560" width="9.28515625" customWidth="1"/>
    <col min="2561" max="2561" width="9.140625" customWidth="1"/>
    <col min="2562" max="2562" width="9" customWidth="1"/>
    <col min="2563" max="2563" width="8.85546875" customWidth="1"/>
    <col min="2564" max="2564" width="9" customWidth="1"/>
    <col min="2565" max="2566" width="8.85546875" customWidth="1"/>
    <col min="2567" max="2567" width="9.140625" customWidth="1"/>
    <col min="2568" max="2568" width="9.28515625" customWidth="1"/>
    <col min="2569" max="2569" width="9.42578125" customWidth="1"/>
    <col min="2570" max="2570" width="9.28515625" customWidth="1"/>
    <col min="2571" max="2571" width="9.5703125" customWidth="1"/>
    <col min="2572" max="2572" width="10" customWidth="1"/>
    <col min="2573" max="2573" width="10.140625" customWidth="1"/>
    <col min="2574" max="2574" width="10.28515625" customWidth="1"/>
    <col min="2575" max="2575" width="9.42578125" customWidth="1"/>
    <col min="2576" max="2576" width="9.5703125" customWidth="1"/>
    <col min="2577" max="2577" width="9" customWidth="1"/>
    <col min="2578" max="2578" width="9.42578125" customWidth="1"/>
    <col min="2579" max="2580" width="9.7109375" customWidth="1"/>
    <col min="2581" max="2582" width="10" customWidth="1"/>
    <col min="2583" max="2583" width="9.85546875" customWidth="1"/>
    <col min="2584" max="2584" width="14.140625" customWidth="1"/>
    <col min="2585" max="2585" width="10.42578125" customWidth="1"/>
    <col min="2586" max="2586" width="10.5703125" customWidth="1"/>
    <col min="2587" max="2587" width="10.42578125" customWidth="1"/>
    <col min="2588" max="2588" width="10.28515625" customWidth="1"/>
    <col min="2589" max="2589" width="10.5703125" customWidth="1"/>
    <col min="2590" max="2590" width="9.140625" customWidth="1"/>
    <col min="2591" max="2591" width="10.42578125" customWidth="1"/>
    <col min="2592" max="2597" width="9.140625" customWidth="1"/>
    <col min="2598" max="2598" width="8" customWidth="1"/>
    <col min="2599" max="2607" width="7.28515625" customWidth="1"/>
    <col min="2608" max="2608" width="8.42578125" customWidth="1"/>
    <col min="2609" max="2609" width="9.28515625" customWidth="1"/>
    <col min="2610" max="2610" width="7.28515625" customWidth="1"/>
    <col min="2611" max="2611" width="9.85546875" customWidth="1"/>
    <col min="2612" max="2612" width="10.5703125" customWidth="1"/>
    <col min="2613" max="2613" width="8.5703125" customWidth="1"/>
    <col min="2614" max="2615" width="8.42578125" customWidth="1"/>
    <col min="2616" max="2616" width="9.140625" customWidth="1"/>
    <col min="2617" max="2617" width="8.140625" customWidth="1"/>
    <col min="2618" max="2618" width="8.85546875" customWidth="1"/>
    <col min="2812" max="2812" width="2.5703125" customWidth="1"/>
    <col min="2813" max="2813" width="5.140625" customWidth="1"/>
    <col min="2814" max="2814" width="12.42578125" customWidth="1"/>
    <col min="2815" max="2815" width="8.5703125" customWidth="1"/>
    <col min="2816" max="2816" width="9.28515625" customWidth="1"/>
    <col min="2817" max="2817" width="9.140625" customWidth="1"/>
    <col min="2818" max="2818" width="9" customWidth="1"/>
    <col min="2819" max="2819" width="8.85546875" customWidth="1"/>
    <col min="2820" max="2820" width="9" customWidth="1"/>
    <col min="2821" max="2822" width="8.85546875" customWidth="1"/>
    <col min="2823" max="2823" width="9.140625" customWidth="1"/>
    <col min="2824" max="2824" width="9.28515625" customWidth="1"/>
    <col min="2825" max="2825" width="9.42578125" customWidth="1"/>
    <col min="2826" max="2826" width="9.28515625" customWidth="1"/>
    <col min="2827" max="2827" width="9.5703125" customWidth="1"/>
    <col min="2828" max="2828" width="10" customWidth="1"/>
    <col min="2829" max="2829" width="10.140625" customWidth="1"/>
    <col min="2830" max="2830" width="10.28515625" customWidth="1"/>
    <col min="2831" max="2831" width="9.42578125" customWidth="1"/>
    <col min="2832" max="2832" width="9.5703125" customWidth="1"/>
    <col min="2833" max="2833" width="9" customWidth="1"/>
    <col min="2834" max="2834" width="9.42578125" customWidth="1"/>
    <col min="2835" max="2836" width="9.7109375" customWidth="1"/>
    <col min="2837" max="2838" width="10" customWidth="1"/>
    <col min="2839" max="2839" width="9.85546875" customWidth="1"/>
    <col min="2840" max="2840" width="14.140625" customWidth="1"/>
    <col min="2841" max="2841" width="10.42578125" customWidth="1"/>
    <col min="2842" max="2842" width="10.5703125" customWidth="1"/>
    <col min="2843" max="2843" width="10.42578125" customWidth="1"/>
    <col min="2844" max="2844" width="10.28515625" customWidth="1"/>
    <col min="2845" max="2845" width="10.5703125" customWidth="1"/>
    <col min="2846" max="2846" width="9.140625" customWidth="1"/>
    <col min="2847" max="2847" width="10.42578125" customWidth="1"/>
    <col min="2848" max="2853" width="9.140625" customWidth="1"/>
    <col min="2854" max="2854" width="8" customWidth="1"/>
    <col min="2855" max="2863" width="7.28515625" customWidth="1"/>
    <col min="2864" max="2864" width="8.42578125" customWidth="1"/>
    <col min="2865" max="2865" width="9.28515625" customWidth="1"/>
    <col min="2866" max="2866" width="7.28515625" customWidth="1"/>
    <col min="2867" max="2867" width="9.85546875" customWidth="1"/>
    <col min="2868" max="2868" width="10.5703125" customWidth="1"/>
    <col min="2869" max="2869" width="8.5703125" customWidth="1"/>
    <col min="2870" max="2871" width="8.42578125" customWidth="1"/>
    <col min="2872" max="2872" width="9.140625" customWidth="1"/>
    <col min="2873" max="2873" width="8.140625" customWidth="1"/>
    <col min="2874" max="2874" width="8.85546875" customWidth="1"/>
    <col min="3068" max="3068" width="2.5703125" customWidth="1"/>
    <col min="3069" max="3069" width="5.140625" customWidth="1"/>
    <col min="3070" max="3070" width="12.42578125" customWidth="1"/>
    <col min="3071" max="3071" width="8.5703125" customWidth="1"/>
    <col min="3072" max="3072" width="9.28515625" customWidth="1"/>
    <col min="3073" max="3073" width="9.140625" customWidth="1"/>
    <col min="3074" max="3074" width="9" customWidth="1"/>
    <col min="3075" max="3075" width="8.85546875" customWidth="1"/>
    <col min="3076" max="3076" width="9" customWidth="1"/>
    <col min="3077" max="3078" width="8.85546875" customWidth="1"/>
    <col min="3079" max="3079" width="9.140625" customWidth="1"/>
    <col min="3080" max="3080" width="9.28515625" customWidth="1"/>
    <col min="3081" max="3081" width="9.42578125" customWidth="1"/>
    <col min="3082" max="3082" width="9.28515625" customWidth="1"/>
    <col min="3083" max="3083" width="9.5703125" customWidth="1"/>
    <col min="3084" max="3084" width="10" customWidth="1"/>
    <col min="3085" max="3085" width="10.140625" customWidth="1"/>
    <col min="3086" max="3086" width="10.28515625" customWidth="1"/>
    <col min="3087" max="3087" width="9.42578125" customWidth="1"/>
    <col min="3088" max="3088" width="9.5703125" customWidth="1"/>
    <col min="3089" max="3089" width="9" customWidth="1"/>
    <col min="3090" max="3090" width="9.42578125" customWidth="1"/>
    <col min="3091" max="3092" width="9.7109375" customWidth="1"/>
    <col min="3093" max="3094" width="10" customWidth="1"/>
    <col min="3095" max="3095" width="9.85546875" customWidth="1"/>
    <col min="3096" max="3096" width="14.140625" customWidth="1"/>
    <col min="3097" max="3097" width="10.42578125" customWidth="1"/>
    <col min="3098" max="3098" width="10.5703125" customWidth="1"/>
    <col min="3099" max="3099" width="10.42578125" customWidth="1"/>
    <col min="3100" max="3100" width="10.28515625" customWidth="1"/>
    <col min="3101" max="3101" width="10.5703125" customWidth="1"/>
    <col min="3102" max="3102" width="9.140625" customWidth="1"/>
    <col min="3103" max="3103" width="10.42578125" customWidth="1"/>
    <col min="3104" max="3109" width="9.140625" customWidth="1"/>
    <col min="3110" max="3110" width="8" customWidth="1"/>
    <col min="3111" max="3119" width="7.28515625" customWidth="1"/>
    <col min="3120" max="3120" width="8.42578125" customWidth="1"/>
    <col min="3121" max="3121" width="9.28515625" customWidth="1"/>
    <col min="3122" max="3122" width="7.28515625" customWidth="1"/>
    <col min="3123" max="3123" width="9.85546875" customWidth="1"/>
    <col min="3124" max="3124" width="10.5703125" customWidth="1"/>
    <col min="3125" max="3125" width="8.5703125" customWidth="1"/>
    <col min="3126" max="3127" width="8.42578125" customWidth="1"/>
    <col min="3128" max="3128" width="9.140625" customWidth="1"/>
    <col min="3129" max="3129" width="8.140625" customWidth="1"/>
    <col min="3130" max="3130" width="8.85546875" customWidth="1"/>
    <col min="3324" max="3324" width="2.5703125" customWidth="1"/>
    <col min="3325" max="3325" width="5.140625" customWidth="1"/>
    <col min="3326" max="3326" width="12.42578125" customWidth="1"/>
    <col min="3327" max="3327" width="8.5703125" customWidth="1"/>
    <col min="3328" max="3328" width="9.28515625" customWidth="1"/>
    <col min="3329" max="3329" width="9.140625" customWidth="1"/>
    <col min="3330" max="3330" width="9" customWidth="1"/>
    <col min="3331" max="3331" width="8.85546875" customWidth="1"/>
    <col min="3332" max="3332" width="9" customWidth="1"/>
    <col min="3333" max="3334" width="8.85546875" customWidth="1"/>
    <col min="3335" max="3335" width="9.140625" customWidth="1"/>
    <col min="3336" max="3336" width="9.28515625" customWidth="1"/>
    <col min="3337" max="3337" width="9.42578125" customWidth="1"/>
    <col min="3338" max="3338" width="9.28515625" customWidth="1"/>
    <col min="3339" max="3339" width="9.5703125" customWidth="1"/>
    <col min="3340" max="3340" width="10" customWidth="1"/>
    <col min="3341" max="3341" width="10.140625" customWidth="1"/>
    <col min="3342" max="3342" width="10.28515625" customWidth="1"/>
    <col min="3343" max="3343" width="9.42578125" customWidth="1"/>
    <col min="3344" max="3344" width="9.5703125" customWidth="1"/>
    <col min="3345" max="3345" width="9" customWidth="1"/>
    <col min="3346" max="3346" width="9.42578125" customWidth="1"/>
    <col min="3347" max="3348" width="9.7109375" customWidth="1"/>
    <col min="3349" max="3350" width="10" customWidth="1"/>
    <col min="3351" max="3351" width="9.85546875" customWidth="1"/>
    <col min="3352" max="3352" width="14.140625" customWidth="1"/>
    <col min="3353" max="3353" width="10.42578125" customWidth="1"/>
    <col min="3354" max="3354" width="10.5703125" customWidth="1"/>
    <col min="3355" max="3355" width="10.42578125" customWidth="1"/>
    <col min="3356" max="3356" width="10.28515625" customWidth="1"/>
    <col min="3357" max="3357" width="10.5703125" customWidth="1"/>
    <col min="3358" max="3358" width="9.140625" customWidth="1"/>
    <col min="3359" max="3359" width="10.42578125" customWidth="1"/>
    <col min="3360" max="3365" width="9.140625" customWidth="1"/>
    <col min="3366" max="3366" width="8" customWidth="1"/>
    <col min="3367" max="3375" width="7.28515625" customWidth="1"/>
    <col min="3376" max="3376" width="8.42578125" customWidth="1"/>
    <col min="3377" max="3377" width="9.28515625" customWidth="1"/>
    <col min="3378" max="3378" width="7.28515625" customWidth="1"/>
    <col min="3379" max="3379" width="9.85546875" customWidth="1"/>
    <col min="3380" max="3380" width="10.5703125" customWidth="1"/>
    <col min="3381" max="3381" width="8.5703125" customWidth="1"/>
    <col min="3382" max="3383" width="8.42578125" customWidth="1"/>
    <col min="3384" max="3384" width="9.140625" customWidth="1"/>
    <col min="3385" max="3385" width="8.140625" customWidth="1"/>
    <col min="3386" max="3386" width="8.85546875" customWidth="1"/>
    <col min="3580" max="3580" width="2.5703125" customWidth="1"/>
    <col min="3581" max="3581" width="5.140625" customWidth="1"/>
    <col min="3582" max="3582" width="12.42578125" customWidth="1"/>
    <col min="3583" max="3583" width="8.5703125" customWidth="1"/>
    <col min="3584" max="3584" width="9.28515625" customWidth="1"/>
    <col min="3585" max="3585" width="9.140625" customWidth="1"/>
    <col min="3586" max="3586" width="9" customWidth="1"/>
    <col min="3587" max="3587" width="8.85546875" customWidth="1"/>
    <col min="3588" max="3588" width="9" customWidth="1"/>
    <col min="3589" max="3590" width="8.85546875" customWidth="1"/>
    <col min="3591" max="3591" width="9.140625" customWidth="1"/>
    <col min="3592" max="3592" width="9.28515625" customWidth="1"/>
    <col min="3593" max="3593" width="9.42578125" customWidth="1"/>
    <col min="3594" max="3594" width="9.28515625" customWidth="1"/>
    <col min="3595" max="3595" width="9.5703125" customWidth="1"/>
    <col min="3596" max="3596" width="10" customWidth="1"/>
    <col min="3597" max="3597" width="10.140625" customWidth="1"/>
    <col min="3598" max="3598" width="10.28515625" customWidth="1"/>
    <col min="3599" max="3599" width="9.42578125" customWidth="1"/>
    <col min="3600" max="3600" width="9.5703125" customWidth="1"/>
    <col min="3601" max="3601" width="9" customWidth="1"/>
    <col min="3602" max="3602" width="9.42578125" customWidth="1"/>
    <col min="3603" max="3604" width="9.7109375" customWidth="1"/>
    <col min="3605" max="3606" width="10" customWidth="1"/>
    <col min="3607" max="3607" width="9.85546875" customWidth="1"/>
    <col min="3608" max="3608" width="14.140625" customWidth="1"/>
    <col min="3609" max="3609" width="10.42578125" customWidth="1"/>
    <col min="3610" max="3610" width="10.5703125" customWidth="1"/>
    <col min="3611" max="3611" width="10.42578125" customWidth="1"/>
    <col min="3612" max="3612" width="10.28515625" customWidth="1"/>
    <col min="3613" max="3613" width="10.5703125" customWidth="1"/>
    <col min="3614" max="3614" width="9.140625" customWidth="1"/>
    <col min="3615" max="3615" width="10.42578125" customWidth="1"/>
    <col min="3616" max="3621" width="9.140625" customWidth="1"/>
    <col min="3622" max="3622" width="8" customWidth="1"/>
    <col min="3623" max="3631" width="7.28515625" customWidth="1"/>
    <col min="3632" max="3632" width="8.42578125" customWidth="1"/>
    <col min="3633" max="3633" width="9.28515625" customWidth="1"/>
    <col min="3634" max="3634" width="7.28515625" customWidth="1"/>
    <col min="3635" max="3635" width="9.85546875" customWidth="1"/>
    <col min="3636" max="3636" width="10.5703125" customWidth="1"/>
    <col min="3637" max="3637" width="8.5703125" customWidth="1"/>
    <col min="3638" max="3639" width="8.42578125" customWidth="1"/>
    <col min="3640" max="3640" width="9.140625" customWidth="1"/>
    <col min="3641" max="3641" width="8.140625" customWidth="1"/>
    <col min="3642" max="3642" width="8.85546875" customWidth="1"/>
    <col min="3836" max="3836" width="2.5703125" customWidth="1"/>
    <col min="3837" max="3837" width="5.140625" customWidth="1"/>
    <col min="3838" max="3838" width="12.42578125" customWidth="1"/>
    <col min="3839" max="3839" width="8.5703125" customWidth="1"/>
    <col min="3840" max="3840" width="9.28515625" customWidth="1"/>
    <col min="3841" max="3841" width="9.140625" customWidth="1"/>
    <col min="3842" max="3842" width="9" customWidth="1"/>
    <col min="3843" max="3843" width="8.85546875" customWidth="1"/>
    <col min="3844" max="3844" width="9" customWidth="1"/>
    <col min="3845" max="3846" width="8.85546875" customWidth="1"/>
    <col min="3847" max="3847" width="9.140625" customWidth="1"/>
    <col min="3848" max="3848" width="9.28515625" customWidth="1"/>
    <col min="3849" max="3849" width="9.42578125" customWidth="1"/>
    <col min="3850" max="3850" width="9.28515625" customWidth="1"/>
    <col min="3851" max="3851" width="9.5703125" customWidth="1"/>
    <col min="3852" max="3852" width="10" customWidth="1"/>
    <col min="3853" max="3853" width="10.140625" customWidth="1"/>
    <col min="3854" max="3854" width="10.28515625" customWidth="1"/>
    <col min="3855" max="3855" width="9.42578125" customWidth="1"/>
    <col min="3856" max="3856" width="9.5703125" customWidth="1"/>
    <col min="3857" max="3857" width="9" customWidth="1"/>
    <col min="3858" max="3858" width="9.42578125" customWidth="1"/>
    <col min="3859" max="3860" width="9.7109375" customWidth="1"/>
    <col min="3861" max="3862" width="10" customWidth="1"/>
    <col min="3863" max="3863" width="9.85546875" customWidth="1"/>
    <col min="3864" max="3864" width="14.140625" customWidth="1"/>
    <col min="3865" max="3865" width="10.42578125" customWidth="1"/>
    <col min="3866" max="3866" width="10.5703125" customWidth="1"/>
    <col min="3867" max="3867" width="10.42578125" customWidth="1"/>
    <col min="3868" max="3868" width="10.28515625" customWidth="1"/>
    <col min="3869" max="3869" width="10.5703125" customWidth="1"/>
    <col min="3870" max="3870" width="9.140625" customWidth="1"/>
    <col min="3871" max="3871" width="10.42578125" customWidth="1"/>
    <col min="3872" max="3877" width="9.140625" customWidth="1"/>
    <col min="3878" max="3878" width="8" customWidth="1"/>
    <col min="3879" max="3887" width="7.28515625" customWidth="1"/>
    <col min="3888" max="3888" width="8.42578125" customWidth="1"/>
    <col min="3889" max="3889" width="9.28515625" customWidth="1"/>
    <col min="3890" max="3890" width="7.28515625" customWidth="1"/>
    <col min="3891" max="3891" width="9.85546875" customWidth="1"/>
    <col min="3892" max="3892" width="10.5703125" customWidth="1"/>
    <col min="3893" max="3893" width="8.5703125" customWidth="1"/>
    <col min="3894" max="3895" width="8.42578125" customWidth="1"/>
    <col min="3896" max="3896" width="9.140625" customWidth="1"/>
    <col min="3897" max="3897" width="8.140625" customWidth="1"/>
    <col min="3898" max="3898" width="8.85546875" customWidth="1"/>
    <col min="4092" max="4092" width="2.5703125" customWidth="1"/>
    <col min="4093" max="4093" width="5.140625" customWidth="1"/>
    <col min="4094" max="4094" width="12.42578125" customWidth="1"/>
    <col min="4095" max="4095" width="8.5703125" customWidth="1"/>
    <col min="4096" max="4096" width="9.28515625" customWidth="1"/>
    <col min="4097" max="4097" width="9.140625" customWidth="1"/>
    <col min="4098" max="4098" width="9" customWidth="1"/>
    <col min="4099" max="4099" width="8.85546875" customWidth="1"/>
    <col min="4100" max="4100" width="9" customWidth="1"/>
    <col min="4101" max="4102" width="8.85546875" customWidth="1"/>
    <col min="4103" max="4103" width="9.140625" customWidth="1"/>
    <col min="4104" max="4104" width="9.28515625" customWidth="1"/>
    <col min="4105" max="4105" width="9.42578125" customWidth="1"/>
    <col min="4106" max="4106" width="9.28515625" customWidth="1"/>
    <col min="4107" max="4107" width="9.5703125" customWidth="1"/>
    <col min="4108" max="4108" width="10" customWidth="1"/>
    <col min="4109" max="4109" width="10.140625" customWidth="1"/>
    <col min="4110" max="4110" width="10.28515625" customWidth="1"/>
    <col min="4111" max="4111" width="9.42578125" customWidth="1"/>
    <col min="4112" max="4112" width="9.5703125" customWidth="1"/>
    <col min="4113" max="4113" width="9" customWidth="1"/>
    <col min="4114" max="4114" width="9.42578125" customWidth="1"/>
    <col min="4115" max="4116" width="9.7109375" customWidth="1"/>
    <col min="4117" max="4118" width="10" customWidth="1"/>
    <col min="4119" max="4119" width="9.85546875" customWidth="1"/>
    <col min="4120" max="4120" width="14.140625" customWidth="1"/>
    <col min="4121" max="4121" width="10.42578125" customWidth="1"/>
    <col min="4122" max="4122" width="10.5703125" customWidth="1"/>
    <col min="4123" max="4123" width="10.42578125" customWidth="1"/>
    <col min="4124" max="4124" width="10.28515625" customWidth="1"/>
    <col min="4125" max="4125" width="10.5703125" customWidth="1"/>
    <col min="4126" max="4126" width="9.140625" customWidth="1"/>
    <col min="4127" max="4127" width="10.42578125" customWidth="1"/>
    <col min="4128" max="4133" width="9.140625" customWidth="1"/>
    <col min="4134" max="4134" width="8" customWidth="1"/>
    <col min="4135" max="4143" width="7.28515625" customWidth="1"/>
    <col min="4144" max="4144" width="8.42578125" customWidth="1"/>
    <col min="4145" max="4145" width="9.28515625" customWidth="1"/>
    <col min="4146" max="4146" width="7.28515625" customWidth="1"/>
    <col min="4147" max="4147" width="9.85546875" customWidth="1"/>
    <col min="4148" max="4148" width="10.5703125" customWidth="1"/>
    <col min="4149" max="4149" width="8.5703125" customWidth="1"/>
    <col min="4150" max="4151" width="8.42578125" customWidth="1"/>
    <col min="4152" max="4152" width="9.140625" customWidth="1"/>
    <col min="4153" max="4153" width="8.140625" customWidth="1"/>
    <col min="4154" max="4154" width="8.85546875" customWidth="1"/>
    <col min="4348" max="4348" width="2.5703125" customWidth="1"/>
    <col min="4349" max="4349" width="5.140625" customWidth="1"/>
    <col min="4350" max="4350" width="12.42578125" customWidth="1"/>
    <col min="4351" max="4351" width="8.5703125" customWidth="1"/>
    <col min="4352" max="4352" width="9.28515625" customWidth="1"/>
    <col min="4353" max="4353" width="9.140625" customWidth="1"/>
    <col min="4354" max="4354" width="9" customWidth="1"/>
    <col min="4355" max="4355" width="8.85546875" customWidth="1"/>
    <col min="4356" max="4356" width="9" customWidth="1"/>
    <col min="4357" max="4358" width="8.85546875" customWidth="1"/>
    <col min="4359" max="4359" width="9.140625" customWidth="1"/>
    <col min="4360" max="4360" width="9.28515625" customWidth="1"/>
    <col min="4361" max="4361" width="9.42578125" customWidth="1"/>
    <col min="4362" max="4362" width="9.28515625" customWidth="1"/>
    <col min="4363" max="4363" width="9.5703125" customWidth="1"/>
    <col min="4364" max="4364" width="10" customWidth="1"/>
    <col min="4365" max="4365" width="10.140625" customWidth="1"/>
    <col min="4366" max="4366" width="10.28515625" customWidth="1"/>
    <col min="4367" max="4367" width="9.42578125" customWidth="1"/>
    <col min="4368" max="4368" width="9.5703125" customWidth="1"/>
    <col min="4369" max="4369" width="9" customWidth="1"/>
    <col min="4370" max="4370" width="9.42578125" customWidth="1"/>
    <col min="4371" max="4372" width="9.7109375" customWidth="1"/>
    <col min="4373" max="4374" width="10" customWidth="1"/>
    <col min="4375" max="4375" width="9.85546875" customWidth="1"/>
    <col min="4376" max="4376" width="14.140625" customWidth="1"/>
    <col min="4377" max="4377" width="10.42578125" customWidth="1"/>
    <col min="4378" max="4378" width="10.5703125" customWidth="1"/>
    <col min="4379" max="4379" width="10.42578125" customWidth="1"/>
    <col min="4380" max="4380" width="10.28515625" customWidth="1"/>
    <col min="4381" max="4381" width="10.5703125" customWidth="1"/>
    <col min="4382" max="4382" width="9.140625" customWidth="1"/>
    <col min="4383" max="4383" width="10.42578125" customWidth="1"/>
    <col min="4384" max="4389" width="9.140625" customWidth="1"/>
    <col min="4390" max="4390" width="8" customWidth="1"/>
    <col min="4391" max="4399" width="7.28515625" customWidth="1"/>
    <col min="4400" max="4400" width="8.42578125" customWidth="1"/>
    <col min="4401" max="4401" width="9.28515625" customWidth="1"/>
    <col min="4402" max="4402" width="7.28515625" customWidth="1"/>
    <col min="4403" max="4403" width="9.85546875" customWidth="1"/>
    <col min="4404" max="4404" width="10.5703125" customWidth="1"/>
    <col min="4405" max="4405" width="8.5703125" customWidth="1"/>
    <col min="4406" max="4407" width="8.42578125" customWidth="1"/>
    <col min="4408" max="4408" width="9.140625" customWidth="1"/>
    <col min="4409" max="4409" width="8.140625" customWidth="1"/>
    <col min="4410" max="4410" width="8.85546875" customWidth="1"/>
    <col min="4604" max="4604" width="2.5703125" customWidth="1"/>
    <col min="4605" max="4605" width="5.140625" customWidth="1"/>
    <col min="4606" max="4606" width="12.42578125" customWidth="1"/>
    <col min="4607" max="4607" width="8.5703125" customWidth="1"/>
    <col min="4608" max="4608" width="9.28515625" customWidth="1"/>
    <col min="4609" max="4609" width="9.140625" customWidth="1"/>
    <col min="4610" max="4610" width="9" customWidth="1"/>
    <col min="4611" max="4611" width="8.85546875" customWidth="1"/>
    <col min="4612" max="4612" width="9" customWidth="1"/>
    <col min="4613" max="4614" width="8.85546875" customWidth="1"/>
    <col min="4615" max="4615" width="9.140625" customWidth="1"/>
    <col min="4616" max="4616" width="9.28515625" customWidth="1"/>
    <col min="4617" max="4617" width="9.42578125" customWidth="1"/>
    <col min="4618" max="4618" width="9.28515625" customWidth="1"/>
    <col min="4619" max="4619" width="9.5703125" customWidth="1"/>
    <col min="4620" max="4620" width="10" customWidth="1"/>
    <col min="4621" max="4621" width="10.140625" customWidth="1"/>
    <col min="4622" max="4622" width="10.28515625" customWidth="1"/>
    <col min="4623" max="4623" width="9.42578125" customWidth="1"/>
    <col min="4624" max="4624" width="9.5703125" customWidth="1"/>
    <col min="4625" max="4625" width="9" customWidth="1"/>
    <col min="4626" max="4626" width="9.42578125" customWidth="1"/>
    <col min="4627" max="4628" width="9.7109375" customWidth="1"/>
    <col min="4629" max="4630" width="10" customWidth="1"/>
    <col min="4631" max="4631" width="9.85546875" customWidth="1"/>
    <col min="4632" max="4632" width="14.140625" customWidth="1"/>
    <col min="4633" max="4633" width="10.42578125" customWidth="1"/>
    <col min="4634" max="4634" width="10.5703125" customWidth="1"/>
    <col min="4635" max="4635" width="10.42578125" customWidth="1"/>
    <col min="4636" max="4636" width="10.28515625" customWidth="1"/>
    <col min="4637" max="4637" width="10.5703125" customWidth="1"/>
    <col min="4638" max="4638" width="9.140625" customWidth="1"/>
    <col min="4639" max="4639" width="10.42578125" customWidth="1"/>
    <col min="4640" max="4645" width="9.140625" customWidth="1"/>
    <col min="4646" max="4646" width="8" customWidth="1"/>
    <col min="4647" max="4655" width="7.28515625" customWidth="1"/>
    <col min="4656" max="4656" width="8.42578125" customWidth="1"/>
    <col min="4657" max="4657" width="9.28515625" customWidth="1"/>
    <col min="4658" max="4658" width="7.28515625" customWidth="1"/>
    <col min="4659" max="4659" width="9.85546875" customWidth="1"/>
    <col min="4660" max="4660" width="10.5703125" customWidth="1"/>
    <col min="4661" max="4661" width="8.5703125" customWidth="1"/>
    <col min="4662" max="4663" width="8.42578125" customWidth="1"/>
    <col min="4664" max="4664" width="9.140625" customWidth="1"/>
    <col min="4665" max="4665" width="8.140625" customWidth="1"/>
    <col min="4666" max="4666" width="8.85546875" customWidth="1"/>
    <col min="4860" max="4860" width="2.5703125" customWidth="1"/>
    <col min="4861" max="4861" width="5.140625" customWidth="1"/>
    <col min="4862" max="4862" width="12.42578125" customWidth="1"/>
    <col min="4863" max="4863" width="8.5703125" customWidth="1"/>
    <col min="4864" max="4864" width="9.28515625" customWidth="1"/>
    <col min="4865" max="4865" width="9.140625" customWidth="1"/>
    <col min="4866" max="4866" width="9" customWidth="1"/>
    <col min="4867" max="4867" width="8.85546875" customWidth="1"/>
    <col min="4868" max="4868" width="9" customWidth="1"/>
    <col min="4869" max="4870" width="8.85546875" customWidth="1"/>
    <col min="4871" max="4871" width="9.140625" customWidth="1"/>
    <col min="4872" max="4872" width="9.28515625" customWidth="1"/>
    <col min="4873" max="4873" width="9.42578125" customWidth="1"/>
    <col min="4874" max="4874" width="9.28515625" customWidth="1"/>
    <col min="4875" max="4875" width="9.5703125" customWidth="1"/>
    <col min="4876" max="4876" width="10" customWidth="1"/>
    <col min="4877" max="4877" width="10.140625" customWidth="1"/>
    <col min="4878" max="4878" width="10.28515625" customWidth="1"/>
    <col min="4879" max="4879" width="9.42578125" customWidth="1"/>
    <col min="4880" max="4880" width="9.5703125" customWidth="1"/>
    <col min="4881" max="4881" width="9" customWidth="1"/>
    <col min="4882" max="4882" width="9.42578125" customWidth="1"/>
    <col min="4883" max="4884" width="9.7109375" customWidth="1"/>
    <col min="4885" max="4886" width="10" customWidth="1"/>
    <col min="4887" max="4887" width="9.85546875" customWidth="1"/>
    <col min="4888" max="4888" width="14.140625" customWidth="1"/>
    <col min="4889" max="4889" width="10.42578125" customWidth="1"/>
    <col min="4890" max="4890" width="10.5703125" customWidth="1"/>
    <col min="4891" max="4891" width="10.42578125" customWidth="1"/>
    <col min="4892" max="4892" width="10.28515625" customWidth="1"/>
    <col min="4893" max="4893" width="10.5703125" customWidth="1"/>
    <col min="4894" max="4894" width="9.140625" customWidth="1"/>
    <col min="4895" max="4895" width="10.42578125" customWidth="1"/>
    <col min="4896" max="4901" width="9.140625" customWidth="1"/>
    <col min="4902" max="4902" width="8" customWidth="1"/>
    <col min="4903" max="4911" width="7.28515625" customWidth="1"/>
    <col min="4912" max="4912" width="8.42578125" customWidth="1"/>
    <col min="4913" max="4913" width="9.28515625" customWidth="1"/>
    <col min="4914" max="4914" width="7.28515625" customWidth="1"/>
    <col min="4915" max="4915" width="9.85546875" customWidth="1"/>
    <col min="4916" max="4916" width="10.5703125" customWidth="1"/>
    <col min="4917" max="4917" width="8.5703125" customWidth="1"/>
    <col min="4918" max="4919" width="8.42578125" customWidth="1"/>
    <col min="4920" max="4920" width="9.140625" customWidth="1"/>
    <col min="4921" max="4921" width="8.140625" customWidth="1"/>
    <col min="4922" max="4922" width="8.85546875" customWidth="1"/>
    <col min="5116" max="5116" width="2.5703125" customWidth="1"/>
    <col min="5117" max="5117" width="5.140625" customWidth="1"/>
    <col min="5118" max="5118" width="12.42578125" customWidth="1"/>
    <col min="5119" max="5119" width="8.5703125" customWidth="1"/>
    <col min="5120" max="5120" width="9.28515625" customWidth="1"/>
    <col min="5121" max="5121" width="9.140625" customWidth="1"/>
    <col min="5122" max="5122" width="9" customWidth="1"/>
    <col min="5123" max="5123" width="8.85546875" customWidth="1"/>
    <col min="5124" max="5124" width="9" customWidth="1"/>
    <col min="5125" max="5126" width="8.85546875" customWidth="1"/>
    <col min="5127" max="5127" width="9.140625" customWidth="1"/>
    <col min="5128" max="5128" width="9.28515625" customWidth="1"/>
    <col min="5129" max="5129" width="9.42578125" customWidth="1"/>
    <col min="5130" max="5130" width="9.28515625" customWidth="1"/>
    <col min="5131" max="5131" width="9.5703125" customWidth="1"/>
    <col min="5132" max="5132" width="10" customWidth="1"/>
    <col min="5133" max="5133" width="10.140625" customWidth="1"/>
    <col min="5134" max="5134" width="10.28515625" customWidth="1"/>
    <col min="5135" max="5135" width="9.42578125" customWidth="1"/>
    <col min="5136" max="5136" width="9.5703125" customWidth="1"/>
    <col min="5137" max="5137" width="9" customWidth="1"/>
    <col min="5138" max="5138" width="9.42578125" customWidth="1"/>
    <col min="5139" max="5140" width="9.7109375" customWidth="1"/>
    <col min="5141" max="5142" width="10" customWidth="1"/>
    <col min="5143" max="5143" width="9.85546875" customWidth="1"/>
    <col min="5144" max="5144" width="14.140625" customWidth="1"/>
    <col min="5145" max="5145" width="10.42578125" customWidth="1"/>
    <col min="5146" max="5146" width="10.5703125" customWidth="1"/>
    <col min="5147" max="5147" width="10.42578125" customWidth="1"/>
    <col min="5148" max="5148" width="10.28515625" customWidth="1"/>
    <col min="5149" max="5149" width="10.5703125" customWidth="1"/>
    <col min="5150" max="5150" width="9.140625" customWidth="1"/>
    <col min="5151" max="5151" width="10.42578125" customWidth="1"/>
    <col min="5152" max="5157" width="9.140625" customWidth="1"/>
    <col min="5158" max="5158" width="8" customWidth="1"/>
    <col min="5159" max="5167" width="7.28515625" customWidth="1"/>
    <col min="5168" max="5168" width="8.42578125" customWidth="1"/>
    <col min="5169" max="5169" width="9.28515625" customWidth="1"/>
    <col min="5170" max="5170" width="7.28515625" customWidth="1"/>
    <col min="5171" max="5171" width="9.85546875" customWidth="1"/>
    <col min="5172" max="5172" width="10.5703125" customWidth="1"/>
    <col min="5173" max="5173" width="8.5703125" customWidth="1"/>
    <col min="5174" max="5175" width="8.42578125" customWidth="1"/>
    <col min="5176" max="5176" width="9.140625" customWidth="1"/>
    <col min="5177" max="5177" width="8.140625" customWidth="1"/>
    <col min="5178" max="5178" width="8.85546875" customWidth="1"/>
    <col min="5372" max="5372" width="2.5703125" customWidth="1"/>
    <col min="5373" max="5373" width="5.140625" customWidth="1"/>
    <col min="5374" max="5374" width="12.42578125" customWidth="1"/>
    <col min="5375" max="5375" width="8.5703125" customWidth="1"/>
    <col min="5376" max="5376" width="9.28515625" customWidth="1"/>
    <col min="5377" max="5377" width="9.140625" customWidth="1"/>
    <col min="5378" max="5378" width="9" customWidth="1"/>
    <col min="5379" max="5379" width="8.85546875" customWidth="1"/>
    <col min="5380" max="5380" width="9" customWidth="1"/>
    <col min="5381" max="5382" width="8.85546875" customWidth="1"/>
    <col min="5383" max="5383" width="9.140625" customWidth="1"/>
    <col min="5384" max="5384" width="9.28515625" customWidth="1"/>
    <col min="5385" max="5385" width="9.42578125" customWidth="1"/>
    <col min="5386" max="5386" width="9.28515625" customWidth="1"/>
    <col min="5387" max="5387" width="9.5703125" customWidth="1"/>
    <col min="5388" max="5388" width="10" customWidth="1"/>
    <col min="5389" max="5389" width="10.140625" customWidth="1"/>
    <col min="5390" max="5390" width="10.28515625" customWidth="1"/>
    <col min="5391" max="5391" width="9.42578125" customWidth="1"/>
    <col min="5392" max="5392" width="9.5703125" customWidth="1"/>
    <col min="5393" max="5393" width="9" customWidth="1"/>
    <col min="5394" max="5394" width="9.42578125" customWidth="1"/>
    <col min="5395" max="5396" width="9.7109375" customWidth="1"/>
    <col min="5397" max="5398" width="10" customWidth="1"/>
    <col min="5399" max="5399" width="9.85546875" customWidth="1"/>
    <col min="5400" max="5400" width="14.140625" customWidth="1"/>
    <col min="5401" max="5401" width="10.42578125" customWidth="1"/>
    <col min="5402" max="5402" width="10.5703125" customWidth="1"/>
    <col min="5403" max="5403" width="10.42578125" customWidth="1"/>
    <col min="5404" max="5404" width="10.28515625" customWidth="1"/>
    <col min="5405" max="5405" width="10.5703125" customWidth="1"/>
    <col min="5406" max="5406" width="9.140625" customWidth="1"/>
    <col min="5407" max="5407" width="10.42578125" customWidth="1"/>
    <col min="5408" max="5413" width="9.140625" customWidth="1"/>
    <col min="5414" max="5414" width="8" customWidth="1"/>
    <col min="5415" max="5423" width="7.28515625" customWidth="1"/>
    <col min="5424" max="5424" width="8.42578125" customWidth="1"/>
    <col min="5425" max="5425" width="9.28515625" customWidth="1"/>
    <col min="5426" max="5426" width="7.28515625" customWidth="1"/>
    <col min="5427" max="5427" width="9.85546875" customWidth="1"/>
    <col min="5428" max="5428" width="10.5703125" customWidth="1"/>
    <col min="5429" max="5429" width="8.5703125" customWidth="1"/>
    <col min="5430" max="5431" width="8.42578125" customWidth="1"/>
    <col min="5432" max="5432" width="9.140625" customWidth="1"/>
    <col min="5433" max="5433" width="8.140625" customWidth="1"/>
    <col min="5434" max="5434" width="8.85546875" customWidth="1"/>
    <col min="5628" max="5628" width="2.5703125" customWidth="1"/>
    <col min="5629" max="5629" width="5.140625" customWidth="1"/>
    <col min="5630" max="5630" width="12.42578125" customWidth="1"/>
    <col min="5631" max="5631" width="8.5703125" customWidth="1"/>
    <col min="5632" max="5632" width="9.28515625" customWidth="1"/>
    <col min="5633" max="5633" width="9.140625" customWidth="1"/>
    <col min="5634" max="5634" width="9" customWidth="1"/>
    <col min="5635" max="5635" width="8.85546875" customWidth="1"/>
    <col min="5636" max="5636" width="9" customWidth="1"/>
    <col min="5637" max="5638" width="8.85546875" customWidth="1"/>
    <col min="5639" max="5639" width="9.140625" customWidth="1"/>
    <col min="5640" max="5640" width="9.28515625" customWidth="1"/>
    <col min="5641" max="5641" width="9.42578125" customWidth="1"/>
    <col min="5642" max="5642" width="9.28515625" customWidth="1"/>
    <col min="5643" max="5643" width="9.5703125" customWidth="1"/>
    <col min="5644" max="5644" width="10" customWidth="1"/>
    <col min="5645" max="5645" width="10.140625" customWidth="1"/>
    <col min="5646" max="5646" width="10.28515625" customWidth="1"/>
    <col min="5647" max="5647" width="9.42578125" customWidth="1"/>
    <col min="5648" max="5648" width="9.5703125" customWidth="1"/>
    <col min="5649" max="5649" width="9" customWidth="1"/>
    <col min="5650" max="5650" width="9.42578125" customWidth="1"/>
    <col min="5651" max="5652" width="9.7109375" customWidth="1"/>
    <col min="5653" max="5654" width="10" customWidth="1"/>
    <col min="5655" max="5655" width="9.85546875" customWidth="1"/>
    <col min="5656" max="5656" width="14.140625" customWidth="1"/>
    <col min="5657" max="5657" width="10.42578125" customWidth="1"/>
    <col min="5658" max="5658" width="10.5703125" customWidth="1"/>
    <col min="5659" max="5659" width="10.42578125" customWidth="1"/>
    <col min="5660" max="5660" width="10.28515625" customWidth="1"/>
    <col min="5661" max="5661" width="10.5703125" customWidth="1"/>
    <col min="5662" max="5662" width="9.140625" customWidth="1"/>
    <col min="5663" max="5663" width="10.42578125" customWidth="1"/>
    <col min="5664" max="5669" width="9.140625" customWidth="1"/>
    <col min="5670" max="5670" width="8" customWidth="1"/>
    <col min="5671" max="5679" width="7.28515625" customWidth="1"/>
    <col min="5680" max="5680" width="8.42578125" customWidth="1"/>
    <col min="5681" max="5681" width="9.28515625" customWidth="1"/>
    <col min="5682" max="5682" width="7.28515625" customWidth="1"/>
    <col min="5683" max="5683" width="9.85546875" customWidth="1"/>
    <col min="5684" max="5684" width="10.5703125" customWidth="1"/>
    <col min="5685" max="5685" width="8.5703125" customWidth="1"/>
    <col min="5686" max="5687" width="8.42578125" customWidth="1"/>
    <col min="5688" max="5688" width="9.140625" customWidth="1"/>
    <col min="5689" max="5689" width="8.140625" customWidth="1"/>
    <col min="5690" max="5690" width="8.85546875" customWidth="1"/>
    <col min="5884" max="5884" width="2.5703125" customWidth="1"/>
    <col min="5885" max="5885" width="5.140625" customWidth="1"/>
    <col min="5886" max="5886" width="12.42578125" customWidth="1"/>
    <col min="5887" max="5887" width="8.5703125" customWidth="1"/>
    <col min="5888" max="5888" width="9.28515625" customWidth="1"/>
    <col min="5889" max="5889" width="9.140625" customWidth="1"/>
    <col min="5890" max="5890" width="9" customWidth="1"/>
    <col min="5891" max="5891" width="8.85546875" customWidth="1"/>
    <col min="5892" max="5892" width="9" customWidth="1"/>
    <col min="5893" max="5894" width="8.85546875" customWidth="1"/>
    <col min="5895" max="5895" width="9.140625" customWidth="1"/>
    <col min="5896" max="5896" width="9.28515625" customWidth="1"/>
    <col min="5897" max="5897" width="9.42578125" customWidth="1"/>
    <col min="5898" max="5898" width="9.28515625" customWidth="1"/>
    <col min="5899" max="5899" width="9.5703125" customWidth="1"/>
    <col min="5900" max="5900" width="10" customWidth="1"/>
    <col min="5901" max="5901" width="10.140625" customWidth="1"/>
    <col min="5902" max="5902" width="10.28515625" customWidth="1"/>
    <col min="5903" max="5903" width="9.42578125" customWidth="1"/>
    <col min="5904" max="5904" width="9.5703125" customWidth="1"/>
    <col min="5905" max="5905" width="9" customWidth="1"/>
    <col min="5906" max="5906" width="9.42578125" customWidth="1"/>
    <col min="5907" max="5908" width="9.7109375" customWidth="1"/>
    <col min="5909" max="5910" width="10" customWidth="1"/>
    <col min="5911" max="5911" width="9.85546875" customWidth="1"/>
    <col min="5912" max="5912" width="14.140625" customWidth="1"/>
    <col min="5913" max="5913" width="10.42578125" customWidth="1"/>
    <col min="5914" max="5914" width="10.5703125" customWidth="1"/>
    <col min="5915" max="5915" width="10.42578125" customWidth="1"/>
    <col min="5916" max="5916" width="10.28515625" customWidth="1"/>
    <col min="5917" max="5917" width="10.5703125" customWidth="1"/>
    <col min="5918" max="5918" width="9.140625" customWidth="1"/>
    <col min="5919" max="5919" width="10.42578125" customWidth="1"/>
    <col min="5920" max="5925" width="9.140625" customWidth="1"/>
    <col min="5926" max="5926" width="8" customWidth="1"/>
    <col min="5927" max="5935" width="7.28515625" customWidth="1"/>
    <col min="5936" max="5936" width="8.42578125" customWidth="1"/>
    <col min="5937" max="5937" width="9.28515625" customWidth="1"/>
    <col min="5938" max="5938" width="7.28515625" customWidth="1"/>
    <col min="5939" max="5939" width="9.85546875" customWidth="1"/>
    <col min="5940" max="5940" width="10.5703125" customWidth="1"/>
    <col min="5941" max="5941" width="8.5703125" customWidth="1"/>
    <col min="5942" max="5943" width="8.42578125" customWidth="1"/>
    <col min="5944" max="5944" width="9.140625" customWidth="1"/>
    <col min="5945" max="5945" width="8.140625" customWidth="1"/>
    <col min="5946" max="5946" width="8.85546875" customWidth="1"/>
    <col min="6140" max="6140" width="2.5703125" customWidth="1"/>
    <col min="6141" max="6141" width="5.140625" customWidth="1"/>
    <col min="6142" max="6142" width="12.42578125" customWidth="1"/>
    <col min="6143" max="6143" width="8.5703125" customWidth="1"/>
    <col min="6144" max="6144" width="9.28515625" customWidth="1"/>
    <col min="6145" max="6145" width="9.140625" customWidth="1"/>
    <col min="6146" max="6146" width="9" customWidth="1"/>
    <col min="6147" max="6147" width="8.85546875" customWidth="1"/>
    <col min="6148" max="6148" width="9" customWidth="1"/>
    <col min="6149" max="6150" width="8.85546875" customWidth="1"/>
    <col min="6151" max="6151" width="9.140625" customWidth="1"/>
    <col min="6152" max="6152" width="9.28515625" customWidth="1"/>
    <col min="6153" max="6153" width="9.42578125" customWidth="1"/>
    <col min="6154" max="6154" width="9.28515625" customWidth="1"/>
    <col min="6155" max="6155" width="9.5703125" customWidth="1"/>
    <col min="6156" max="6156" width="10" customWidth="1"/>
    <col min="6157" max="6157" width="10.140625" customWidth="1"/>
    <col min="6158" max="6158" width="10.28515625" customWidth="1"/>
    <col min="6159" max="6159" width="9.42578125" customWidth="1"/>
    <col min="6160" max="6160" width="9.5703125" customWidth="1"/>
    <col min="6161" max="6161" width="9" customWidth="1"/>
    <col min="6162" max="6162" width="9.42578125" customWidth="1"/>
    <col min="6163" max="6164" width="9.7109375" customWidth="1"/>
    <col min="6165" max="6166" width="10" customWidth="1"/>
    <col min="6167" max="6167" width="9.85546875" customWidth="1"/>
    <col min="6168" max="6168" width="14.140625" customWidth="1"/>
    <col min="6169" max="6169" width="10.42578125" customWidth="1"/>
    <col min="6170" max="6170" width="10.5703125" customWidth="1"/>
    <col min="6171" max="6171" width="10.42578125" customWidth="1"/>
    <col min="6172" max="6172" width="10.28515625" customWidth="1"/>
    <col min="6173" max="6173" width="10.5703125" customWidth="1"/>
    <col min="6174" max="6174" width="9.140625" customWidth="1"/>
    <col min="6175" max="6175" width="10.42578125" customWidth="1"/>
    <col min="6176" max="6181" width="9.140625" customWidth="1"/>
    <col min="6182" max="6182" width="8" customWidth="1"/>
    <col min="6183" max="6191" width="7.28515625" customWidth="1"/>
    <col min="6192" max="6192" width="8.42578125" customWidth="1"/>
    <col min="6193" max="6193" width="9.28515625" customWidth="1"/>
    <col min="6194" max="6194" width="7.28515625" customWidth="1"/>
    <col min="6195" max="6195" width="9.85546875" customWidth="1"/>
    <col min="6196" max="6196" width="10.5703125" customWidth="1"/>
    <col min="6197" max="6197" width="8.5703125" customWidth="1"/>
    <col min="6198" max="6199" width="8.42578125" customWidth="1"/>
    <col min="6200" max="6200" width="9.140625" customWidth="1"/>
    <col min="6201" max="6201" width="8.140625" customWidth="1"/>
    <col min="6202" max="6202" width="8.85546875" customWidth="1"/>
    <col min="6396" max="6396" width="2.5703125" customWidth="1"/>
    <col min="6397" max="6397" width="5.140625" customWidth="1"/>
    <col min="6398" max="6398" width="12.42578125" customWidth="1"/>
    <col min="6399" max="6399" width="8.5703125" customWidth="1"/>
    <col min="6400" max="6400" width="9.28515625" customWidth="1"/>
    <col min="6401" max="6401" width="9.140625" customWidth="1"/>
    <col min="6402" max="6402" width="9" customWidth="1"/>
    <col min="6403" max="6403" width="8.85546875" customWidth="1"/>
    <col min="6404" max="6404" width="9" customWidth="1"/>
    <col min="6405" max="6406" width="8.85546875" customWidth="1"/>
    <col min="6407" max="6407" width="9.140625" customWidth="1"/>
    <col min="6408" max="6408" width="9.28515625" customWidth="1"/>
    <col min="6409" max="6409" width="9.42578125" customWidth="1"/>
    <col min="6410" max="6410" width="9.28515625" customWidth="1"/>
    <col min="6411" max="6411" width="9.5703125" customWidth="1"/>
    <col min="6412" max="6412" width="10" customWidth="1"/>
    <col min="6413" max="6413" width="10.140625" customWidth="1"/>
    <col min="6414" max="6414" width="10.28515625" customWidth="1"/>
    <col min="6415" max="6415" width="9.42578125" customWidth="1"/>
    <col min="6416" max="6416" width="9.5703125" customWidth="1"/>
    <col min="6417" max="6417" width="9" customWidth="1"/>
    <col min="6418" max="6418" width="9.42578125" customWidth="1"/>
    <col min="6419" max="6420" width="9.7109375" customWidth="1"/>
    <col min="6421" max="6422" width="10" customWidth="1"/>
    <col min="6423" max="6423" width="9.85546875" customWidth="1"/>
    <col min="6424" max="6424" width="14.140625" customWidth="1"/>
    <col min="6425" max="6425" width="10.42578125" customWidth="1"/>
    <col min="6426" max="6426" width="10.5703125" customWidth="1"/>
    <col min="6427" max="6427" width="10.42578125" customWidth="1"/>
    <col min="6428" max="6428" width="10.28515625" customWidth="1"/>
    <col min="6429" max="6429" width="10.5703125" customWidth="1"/>
    <col min="6430" max="6430" width="9.140625" customWidth="1"/>
    <col min="6431" max="6431" width="10.42578125" customWidth="1"/>
    <col min="6432" max="6437" width="9.140625" customWidth="1"/>
    <col min="6438" max="6438" width="8" customWidth="1"/>
    <col min="6439" max="6447" width="7.28515625" customWidth="1"/>
    <col min="6448" max="6448" width="8.42578125" customWidth="1"/>
    <col min="6449" max="6449" width="9.28515625" customWidth="1"/>
    <col min="6450" max="6450" width="7.28515625" customWidth="1"/>
    <col min="6451" max="6451" width="9.85546875" customWidth="1"/>
    <col min="6452" max="6452" width="10.5703125" customWidth="1"/>
    <col min="6453" max="6453" width="8.5703125" customWidth="1"/>
    <col min="6454" max="6455" width="8.42578125" customWidth="1"/>
    <col min="6456" max="6456" width="9.140625" customWidth="1"/>
    <col min="6457" max="6457" width="8.140625" customWidth="1"/>
    <col min="6458" max="6458" width="8.85546875" customWidth="1"/>
    <col min="6652" max="6652" width="2.5703125" customWidth="1"/>
    <col min="6653" max="6653" width="5.140625" customWidth="1"/>
    <col min="6654" max="6654" width="12.42578125" customWidth="1"/>
    <col min="6655" max="6655" width="8.5703125" customWidth="1"/>
    <col min="6656" max="6656" width="9.28515625" customWidth="1"/>
    <col min="6657" max="6657" width="9.140625" customWidth="1"/>
    <col min="6658" max="6658" width="9" customWidth="1"/>
    <col min="6659" max="6659" width="8.85546875" customWidth="1"/>
    <col min="6660" max="6660" width="9" customWidth="1"/>
    <col min="6661" max="6662" width="8.85546875" customWidth="1"/>
    <col min="6663" max="6663" width="9.140625" customWidth="1"/>
    <col min="6664" max="6664" width="9.28515625" customWidth="1"/>
    <col min="6665" max="6665" width="9.42578125" customWidth="1"/>
    <col min="6666" max="6666" width="9.28515625" customWidth="1"/>
    <col min="6667" max="6667" width="9.5703125" customWidth="1"/>
    <col min="6668" max="6668" width="10" customWidth="1"/>
    <col min="6669" max="6669" width="10.140625" customWidth="1"/>
    <col min="6670" max="6670" width="10.28515625" customWidth="1"/>
    <col min="6671" max="6671" width="9.42578125" customWidth="1"/>
    <col min="6672" max="6672" width="9.5703125" customWidth="1"/>
    <col min="6673" max="6673" width="9" customWidth="1"/>
    <col min="6674" max="6674" width="9.42578125" customWidth="1"/>
    <col min="6675" max="6676" width="9.7109375" customWidth="1"/>
    <col min="6677" max="6678" width="10" customWidth="1"/>
    <col min="6679" max="6679" width="9.85546875" customWidth="1"/>
    <col min="6680" max="6680" width="14.140625" customWidth="1"/>
    <col min="6681" max="6681" width="10.42578125" customWidth="1"/>
    <col min="6682" max="6682" width="10.5703125" customWidth="1"/>
    <col min="6683" max="6683" width="10.42578125" customWidth="1"/>
    <col min="6684" max="6684" width="10.28515625" customWidth="1"/>
    <col min="6685" max="6685" width="10.5703125" customWidth="1"/>
    <col min="6686" max="6686" width="9.140625" customWidth="1"/>
    <col min="6687" max="6687" width="10.42578125" customWidth="1"/>
    <col min="6688" max="6693" width="9.140625" customWidth="1"/>
    <col min="6694" max="6694" width="8" customWidth="1"/>
    <col min="6695" max="6703" width="7.28515625" customWidth="1"/>
    <col min="6704" max="6704" width="8.42578125" customWidth="1"/>
    <col min="6705" max="6705" width="9.28515625" customWidth="1"/>
    <col min="6706" max="6706" width="7.28515625" customWidth="1"/>
    <col min="6707" max="6707" width="9.85546875" customWidth="1"/>
    <col min="6708" max="6708" width="10.5703125" customWidth="1"/>
    <col min="6709" max="6709" width="8.5703125" customWidth="1"/>
    <col min="6710" max="6711" width="8.42578125" customWidth="1"/>
    <col min="6712" max="6712" width="9.140625" customWidth="1"/>
    <col min="6713" max="6713" width="8.140625" customWidth="1"/>
    <col min="6714" max="6714" width="8.85546875" customWidth="1"/>
    <col min="6908" max="6908" width="2.5703125" customWidth="1"/>
    <col min="6909" max="6909" width="5.140625" customWidth="1"/>
    <col min="6910" max="6910" width="12.42578125" customWidth="1"/>
    <col min="6911" max="6911" width="8.5703125" customWidth="1"/>
    <col min="6912" max="6912" width="9.28515625" customWidth="1"/>
    <col min="6913" max="6913" width="9.140625" customWidth="1"/>
    <col min="6914" max="6914" width="9" customWidth="1"/>
    <col min="6915" max="6915" width="8.85546875" customWidth="1"/>
    <col min="6916" max="6916" width="9" customWidth="1"/>
    <col min="6917" max="6918" width="8.85546875" customWidth="1"/>
    <col min="6919" max="6919" width="9.140625" customWidth="1"/>
    <col min="6920" max="6920" width="9.28515625" customWidth="1"/>
    <col min="6921" max="6921" width="9.42578125" customWidth="1"/>
    <col min="6922" max="6922" width="9.28515625" customWidth="1"/>
    <col min="6923" max="6923" width="9.5703125" customWidth="1"/>
    <col min="6924" max="6924" width="10" customWidth="1"/>
    <col min="6925" max="6925" width="10.140625" customWidth="1"/>
    <col min="6926" max="6926" width="10.28515625" customWidth="1"/>
    <col min="6927" max="6927" width="9.42578125" customWidth="1"/>
    <col min="6928" max="6928" width="9.5703125" customWidth="1"/>
    <col min="6929" max="6929" width="9" customWidth="1"/>
    <col min="6930" max="6930" width="9.42578125" customWidth="1"/>
    <col min="6931" max="6932" width="9.7109375" customWidth="1"/>
    <col min="6933" max="6934" width="10" customWidth="1"/>
    <col min="6935" max="6935" width="9.85546875" customWidth="1"/>
    <col min="6936" max="6936" width="14.140625" customWidth="1"/>
    <col min="6937" max="6937" width="10.42578125" customWidth="1"/>
    <col min="6938" max="6938" width="10.5703125" customWidth="1"/>
    <col min="6939" max="6939" width="10.42578125" customWidth="1"/>
    <col min="6940" max="6940" width="10.28515625" customWidth="1"/>
    <col min="6941" max="6941" width="10.5703125" customWidth="1"/>
    <col min="6942" max="6942" width="9.140625" customWidth="1"/>
    <col min="6943" max="6943" width="10.42578125" customWidth="1"/>
    <col min="6944" max="6949" width="9.140625" customWidth="1"/>
    <col min="6950" max="6950" width="8" customWidth="1"/>
    <col min="6951" max="6959" width="7.28515625" customWidth="1"/>
    <col min="6960" max="6960" width="8.42578125" customWidth="1"/>
    <col min="6961" max="6961" width="9.28515625" customWidth="1"/>
    <col min="6962" max="6962" width="7.28515625" customWidth="1"/>
    <col min="6963" max="6963" width="9.85546875" customWidth="1"/>
    <col min="6964" max="6964" width="10.5703125" customWidth="1"/>
    <col min="6965" max="6965" width="8.5703125" customWidth="1"/>
    <col min="6966" max="6967" width="8.42578125" customWidth="1"/>
    <col min="6968" max="6968" width="9.140625" customWidth="1"/>
    <col min="6969" max="6969" width="8.140625" customWidth="1"/>
    <col min="6970" max="6970" width="8.85546875" customWidth="1"/>
    <col min="7164" max="7164" width="2.5703125" customWidth="1"/>
    <col min="7165" max="7165" width="5.140625" customWidth="1"/>
    <col min="7166" max="7166" width="12.42578125" customWidth="1"/>
    <col min="7167" max="7167" width="8.5703125" customWidth="1"/>
    <col min="7168" max="7168" width="9.28515625" customWidth="1"/>
    <col min="7169" max="7169" width="9.140625" customWidth="1"/>
    <col min="7170" max="7170" width="9" customWidth="1"/>
    <col min="7171" max="7171" width="8.85546875" customWidth="1"/>
    <col min="7172" max="7172" width="9" customWidth="1"/>
    <col min="7173" max="7174" width="8.85546875" customWidth="1"/>
    <col min="7175" max="7175" width="9.140625" customWidth="1"/>
    <col min="7176" max="7176" width="9.28515625" customWidth="1"/>
    <col min="7177" max="7177" width="9.42578125" customWidth="1"/>
    <col min="7178" max="7178" width="9.28515625" customWidth="1"/>
    <col min="7179" max="7179" width="9.5703125" customWidth="1"/>
    <col min="7180" max="7180" width="10" customWidth="1"/>
    <col min="7181" max="7181" width="10.140625" customWidth="1"/>
    <col min="7182" max="7182" width="10.28515625" customWidth="1"/>
    <col min="7183" max="7183" width="9.42578125" customWidth="1"/>
    <col min="7184" max="7184" width="9.5703125" customWidth="1"/>
    <col min="7185" max="7185" width="9" customWidth="1"/>
    <col min="7186" max="7186" width="9.42578125" customWidth="1"/>
    <col min="7187" max="7188" width="9.7109375" customWidth="1"/>
    <col min="7189" max="7190" width="10" customWidth="1"/>
    <col min="7191" max="7191" width="9.85546875" customWidth="1"/>
    <col min="7192" max="7192" width="14.140625" customWidth="1"/>
    <col min="7193" max="7193" width="10.42578125" customWidth="1"/>
    <col min="7194" max="7194" width="10.5703125" customWidth="1"/>
    <col min="7195" max="7195" width="10.42578125" customWidth="1"/>
    <col min="7196" max="7196" width="10.28515625" customWidth="1"/>
    <col min="7197" max="7197" width="10.5703125" customWidth="1"/>
    <col min="7198" max="7198" width="9.140625" customWidth="1"/>
    <col min="7199" max="7199" width="10.42578125" customWidth="1"/>
    <col min="7200" max="7205" width="9.140625" customWidth="1"/>
    <col min="7206" max="7206" width="8" customWidth="1"/>
    <col min="7207" max="7215" width="7.28515625" customWidth="1"/>
    <col min="7216" max="7216" width="8.42578125" customWidth="1"/>
    <col min="7217" max="7217" width="9.28515625" customWidth="1"/>
    <col min="7218" max="7218" width="7.28515625" customWidth="1"/>
    <col min="7219" max="7219" width="9.85546875" customWidth="1"/>
    <col min="7220" max="7220" width="10.5703125" customWidth="1"/>
    <col min="7221" max="7221" width="8.5703125" customWidth="1"/>
    <col min="7222" max="7223" width="8.42578125" customWidth="1"/>
    <col min="7224" max="7224" width="9.140625" customWidth="1"/>
    <col min="7225" max="7225" width="8.140625" customWidth="1"/>
    <col min="7226" max="7226" width="8.85546875" customWidth="1"/>
    <col min="7420" max="7420" width="2.5703125" customWidth="1"/>
    <col min="7421" max="7421" width="5.140625" customWidth="1"/>
    <col min="7422" max="7422" width="12.42578125" customWidth="1"/>
    <col min="7423" max="7423" width="8.5703125" customWidth="1"/>
    <col min="7424" max="7424" width="9.28515625" customWidth="1"/>
    <col min="7425" max="7425" width="9.140625" customWidth="1"/>
    <col min="7426" max="7426" width="9" customWidth="1"/>
    <col min="7427" max="7427" width="8.85546875" customWidth="1"/>
    <col min="7428" max="7428" width="9" customWidth="1"/>
    <col min="7429" max="7430" width="8.85546875" customWidth="1"/>
    <col min="7431" max="7431" width="9.140625" customWidth="1"/>
    <col min="7432" max="7432" width="9.28515625" customWidth="1"/>
    <col min="7433" max="7433" width="9.42578125" customWidth="1"/>
    <col min="7434" max="7434" width="9.28515625" customWidth="1"/>
    <col min="7435" max="7435" width="9.5703125" customWidth="1"/>
    <col min="7436" max="7436" width="10" customWidth="1"/>
    <col min="7437" max="7437" width="10.140625" customWidth="1"/>
    <col min="7438" max="7438" width="10.28515625" customWidth="1"/>
    <col min="7439" max="7439" width="9.42578125" customWidth="1"/>
    <col min="7440" max="7440" width="9.5703125" customWidth="1"/>
    <col min="7441" max="7441" width="9" customWidth="1"/>
    <col min="7442" max="7442" width="9.42578125" customWidth="1"/>
    <col min="7443" max="7444" width="9.7109375" customWidth="1"/>
    <col min="7445" max="7446" width="10" customWidth="1"/>
    <col min="7447" max="7447" width="9.85546875" customWidth="1"/>
    <col min="7448" max="7448" width="14.140625" customWidth="1"/>
    <col min="7449" max="7449" width="10.42578125" customWidth="1"/>
    <col min="7450" max="7450" width="10.5703125" customWidth="1"/>
    <col min="7451" max="7451" width="10.42578125" customWidth="1"/>
    <col min="7452" max="7452" width="10.28515625" customWidth="1"/>
    <col min="7453" max="7453" width="10.5703125" customWidth="1"/>
    <col min="7454" max="7454" width="9.140625" customWidth="1"/>
    <col min="7455" max="7455" width="10.42578125" customWidth="1"/>
    <col min="7456" max="7461" width="9.140625" customWidth="1"/>
    <col min="7462" max="7462" width="8" customWidth="1"/>
    <col min="7463" max="7471" width="7.28515625" customWidth="1"/>
    <col min="7472" max="7472" width="8.42578125" customWidth="1"/>
    <col min="7473" max="7473" width="9.28515625" customWidth="1"/>
    <col min="7474" max="7474" width="7.28515625" customWidth="1"/>
    <col min="7475" max="7475" width="9.85546875" customWidth="1"/>
    <col min="7476" max="7476" width="10.5703125" customWidth="1"/>
    <col min="7477" max="7477" width="8.5703125" customWidth="1"/>
    <col min="7478" max="7479" width="8.42578125" customWidth="1"/>
    <col min="7480" max="7480" width="9.140625" customWidth="1"/>
    <col min="7481" max="7481" width="8.140625" customWidth="1"/>
    <col min="7482" max="7482" width="8.85546875" customWidth="1"/>
    <col min="7676" max="7676" width="2.5703125" customWidth="1"/>
    <col min="7677" max="7677" width="5.140625" customWidth="1"/>
    <col min="7678" max="7678" width="12.42578125" customWidth="1"/>
    <col min="7679" max="7679" width="8.5703125" customWidth="1"/>
    <col min="7680" max="7680" width="9.28515625" customWidth="1"/>
    <col min="7681" max="7681" width="9.140625" customWidth="1"/>
    <col min="7682" max="7682" width="9" customWidth="1"/>
    <col min="7683" max="7683" width="8.85546875" customWidth="1"/>
    <col min="7684" max="7684" width="9" customWidth="1"/>
    <col min="7685" max="7686" width="8.85546875" customWidth="1"/>
    <col min="7687" max="7687" width="9.140625" customWidth="1"/>
    <col min="7688" max="7688" width="9.28515625" customWidth="1"/>
    <col min="7689" max="7689" width="9.42578125" customWidth="1"/>
    <col min="7690" max="7690" width="9.28515625" customWidth="1"/>
    <col min="7691" max="7691" width="9.5703125" customWidth="1"/>
    <col min="7692" max="7692" width="10" customWidth="1"/>
    <col min="7693" max="7693" width="10.140625" customWidth="1"/>
    <col min="7694" max="7694" width="10.28515625" customWidth="1"/>
    <col min="7695" max="7695" width="9.42578125" customWidth="1"/>
    <col min="7696" max="7696" width="9.5703125" customWidth="1"/>
    <col min="7697" max="7697" width="9" customWidth="1"/>
    <col min="7698" max="7698" width="9.42578125" customWidth="1"/>
    <col min="7699" max="7700" width="9.7109375" customWidth="1"/>
    <col min="7701" max="7702" width="10" customWidth="1"/>
    <col min="7703" max="7703" width="9.85546875" customWidth="1"/>
    <col min="7704" max="7704" width="14.140625" customWidth="1"/>
    <col min="7705" max="7705" width="10.42578125" customWidth="1"/>
    <col min="7706" max="7706" width="10.5703125" customWidth="1"/>
    <col min="7707" max="7707" width="10.42578125" customWidth="1"/>
    <col min="7708" max="7708" width="10.28515625" customWidth="1"/>
    <col min="7709" max="7709" width="10.5703125" customWidth="1"/>
    <col min="7710" max="7710" width="9.140625" customWidth="1"/>
    <col min="7711" max="7711" width="10.42578125" customWidth="1"/>
    <col min="7712" max="7717" width="9.140625" customWidth="1"/>
    <col min="7718" max="7718" width="8" customWidth="1"/>
    <col min="7719" max="7727" width="7.28515625" customWidth="1"/>
    <col min="7728" max="7728" width="8.42578125" customWidth="1"/>
    <col min="7729" max="7729" width="9.28515625" customWidth="1"/>
    <col min="7730" max="7730" width="7.28515625" customWidth="1"/>
    <col min="7731" max="7731" width="9.85546875" customWidth="1"/>
    <col min="7732" max="7732" width="10.5703125" customWidth="1"/>
    <col min="7733" max="7733" width="8.5703125" customWidth="1"/>
    <col min="7734" max="7735" width="8.42578125" customWidth="1"/>
    <col min="7736" max="7736" width="9.140625" customWidth="1"/>
    <col min="7737" max="7737" width="8.140625" customWidth="1"/>
    <col min="7738" max="7738" width="8.85546875" customWidth="1"/>
    <col min="7932" max="7932" width="2.5703125" customWidth="1"/>
    <col min="7933" max="7933" width="5.140625" customWidth="1"/>
    <col min="7934" max="7934" width="12.42578125" customWidth="1"/>
    <col min="7935" max="7935" width="8.5703125" customWidth="1"/>
    <col min="7936" max="7936" width="9.28515625" customWidth="1"/>
    <col min="7937" max="7937" width="9.140625" customWidth="1"/>
    <col min="7938" max="7938" width="9" customWidth="1"/>
    <col min="7939" max="7939" width="8.85546875" customWidth="1"/>
    <col min="7940" max="7940" width="9" customWidth="1"/>
    <col min="7941" max="7942" width="8.85546875" customWidth="1"/>
    <col min="7943" max="7943" width="9.140625" customWidth="1"/>
    <col min="7944" max="7944" width="9.28515625" customWidth="1"/>
    <col min="7945" max="7945" width="9.42578125" customWidth="1"/>
    <col min="7946" max="7946" width="9.28515625" customWidth="1"/>
    <col min="7947" max="7947" width="9.5703125" customWidth="1"/>
    <col min="7948" max="7948" width="10" customWidth="1"/>
    <col min="7949" max="7949" width="10.140625" customWidth="1"/>
    <col min="7950" max="7950" width="10.28515625" customWidth="1"/>
    <col min="7951" max="7951" width="9.42578125" customWidth="1"/>
    <col min="7952" max="7952" width="9.5703125" customWidth="1"/>
    <col min="7953" max="7953" width="9" customWidth="1"/>
    <col min="7954" max="7954" width="9.42578125" customWidth="1"/>
    <col min="7955" max="7956" width="9.7109375" customWidth="1"/>
    <col min="7957" max="7958" width="10" customWidth="1"/>
    <col min="7959" max="7959" width="9.85546875" customWidth="1"/>
    <col min="7960" max="7960" width="14.140625" customWidth="1"/>
    <col min="7961" max="7961" width="10.42578125" customWidth="1"/>
    <col min="7962" max="7962" width="10.5703125" customWidth="1"/>
    <col min="7963" max="7963" width="10.42578125" customWidth="1"/>
    <col min="7964" max="7964" width="10.28515625" customWidth="1"/>
    <col min="7965" max="7965" width="10.5703125" customWidth="1"/>
    <col min="7966" max="7966" width="9.140625" customWidth="1"/>
    <col min="7967" max="7967" width="10.42578125" customWidth="1"/>
    <col min="7968" max="7973" width="9.140625" customWidth="1"/>
    <col min="7974" max="7974" width="8" customWidth="1"/>
    <col min="7975" max="7983" width="7.28515625" customWidth="1"/>
    <col min="7984" max="7984" width="8.42578125" customWidth="1"/>
    <col min="7985" max="7985" width="9.28515625" customWidth="1"/>
    <col min="7986" max="7986" width="7.28515625" customWidth="1"/>
    <col min="7987" max="7987" width="9.85546875" customWidth="1"/>
    <col min="7988" max="7988" width="10.5703125" customWidth="1"/>
    <col min="7989" max="7989" width="8.5703125" customWidth="1"/>
    <col min="7990" max="7991" width="8.42578125" customWidth="1"/>
    <col min="7992" max="7992" width="9.140625" customWidth="1"/>
    <col min="7993" max="7993" width="8.140625" customWidth="1"/>
    <col min="7994" max="7994" width="8.85546875" customWidth="1"/>
    <col min="8188" max="8188" width="2.5703125" customWidth="1"/>
    <col min="8189" max="8189" width="5.140625" customWidth="1"/>
    <col min="8190" max="8190" width="12.42578125" customWidth="1"/>
    <col min="8191" max="8191" width="8.5703125" customWidth="1"/>
    <col min="8192" max="8192" width="9.28515625" customWidth="1"/>
    <col min="8193" max="8193" width="9.140625" customWidth="1"/>
    <col min="8194" max="8194" width="9" customWidth="1"/>
    <col min="8195" max="8195" width="8.85546875" customWidth="1"/>
    <col min="8196" max="8196" width="9" customWidth="1"/>
    <col min="8197" max="8198" width="8.85546875" customWidth="1"/>
    <col min="8199" max="8199" width="9.140625" customWidth="1"/>
    <col min="8200" max="8200" width="9.28515625" customWidth="1"/>
    <col min="8201" max="8201" width="9.42578125" customWidth="1"/>
    <col min="8202" max="8202" width="9.28515625" customWidth="1"/>
    <col min="8203" max="8203" width="9.5703125" customWidth="1"/>
    <col min="8204" max="8204" width="10" customWidth="1"/>
    <col min="8205" max="8205" width="10.140625" customWidth="1"/>
    <col min="8206" max="8206" width="10.28515625" customWidth="1"/>
    <col min="8207" max="8207" width="9.42578125" customWidth="1"/>
    <col min="8208" max="8208" width="9.5703125" customWidth="1"/>
    <col min="8209" max="8209" width="9" customWidth="1"/>
    <col min="8210" max="8210" width="9.42578125" customWidth="1"/>
    <col min="8211" max="8212" width="9.7109375" customWidth="1"/>
    <col min="8213" max="8214" width="10" customWidth="1"/>
    <col min="8215" max="8215" width="9.85546875" customWidth="1"/>
    <col min="8216" max="8216" width="14.140625" customWidth="1"/>
    <col min="8217" max="8217" width="10.42578125" customWidth="1"/>
    <col min="8218" max="8218" width="10.5703125" customWidth="1"/>
    <col min="8219" max="8219" width="10.42578125" customWidth="1"/>
    <col min="8220" max="8220" width="10.28515625" customWidth="1"/>
    <col min="8221" max="8221" width="10.5703125" customWidth="1"/>
    <col min="8222" max="8222" width="9.140625" customWidth="1"/>
    <col min="8223" max="8223" width="10.42578125" customWidth="1"/>
    <col min="8224" max="8229" width="9.140625" customWidth="1"/>
    <col min="8230" max="8230" width="8" customWidth="1"/>
    <col min="8231" max="8239" width="7.28515625" customWidth="1"/>
    <col min="8240" max="8240" width="8.42578125" customWidth="1"/>
    <col min="8241" max="8241" width="9.28515625" customWidth="1"/>
    <col min="8242" max="8242" width="7.28515625" customWidth="1"/>
    <col min="8243" max="8243" width="9.85546875" customWidth="1"/>
    <col min="8244" max="8244" width="10.5703125" customWidth="1"/>
    <col min="8245" max="8245" width="8.5703125" customWidth="1"/>
    <col min="8246" max="8247" width="8.42578125" customWidth="1"/>
    <col min="8248" max="8248" width="9.140625" customWidth="1"/>
    <col min="8249" max="8249" width="8.140625" customWidth="1"/>
    <col min="8250" max="8250" width="8.85546875" customWidth="1"/>
    <col min="8444" max="8444" width="2.5703125" customWidth="1"/>
    <col min="8445" max="8445" width="5.140625" customWidth="1"/>
    <col min="8446" max="8446" width="12.42578125" customWidth="1"/>
    <col min="8447" max="8447" width="8.5703125" customWidth="1"/>
    <col min="8448" max="8448" width="9.28515625" customWidth="1"/>
    <col min="8449" max="8449" width="9.140625" customWidth="1"/>
    <col min="8450" max="8450" width="9" customWidth="1"/>
    <col min="8451" max="8451" width="8.85546875" customWidth="1"/>
    <col min="8452" max="8452" width="9" customWidth="1"/>
    <col min="8453" max="8454" width="8.85546875" customWidth="1"/>
    <col min="8455" max="8455" width="9.140625" customWidth="1"/>
    <col min="8456" max="8456" width="9.28515625" customWidth="1"/>
    <col min="8457" max="8457" width="9.42578125" customWidth="1"/>
    <col min="8458" max="8458" width="9.28515625" customWidth="1"/>
    <col min="8459" max="8459" width="9.5703125" customWidth="1"/>
    <col min="8460" max="8460" width="10" customWidth="1"/>
    <col min="8461" max="8461" width="10.140625" customWidth="1"/>
    <col min="8462" max="8462" width="10.28515625" customWidth="1"/>
    <col min="8463" max="8463" width="9.42578125" customWidth="1"/>
    <col min="8464" max="8464" width="9.5703125" customWidth="1"/>
    <col min="8465" max="8465" width="9" customWidth="1"/>
    <col min="8466" max="8466" width="9.42578125" customWidth="1"/>
    <col min="8467" max="8468" width="9.7109375" customWidth="1"/>
    <col min="8469" max="8470" width="10" customWidth="1"/>
    <col min="8471" max="8471" width="9.85546875" customWidth="1"/>
    <col min="8472" max="8472" width="14.140625" customWidth="1"/>
    <col min="8473" max="8473" width="10.42578125" customWidth="1"/>
    <col min="8474" max="8474" width="10.5703125" customWidth="1"/>
    <col min="8475" max="8475" width="10.42578125" customWidth="1"/>
    <col min="8476" max="8476" width="10.28515625" customWidth="1"/>
    <col min="8477" max="8477" width="10.5703125" customWidth="1"/>
    <col min="8478" max="8478" width="9.140625" customWidth="1"/>
    <col min="8479" max="8479" width="10.42578125" customWidth="1"/>
    <col min="8480" max="8485" width="9.140625" customWidth="1"/>
    <col min="8486" max="8486" width="8" customWidth="1"/>
    <col min="8487" max="8495" width="7.28515625" customWidth="1"/>
    <col min="8496" max="8496" width="8.42578125" customWidth="1"/>
    <col min="8497" max="8497" width="9.28515625" customWidth="1"/>
    <col min="8498" max="8498" width="7.28515625" customWidth="1"/>
    <col min="8499" max="8499" width="9.85546875" customWidth="1"/>
    <col min="8500" max="8500" width="10.5703125" customWidth="1"/>
    <col min="8501" max="8501" width="8.5703125" customWidth="1"/>
    <col min="8502" max="8503" width="8.42578125" customWidth="1"/>
    <col min="8504" max="8504" width="9.140625" customWidth="1"/>
    <col min="8505" max="8505" width="8.140625" customWidth="1"/>
    <col min="8506" max="8506" width="8.85546875" customWidth="1"/>
    <col min="8700" max="8700" width="2.5703125" customWidth="1"/>
    <col min="8701" max="8701" width="5.140625" customWidth="1"/>
    <col min="8702" max="8702" width="12.42578125" customWidth="1"/>
    <col min="8703" max="8703" width="8.5703125" customWidth="1"/>
    <col min="8704" max="8704" width="9.28515625" customWidth="1"/>
    <col min="8705" max="8705" width="9.140625" customWidth="1"/>
    <col min="8706" max="8706" width="9" customWidth="1"/>
    <col min="8707" max="8707" width="8.85546875" customWidth="1"/>
    <col min="8708" max="8708" width="9" customWidth="1"/>
    <col min="8709" max="8710" width="8.85546875" customWidth="1"/>
    <col min="8711" max="8711" width="9.140625" customWidth="1"/>
    <col min="8712" max="8712" width="9.28515625" customWidth="1"/>
    <col min="8713" max="8713" width="9.42578125" customWidth="1"/>
    <col min="8714" max="8714" width="9.28515625" customWidth="1"/>
    <col min="8715" max="8715" width="9.5703125" customWidth="1"/>
    <col min="8716" max="8716" width="10" customWidth="1"/>
    <col min="8717" max="8717" width="10.140625" customWidth="1"/>
    <col min="8718" max="8718" width="10.28515625" customWidth="1"/>
    <col min="8719" max="8719" width="9.42578125" customWidth="1"/>
    <col min="8720" max="8720" width="9.5703125" customWidth="1"/>
    <col min="8721" max="8721" width="9" customWidth="1"/>
    <col min="8722" max="8722" width="9.42578125" customWidth="1"/>
    <col min="8723" max="8724" width="9.7109375" customWidth="1"/>
    <col min="8725" max="8726" width="10" customWidth="1"/>
    <col min="8727" max="8727" width="9.85546875" customWidth="1"/>
    <col min="8728" max="8728" width="14.140625" customWidth="1"/>
    <col min="8729" max="8729" width="10.42578125" customWidth="1"/>
    <col min="8730" max="8730" width="10.5703125" customWidth="1"/>
    <col min="8731" max="8731" width="10.42578125" customWidth="1"/>
    <col min="8732" max="8732" width="10.28515625" customWidth="1"/>
    <col min="8733" max="8733" width="10.5703125" customWidth="1"/>
    <col min="8734" max="8734" width="9.140625" customWidth="1"/>
    <col min="8735" max="8735" width="10.42578125" customWidth="1"/>
    <col min="8736" max="8741" width="9.140625" customWidth="1"/>
    <col min="8742" max="8742" width="8" customWidth="1"/>
    <col min="8743" max="8751" width="7.28515625" customWidth="1"/>
    <col min="8752" max="8752" width="8.42578125" customWidth="1"/>
    <col min="8753" max="8753" width="9.28515625" customWidth="1"/>
    <col min="8754" max="8754" width="7.28515625" customWidth="1"/>
    <col min="8755" max="8755" width="9.85546875" customWidth="1"/>
    <col min="8756" max="8756" width="10.5703125" customWidth="1"/>
    <col min="8757" max="8757" width="8.5703125" customWidth="1"/>
    <col min="8758" max="8759" width="8.42578125" customWidth="1"/>
    <col min="8760" max="8760" width="9.140625" customWidth="1"/>
    <col min="8761" max="8761" width="8.140625" customWidth="1"/>
    <col min="8762" max="8762" width="8.85546875" customWidth="1"/>
    <col min="8956" max="8956" width="2.5703125" customWidth="1"/>
    <col min="8957" max="8957" width="5.140625" customWidth="1"/>
    <col min="8958" max="8958" width="12.42578125" customWidth="1"/>
    <col min="8959" max="8959" width="8.5703125" customWidth="1"/>
    <col min="8960" max="8960" width="9.28515625" customWidth="1"/>
    <col min="8961" max="8961" width="9.140625" customWidth="1"/>
    <col min="8962" max="8962" width="9" customWidth="1"/>
    <col min="8963" max="8963" width="8.85546875" customWidth="1"/>
    <col min="8964" max="8964" width="9" customWidth="1"/>
    <col min="8965" max="8966" width="8.85546875" customWidth="1"/>
    <col min="8967" max="8967" width="9.140625" customWidth="1"/>
    <col min="8968" max="8968" width="9.28515625" customWidth="1"/>
    <col min="8969" max="8969" width="9.42578125" customWidth="1"/>
    <col min="8970" max="8970" width="9.28515625" customWidth="1"/>
    <col min="8971" max="8971" width="9.5703125" customWidth="1"/>
    <col min="8972" max="8972" width="10" customWidth="1"/>
    <col min="8973" max="8973" width="10.140625" customWidth="1"/>
    <col min="8974" max="8974" width="10.28515625" customWidth="1"/>
    <col min="8975" max="8975" width="9.42578125" customWidth="1"/>
    <col min="8976" max="8976" width="9.5703125" customWidth="1"/>
    <col min="8977" max="8977" width="9" customWidth="1"/>
    <col min="8978" max="8978" width="9.42578125" customWidth="1"/>
    <col min="8979" max="8980" width="9.7109375" customWidth="1"/>
    <col min="8981" max="8982" width="10" customWidth="1"/>
    <col min="8983" max="8983" width="9.85546875" customWidth="1"/>
    <col min="8984" max="8984" width="14.140625" customWidth="1"/>
    <col min="8985" max="8985" width="10.42578125" customWidth="1"/>
    <col min="8986" max="8986" width="10.5703125" customWidth="1"/>
    <col min="8987" max="8987" width="10.42578125" customWidth="1"/>
    <col min="8988" max="8988" width="10.28515625" customWidth="1"/>
    <col min="8989" max="8989" width="10.5703125" customWidth="1"/>
    <col min="8990" max="8990" width="9.140625" customWidth="1"/>
    <col min="8991" max="8991" width="10.42578125" customWidth="1"/>
    <col min="8992" max="8997" width="9.140625" customWidth="1"/>
    <col min="8998" max="8998" width="8" customWidth="1"/>
    <col min="8999" max="9007" width="7.28515625" customWidth="1"/>
    <col min="9008" max="9008" width="8.42578125" customWidth="1"/>
    <col min="9009" max="9009" width="9.28515625" customWidth="1"/>
    <col min="9010" max="9010" width="7.28515625" customWidth="1"/>
    <col min="9011" max="9011" width="9.85546875" customWidth="1"/>
    <col min="9012" max="9012" width="10.5703125" customWidth="1"/>
    <col min="9013" max="9013" width="8.5703125" customWidth="1"/>
    <col min="9014" max="9015" width="8.42578125" customWidth="1"/>
    <col min="9016" max="9016" width="9.140625" customWidth="1"/>
    <col min="9017" max="9017" width="8.140625" customWidth="1"/>
    <col min="9018" max="9018" width="8.85546875" customWidth="1"/>
    <col min="9212" max="9212" width="2.5703125" customWidth="1"/>
    <col min="9213" max="9213" width="5.140625" customWidth="1"/>
    <col min="9214" max="9214" width="12.42578125" customWidth="1"/>
    <col min="9215" max="9215" width="8.5703125" customWidth="1"/>
    <col min="9216" max="9216" width="9.28515625" customWidth="1"/>
    <col min="9217" max="9217" width="9.140625" customWidth="1"/>
    <col min="9218" max="9218" width="9" customWidth="1"/>
    <col min="9219" max="9219" width="8.85546875" customWidth="1"/>
    <col min="9220" max="9220" width="9" customWidth="1"/>
    <col min="9221" max="9222" width="8.85546875" customWidth="1"/>
    <col min="9223" max="9223" width="9.140625" customWidth="1"/>
    <col min="9224" max="9224" width="9.28515625" customWidth="1"/>
    <col min="9225" max="9225" width="9.42578125" customWidth="1"/>
    <col min="9226" max="9226" width="9.28515625" customWidth="1"/>
    <col min="9227" max="9227" width="9.5703125" customWidth="1"/>
    <col min="9228" max="9228" width="10" customWidth="1"/>
    <col min="9229" max="9229" width="10.140625" customWidth="1"/>
    <col min="9230" max="9230" width="10.28515625" customWidth="1"/>
    <col min="9231" max="9231" width="9.42578125" customWidth="1"/>
    <col min="9232" max="9232" width="9.5703125" customWidth="1"/>
    <col min="9233" max="9233" width="9" customWidth="1"/>
    <col min="9234" max="9234" width="9.42578125" customWidth="1"/>
    <col min="9235" max="9236" width="9.7109375" customWidth="1"/>
    <col min="9237" max="9238" width="10" customWidth="1"/>
    <col min="9239" max="9239" width="9.85546875" customWidth="1"/>
    <col min="9240" max="9240" width="14.140625" customWidth="1"/>
    <col min="9241" max="9241" width="10.42578125" customWidth="1"/>
    <col min="9242" max="9242" width="10.5703125" customWidth="1"/>
    <col min="9243" max="9243" width="10.42578125" customWidth="1"/>
    <col min="9244" max="9244" width="10.28515625" customWidth="1"/>
    <col min="9245" max="9245" width="10.5703125" customWidth="1"/>
    <col min="9246" max="9246" width="9.140625" customWidth="1"/>
    <col min="9247" max="9247" width="10.42578125" customWidth="1"/>
    <col min="9248" max="9253" width="9.140625" customWidth="1"/>
    <col min="9254" max="9254" width="8" customWidth="1"/>
    <col min="9255" max="9263" width="7.28515625" customWidth="1"/>
    <col min="9264" max="9264" width="8.42578125" customWidth="1"/>
    <col min="9265" max="9265" width="9.28515625" customWidth="1"/>
    <col min="9266" max="9266" width="7.28515625" customWidth="1"/>
    <col min="9267" max="9267" width="9.85546875" customWidth="1"/>
    <col min="9268" max="9268" width="10.5703125" customWidth="1"/>
    <col min="9269" max="9269" width="8.5703125" customWidth="1"/>
    <col min="9270" max="9271" width="8.42578125" customWidth="1"/>
    <col min="9272" max="9272" width="9.140625" customWidth="1"/>
    <col min="9273" max="9273" width="8.140625" customWidth="1"/>
    <col min="9274" max="9274" width="8.85546875" customWidth="1"/>
    <col min="9468" max="9468" width="2.5703125" customWidth="1"/>
    <col min="9469" max="9469" width="5.140625" customWidth="1"/>
    <col min="9470" max="9470" width="12.42578125" customWidth="1"/>
    <col min="9471" max="9471" width="8.5703125" customWidth="1"/>
    <col min="9472" max="9472" width="9.28515625" customWidth="1"/>
    <col min="9473" max="9473" width="9.140625" customWidth="1"/>
    <col min="9474" max="9474" width="9" customWidth="1"/>
    <col min="9475" max="9475" width="8.85546875" customWidth="1"/>
    <col min="9476" max="9476" width="9" customWidth="1"/>
    <col min="9477" max="9478" width="8.85546875" customWidth="1"/>
    <col min="9479" max="9479" width="9.140625" customWidth="1"/>
    <col min="9480" max="9480" width="9.28515625" customWidth="1"/>
    <col min="9481" max="9481" width="9.42578125" customWidth="1"/>
    <col min="9482" max="9482" width="9.28515625" customWidth="1"/>
    <col min="9483" max="9483" width="9.5703125" customWidth="1"/>
    <col min="9484" max="9484" width="10" customWidth="1"/>
    <col min="9485" max="9485" width="10.140625" customWidth="1"/>
    <col min="9486" max="9486" width="10.28515625" customWidth="1"/>
    <col min="9487" max="9487" width="9.42578125" customWidth="1"/>
    <col min="9488" max="9488" width="9.5703125" customWidth="1"/>
    <col min="9489" max="9489" width="9" customWidth="1"/>
    <col min="9490" max="9490" width="9.42578125" customWidth="1"/>
    <col min="9491" max="9492" width="9.7109375" customWidth="1"/>
    <col min="9493" max="9494" width="10" customWidth="1"/>
    <col min="9495" max="9495" width="9.85546875" customWidth="1"/>
    <col min="9496" max="9496" width="14.140625" customWidth="1"/>
    <col min="9497" max="9497" width="10.42578125" customWidth="1"/>
    <col min="9498" max="9498" width="10.5703125" customWidth="1"/>
    <col min="9499" max="9499" width="10.42578125" customWidth="1"/>
    <col min="9500" max="9500" width="10.28515625" customWidth="1"/>
    <col min="9501" max="9501" width="10.5703125" customWidth="1"/>
    <col min="9502" max="9502" width="9.140625" customWidth="1"/>
    <col min="9503" max="9503" width="10.42578125" customWidth="1"/>
    <col min="9504" max="9509" width="9.140625" customWidth="1"/>
    <col min="9510" max="9510" width="8" customWidth="1"/>
    <col min="9511" max="9519" width="7.28515625" customWidth="1"/>
    <col min="9520" max="9520" width="8.42578125" customWidth="1"/>
    <col min="9521" max="9521" width="9.28515625" customWidth="1"/>
    <col min="9522" max="9522" width="7.28515625" customWidth="1"/>
    <col min="9523" max="9523" width="9.85546875" customWidth="1"/>
    <col min="9524" max="9524" width="10.5703125" customWidth="1"/>
    <col min="9525" max="9525" width="8.5703125" customWidth="1"/>
    <col min="9526" max="9527" width="8.42578125" customWidth="1"/>
    <col min="9528" max="9528" width="9.140625" customWidth="1"/>
    <col min="9529" max="9529" width="8.140625" customWidth="1"/>
    <col min="9530" max="9530" width="8.85546875" customWidth="1"/>
    <col min="9724" max="9724" width="2.5703125" customWidth="1"/>
    <col min="9725" max="9725" width="5.140625" customWidth="1"/>
    <col min="9726" max="9726" width="12.42578125" customWidth="1"/>
    <col min="9727" max="9727" width="8.5703125" customWidth="1"/>
    <col min="9728" max="9728" width="9.28515625" customWidth="1"/>
    <col min="9729" max="9729" width="9.140625" customWidth="1"/>
    <col min="9730" max="9730" width="9" customWidth="1"/>
    <col min="9731" max="9731" width="8.85546875" customWidth="1"/>
    <col min="9732" max="9732" width="9" customWidth="1"/>
    <col min="9733" max="9734" width="8.85546875" customWidth="1"/>
    <col min="9735" max="9735" width="9.140625" customWidth="1"/>
    <col min="9736" max="9736" width="9.28515625" customWidth="1"/>
    <col min="9737" max="9737" width="9.42578125" customWidth="1"/>
    <col min="9738" max="9738" width="9.28515625" customWidth="1"/>
    <col min="9739" max="9739" width="9.5703125" customWidth="1"/>
    <col min="9740" max="9740" width="10" customWidth="1"/>
    <col min="9741" max="9741" width="10.140625" customWidth="1"/>
    <col min="9742" max="9742" width="10.28515625" customWidth="1"/>
    <col min="9743" max="9743" width="9.42578125" customWidth="1"/>
    <col min="9744" max="9744" width="9.5703125" customWidth="1"/>
    <col min="9745" max="9745" width="9" customWidth="1"/>
    <col min="9746" max="9746" width="9.42578125" customWidth="1"/>
    <col min="9747" max="9748" width="9.7109375" customWidth="1"/>
    <col min="9749" max="9750" width="10" customWidth="1"/>
    <col min="9751" max="9751" width="9.85546875" customWidth="1"/>
    <col min="9752" max="9752" width="14.140625" customWidth="1"/>
    <col min="9753" max="9753" width="10.42578125" customWidth="1"/>
    <col min="9754" max="9754" width="10.5703125" customWidth="1"/>
    <col min="9755" max="9755" width="10.42578125" customWidth="1"/>
    <col min="9756" max="9756" width="10.28515625" customWidth="1"/>
    <col min="9757" max="9757" width="10.5703125" customWidth="1"/>
    <col min="9758" max="9758" width="9.140625" customWidth="1"/>
    <col min="9759" max="9759" width="10.42578125" customWidth="1"/>
    <col min="9760" max="9765" width="9.140625" customWidth="1"/>
    <col min="9766" max="9766" width="8" customWidth="1"/>
    <col min="9767" max="9775" width="7.28515625" customWidth="1"/>
    <col min="9776" max="9776" width="8.42578125" customWidth="1"/>
    <col min="9777" max="9777" width="9.28515625" customWidth="1"/>
    <col min="9778" max="9778" width="7.28515625" customWidth="1"/>
    <col min="9779" max="9779" width="9.85546875" customWidth="1"/>
    <col min="9780" max="9780" width="10.5703125" customWidth="1"/>
    <col min="9781" max="9781" width="8.5703125" customWidth="1"/>
    <col min="9782" max="9783" width="8.42578125" customWidth="1"/>
    <col min="9784" max="9784" width="9.140625" customWidth="1"/>
    <col min="9785" max="9785" width="8.140625" customWidth="1"/>
    <col min="9786" max="9786" width="8.85546875" customWidth="1"/>
    <col min="9980" max="9980" width="2.5703125" customWidth="1"/>
    <col min="9981" max="9981" width="5.140625" customWidth="1"/>
    <col min="9982" max="9982" width="12.42578125" customWidth="1"/>
    <col min="9983" max="9983" width="8.5703125" customWidth="1"/>
    <col min="9984" max="9984" width="9.28515625" customWidth="1"/>
    <col min="9985" max="9985" width="9.140625" customWidth="1"/>
    <col min="9986" max="9986" width="9" customWidth="1"/>
    <col min="9987" max="9987" width="8.85546875" customWidth="1"/>
    <col min="9988" max="9988" width="9" customWidth="1"/>
    <col min="9989" max="9990" width="8.85546875" customWidth="1"/>
    <col min="9991" max="9991" width="9.140625" customWidth="1"/>
    <col min="9992" max="9992" width="9.28515625" customWidth="1"/>
    <col min="9993" max="9993" width="9.42578125" customWidth="1"/>
    <col min="9994" max="9994" width="9.28515625" customWidth="1"/>
    <col min="9995" max="9995" width="9.5703125" customWidth="1"/>
    <col min="9996" max="9996" width="10" customWidth="1"/>
    <col min="9997" max="9997" width="10.140625" customWidth="1"/>
    <col min="9998" max="9998" width="10.28515625" customWidth="1"/>
    <col min="9999" max="9999" width="9.42578125" customWidth="1"/>
    <col min="10000" max="10000" width="9.5703125" customWidth="1"/>
    <col min="10001" max="10001" width="9" customWidth="1"/>
    <col min="10002" max="10002" width="9.42578125" customWidth="1"/>
    <col min="10003" max="10004" width="9.7109375" customWidth="1"/>
    <col min="10005" max="10006" width="10" customWidth="1"/>
    <col min="10007" max="10007" width="9.85546875" customWidth="1"/>
    <col min="10008" max="10008" width="14.140625" customWidth="1"/>
    <col min="10009" max="10009" width="10.42578125" customWidth="1"/>
    <col min="10010" max="10010" width="10.5703125" customWidth="1"/>
    <col min="10011" max="10011" width="10.42578125" customWidth="1"/>
    <col min="10012" max="10012" width="10.28515625" customWidth="1"/>
    <col min="10013" max="10013" width="10.5703125" customWidth="1"/>
    <col min="10014" max="10014" width="9.140625" customWidth="1"/>
    <col min="10015" max="10015" width="10.42578125" customWidth="1"/>
    <col min="10016" max="10021" width="9.140625" customWidth="1"/>
    <col min="10022" max="10022" width="8" customWidth="1"/>
    <col min="10023" max="10031" width="7.28515625" customWidth="1"/>
    <col min="10032" max="10032" width="8.42578125" customWidth="1"/>
    <col min="10033" max="10033" width="9.28515625" customWidth="1"/>
    <col min="10034" max="10034" width="7.28515625" customWidth="1"/>
    <col min="10035" max="10035" width="9.85546875" customWidth="1"/>
    <col min="10036" max="10036" width="10.5703125" customWidth="1"/>
    <col min="10037" max="10037" width="8.5703125" customWidth="1"/>
    <col min="10038" max="10039" width="8.42578125" customWidth="1"/>
    <col min="10040" max="10040" width="9.140625" customWidth="1"/>
    <col min="10041" max="10041" width="8.140625" customWidth="1"/>
    <col min="10042" max="10042" width="8.85546875" customWidth="1"/>
    <col min="10236" max="10236" width="2.5703125" customWidth="1"/>
    <col min="10237" max="10237" width="5.140625" customWidth="1"/>
    <col min="10238" max="10238" width="12.42578125" customWidth="1"/>
    <col min="10239" max="10239" width="8.5703125" customWidth="1"/>
    <col min="10240" max="10240" width="9.28515625" customWidth="1"/>
    <col min="10241" max="10241" width="9.140625" customWidth="1"/>
    <col min="10242" max="10242" width="9" customWidth="1"/>
    <col min="10243" max="10243" width="8.85546875" customWidth="1"/>
    <col min="10244" max="10244" width="9" customWidth="1"/>
    <col min="10245" max="10246" width="8.85546875" customWidth="1"/>
    <col min="10247" max="10247" width="9.140625" customWidth="1"/>
    <col min="10248" max="10248" width="9.28515625" customWidth="1"/>
    <col min="10249" max="10249" width="9.42578125" customWidth="1"/>
    <col min="10250" max="10250" width="9.28515625" customWidth="1"/>
    <col min="10251" max="10251" width="9.5703125" customWidth="1"/>
    <col min="10252" max="10252" width="10" customWidth="1"/>
    <col min="10253" max="10253" width="10.140625" customWidth="1"/>
    <col min="10254" max="10254" width="10.28515625" customWidth="1"/>
    <col min="10255" max="10255" width="9.42578125" customWidth="1"/>
    <col min="10256" max="10256" width="9.5703125" customWidth="1"/>
    <col min="10257" max="10257" width="9" customWidth="1"/>
    <col min="10258" max="10258" width="9.42578125" customWidth="1"/>
    <col min="10259" max="10260" width="9.7109375" customWidth="1"/>
    <col min="10261" max="10262" width="10" customWidth="1"/>
    <col min="10263" max="10263" width="9.85546875" customWidth="1"/>
    <col min="10264" max="10264" width="14.140625" customWidth="1"/>
    <col min="10265" max="10265" width="10.42578125" customWidth="1"/>
    <col min="10266" max="10266" width="10.5703125" customWidth="1"/>
    <col min="10267" max="10267" width="10.42578125" customWidth="1"/>
    <col min="10268" max="10268" width="10.28515625" customWidth="1"/>
    <col min="10269" max="10269" width="10.5703125" customWidth="1"/>
    <col min="10270" max="10270" width="9.140625" customWidth="1"/>
    <col min="10271" max="10271" width="10.42578125" customWidth="1"/>
    <col min="10272" max="10277" width="9.140625" customWidth="1"/>
    <col min="10278" max="10278" width="8" customWidth="1"/>
    <col min="10279" max="10287" width="7.28515625" customWidth="1"/>
    <col min="10288" max="10288" width="8.42578125" customWidth="1"/>
    <col min="10289" max="10289" width="9.28515625" customWidth="1"/>
    <col min="10290" max="10290" width="7.28515625" customWidth="1"/>
    <col min="10291" max="10291" width="9.85546875" customWidth="1"/>
    <col min="10292" max="10292" width="10.5703125" customWidth="1"/>
    <col min="10293" max="10293" width="8.5703125" customWidth="1"/>
    <col min="10294" max="10295" width="8.42578125" customWidth="1"/>
    <col min="10296" max="10296" width="9.140625" customWidth="1"/>
    <col min="10297" max="10297" width="8.140625" customWidth="1"/>
    <col min="10298" max="10298" width="8.85546875" customWidth="1"/>
    <col min="10492" max="10492" width="2.5703125" customWidth="1"/>
    <col min="10493" max="10493" width="5.140625" customWidth="1"/>
    <col min="10494" max="10494" width="12.42578125" customWidth="1"/>
    <col min="10495" max="10495" width="8.5703125" customWidth="1"/>
    <col min="10496" max="10496" width="9.28515625" customWidth="1"/>
    <col min="10497" max="10497" width="9.140625" customWidth="1"/>
    <col min="10498" max="10498" width="9" customWidth="1"/>
    <col min="10499" max="10499" width="8.85546875" customWidth="1"/>
    <col min="10500" max="10500" width="9" customWidth="1"/>
    <col min="10501" max="10502" width="8.85546875" customWidth="1"/>
    <col min="10503" max="10503" width="9.140625" customWidth="1"/>
    <col min="10504" max="10504" width="9.28515625" customWidth="1"/>
    <col min="10505" max="10505" width="9.42578125" customWidth="1"/>
    <col min="10506" max="10506" width="9.28515625" customWidth="1"/>
    <col min="10507" max="10507" width="9.5703125" customWidth="1"/>
    <col min="10508" max="10508" width="10" customWidth="1"/>
    <col min="10509" max="10509" width="10.140625" customWidth="1"/>
    <col min="10510" max="10510" width="10.28515625" customWidth="1"/>
    <col min="10511" max="10511" width="9.42578125" customWidth="1"/>
    <col min="10512" max="10512" width="9.5703125" customWidth="1"/>
    <col min="10513" max="10513" width="9" customWidth="1"/>
    <col min="10514" max="10514" width="9.42578125" customWidth="1"/>
    <col min="10515" max="10516" width="9.7109375" customWidth="1"/>
    <col min="10517" max="10518" width="10" customWidth="1"/>
    <col min="10519" max="10519" width="9.85546875" customWidth="1"/>
    <col min="10520" max="10520" width="14.140625" customWidth="1"/>
    <col min="10521" max="10521" width="10.42578125" customWidth="1"/>
    <col min="10522" max="10522" width="10.5703125" customWidth="1"/>
    <col min="10523" max="10523" width="10.42578125" customWidth="1"/>
    <col min="10524" max="10524" width="10.28515625" customWidth="1"/>
    <col min="10525" max="10525" width="10.5703125" customWidth="1"/>
    <col min="10526" max="10526" width="9.140625" customWidth="1"/>
    <col min="10527" max="10527" width="10.42578125" customWidth="1"/>
    <col min="10528" max="10533" width="9.140625" customWidth="1"/>
    <col min="10534" max="10534" width="8" customWidth="1"/>
    <col min="10535" max="10543" width="7.28515625" customWidth="1"/>
    <col min="10544" max="10544" width="8.42578125" customWidth="1"/>
    <col min="10545" max="10545" width="9.28515625" customWidth="1"/>
    <col min="10546" max="10546" width="7.28515625" customWidth="1"/>
    <col min="10547" max="10547" width="9.85546875" customWidth="1"/>
    <col min="10548" max="10548" width="10.5703125" customWidth="1"/>
    <col min="10549" max="10549" width="8.5703125" customWidth="1"/>
    <col min="10550" max="10551" width="8.42578125" customWidth="1"/>
    <col min="10552" max="10552" width="9.140625" customWidth="1"/>
    <col min="10553" max="10553" width="8.140625" customWidth="1"/>
    <col min="10554" max="10554" width="8.85546875" customWidth="1"/>
    <col min="10748" max="10748" width="2.5703125" customWidth="1"/>
    <col min="10749" max="10749" width="5.140625" customWidth="1"/>
    <col min="10750" max="10750" width="12.42578125" customWidth="1"/>
    <col min="10751" max="10751" width="8.5703125" customWidth="1"/>
    <col min="10752" max="10752" width="9.28515625" customWidth="1"/>
    <col min="10753" max="10753" width="9.140625" customWidth="1"/>
    <col min="10754" max="10754" width="9" customWidth="1"/>
    <col min="10755" max="10755" width="8.85546875" customWidth="1"/>
    <col min="10756" max="10756" width="9" customWidth="1"/>
    <col min="10757" max="10758" width="8.85546875" customWidth="1"/>
    <col min="10759" max="10759" width="9.140625" customWidth="1"/>
    <col min="10760" max="10760" width="9.28515625" customWidth="1"/>
    <col min="10761" max="10761" width="9.42578125" customWidth="1"/>
    <col min="10762" max="10762" width="9.28515625" customWidth="1"/>
    <col min="10763" max="10763" width="9.5703125" customWidth="1"/>
    <col min="10764" max="10764" width="10" customWidth="1"/>
    <col min="10765" max="10765" width="10.140625" customWidth="1"/>
    <col min="10766" max="10766" width="10.28515625" customWidth="1"/>
    <col min="10767" max="10767" width="9.42578125" customWidth="1"/>
    <col min="10768" max="10768" width="9.5703125" customWidth="1"/>
    <col min="10769" max="10769" width="9" customWidth="1"/>
    <col min="10770" max="10770" width="9.42578125" customWidth="1"/>
    <col min="10771" max="10772" width="9.7109375" customWidth="1"/>
    <col min="10773" max="10774" width="10" customWidth="1"/>
    <col min="10775" max="10775" width="9.85546875" customWidth="1"/>
    <col min="10776" max="10776" width="14.140625" customWidth="1"/>
    <col min="10777" max="10777" width="10.42578125" customWidth="1"/>
    <col min="10778" max="10778" width="10.5703125" customWidth="1"/>
    <col min="10779" max="10779" width="10.42578125" customWidth="1"/>
    <col min="10780" max="10780" width="10.28515625" customWidth="1"/>
    <col min="10781" max="10781" width="10.5703125" customWidth="1"/>
    <col min="10782" max="10782" width="9.140625" customWidth="1"/>
    <col min="10783" max="10783" width="10.42578125" customWidth="1"/>
    <col min="10784" max="10789" width="9.140625" customWidth="1"/>
    <col min="10790" max="10790" width="8" customWidth="1"/>
    <col min="10791" max="10799" width="7.28515625" customWidth="1"/>
    <col min="10800" max="10800" width="8.42578125" customWidth="1"/>
    <col min="10801" max="10801" width="9.28515625" customWidth="1"/>
    <col min="10802" max="10802" width="7.28515625" customWidth="1"/>
    <col min="10803" max="10803" width="9.85546875" customWidth="1"/>
    <col min="10804" max="10804" width="10.5703125" customWidth="1"/>
    <col min="10805" max="10805" width="8.5703125" customWidth="1"/>
    <col min="10806" max="10807" width="8.42578125" customWidth="1"/>
    <col min="10808" max="10808" width="9.140625" customWidth="1"/>
    <col min="10809" max="10809" width="8.140625" customWidth="1"/>
    <col min="10810" max="10810" width="8.85546875" customWidth="1"/>
    <col min="11004" max="11004" width="2.5703125" customWidth="1"/>
    <col min="11005" max="11005" width="5.140625" customWidth="1"/>
    <col min="11006" max="11006" width="12.42578125" customWidth="1"/>
    <col min="11007" max="11007" width="8.5703125" customWidth="1"/>
    <col min="11008" max="11008" width="9.28515625" customWidth="1"/>
    <col min="11009" max="11009" width="9.140625" customWidth="1"/>
    <col min="11010" max="11010" width="9" customWidth="1"/>
    <col min="11011" max="11011" width="8.85546875" customWidth="1"/>
    <col min="11012" max="11012" width="9" customWidth="1"/>
    <col min="11013" max="11014" width="8.85546875" customWidth="1"/>
    <col min="11015" max="11015" width="9.140625" customWidth="1"/>
    <col min="11016" max="11016" width="9.28515625" customWidth="1"/>
    <col min="11017" max="11017" width="9.42578125" customWidth="1"/>
    <col min="11018" max="11018" width="9.28515625" customWidth="1"/>
    <col min="11019" max="11019" width="9.5703125" customWidth="1"/>
    <col min="11020" max="11020" width="10" customWidth="1"/>
    <col min="11021" max="11021" width="10.140625" customWidth="1"/>
    <col min="11022" max="11022" width="10.28515625" customWidth="1"/>
    <col min="11023" max="11023" width="9.42578125" customWidth="1"/>
    <col min="11024" max="11024" width="9.5703125" customWidth="1"/>
    <col min="11025" max="11025" width="9" customWidth="1"/>
    <col min="11026" max="11026" width="9.42578125" customWidth="1"/>
    <col min="11027" max="11028" width="9.7109375" customWidth="1"/>
    <col min="11029" max="11030" width="10" customWidth="1"/>
    <col min="11031" max="11031" width="9.85546875" customWidth="1"/>
    <col min="11032" max="11032" width="14.140625" customWidth="1"/>
    <col min="11033" max="11033" width="10.42578125" customWidth="1"/>
    <col min="11034" max="11034" width="10.5703125" customWidth="1"/>
    <col min="11035" max="11035" width="10.42578125" customWidth="1"/>
    <col min="11036" max="11036" width="10.28515625" customWidth="1"/>
    <col min="11037" max="11037" width="10.5703125" customWidth="1"/>
    <col min="11038" max="11038" width="9.140625" customWidth="1"/>
    <col min="11039" max="11039" width="10.42578125" customWidth="1"/>
    <col min="11040" max="11045" width="9.140625" customWidth="1"/>
    <col min="11046" max="11046" width="8" customWidth="1"/>
    <col min="11047" max="11055" width="7.28515625" customWidth="1"/>
    <col min="11056" max="11056" width="8.42578125" customWidth="1"/>
    <col min="11057" max="11057" width="9.28515625" customWidth="1"/>
    <col min="11058" max="11058" width="7.28515625" customWidth="1"/>
    <col min="11059" max="11059" width="9.85546875" customWidth="1"/>
    <col min="11060" max="11060" width="10.5703125" customWidth="1"/>
    <col min="11061" max="11061" width="8.5703125" customWidth="1"/>
    <col min="11062" max="11063" width="8.42578125" customWidth="1"/>
    <col min="11064" max="11064" width="9.140625" customWidth="1"/>
    <col min="11065" max="11065" width="8.140625" customWidth="1"/>
    <col min="11066" max="11066" width="8.85546875" customWidth="1"/>
    <col min="11260" max="11260" width="2.5703125" customWidth="1"/>
    <col min="11261" max="11261" width="5.140625" customWidth="1"/>
    <col min="11262" max="11262" width="12.42578125" customWidth="1"/>
    <col min="11263" max="11263" width="8.5703125" customWidth="1"/>
    <col min="11264" max="11264" width="9.28515625" customWidth="1"/>
    <col min="11265" max="11265" width="9.140625" customWidth="1"/>
    <col min="11266" max="11266" width="9" customWidth="1"/>
    <col min="11267" max="11267" width="8.85546875" customWidth="1"/>
    <col min="11268" max="11268" width="9" customWidth="1"/>
    <col min="11269" max="11270" width="8.85546875" customWidth="1"/>
    <col min="11271" max="11271" width="9.140625" customWidth="1"/>
    <col min="11272" max="11272" width="9.28515625" customWidth="1"/>
    <col min="11273" max="11273" width="9.42578125" customWidth="1"/>
    <col min="11274" max="11274" width="9.28515625" customWidth="1"/>
    <col min="11275" max="11275" width="9.5703125" customWidth="1"/>
    <col min="11276" max="11276" width="10" customWidth="1"/>
    <col min="11277" max="11277" width="10.140625" customWidth="1"/>
    <col min="11278" max="11278" width="10.28515625" customWidth="1"/>
    <col min="11279" max="11279" width="9.42578125" customWidth="1"/>
    <col min="11280" max="11280" width="9.5703125" customWidth="1"/>
    <col min="11281" max="11281" width="9" customWidth="1"/>
    <col min="11282" max="11282" width="9.42578125" customWidth="1"/>
    <col min="11283" max="11284" width="9.7109375" customWidth="1"/>
    <col min="11285" max="11286" width="10" customWidth="1"/>
    <col min="11287" max="11287" width="9.85546875" customWidth="1"/>
    <col min="11288" max="11288" width="14.140625" customWidth="1"/>
    <col min="11289" max="11289" width="10.42578125" customWidth="1"/>
    <col min="11290" max="11290" width="10.5703125" customWidth="1"/>
    <col min="11291" max="11291" width="10.42578125" customWidth="1"/>
    <col min="11292" max="11292" width="10.28515625" customWidth="1"/>
    <col min="11293" max="11293" width="10.5703125" customWidth="1"/>
    <col min="11294" max="11294" width="9.140625" customWidth="1"/>
    <col min="11295" max="11295" width="10.42578125" customWidth="1"/>
    <col min="11296" max="11301" width="9.140625" customWidth="1"/>
    <col min="11302" max="11302" width="8" customWidth="1"/>
    <col min="11303" max="11311" width="7.28515625" customWidth="1"/>
    <col min="11312" max="11312" width="8.42578125" customWidth="1"/>
    <col min="11313" max="11313" width="9.28515625" customWidth="1"/>
    <col min="11314" max="11314" width="7.28515625" customWidth="1"/>
    <col min="11315" max="11315" width="9.85546875" customWidth="1"/>
    <col min="11316" max="11316" width="10.5703125" customWidth="1"/>
    <col min="11317" max="11317" width="8.5703125" customWidth="1"/>
    <col min="11318" max="11319" width="8.42578125" customWidth="1"/>
    <col min="11320" max="11320" width="9.140625" customWidth="1"/>
    <col min="11321" max="11321" width="8.140625" customWidth="1"/>
    <col min="11322" max="11322" width="8.85546875" customWidth="1"/>
    <col min="11516" max="11516" width="2.5703125" customWidth="1"/>
    <col min="11517" max="11517" width="5.140625" customWidth="1"/>
    <col min="11518" max="11518" width="12.42578125" customWidth="1"/>
    <col min="11519" max="11519" width="8.5703125" customWidth="1"/>
    <col min="11520" max="11520" width="9.28515625" customWidth="1"/>
    <col min="11521" max="11521" width="9.140625" customWidth="1"/>
    <col min="11522" max="11522" width="9" customWidth="1"/>
    <col min="11523" max="11523" width="8.85546875" customWidth="1"/>
    <col min="11524" max="11524" width="9" customWidth="1"/>
    <col min="11525" max="11526" width="8.85546875" customWidth="1"/>
    <col min="11527" max="11527" width="9.140625" customWidth="1"/>
    <col min="11528" max="11528" width="9.28515625" customWidth="1"/>
    <col min="11529" max="11529" width="9.42578125" customWidth="1"/>
    <col min="11530" max="11530" width="9.28515625" customWidth="1"/>
    <col min="11531" max="11531" width="9.5703125" customWidth="1"/>
    <col min="11532" max="11532" width="10" customWidth="1"/>
    <col min="11533" max="11533" width="10.140625" customWidth="1"/>
    <col min="11534" max="11534" width="10.28515625" customWidth="1"/>
    <col min="11535" max="11535" width="9.42578125" customWidth="1"/>
    <col min="11536" max="11536" width="9.5703125" customWidth="1"/>
    <col min="11537" max="11537" width="9" customWidth="1"/>
    <col min="11538" max="11538" width="9.42578125" customWidth="1"/>
    <col min="11539" max="11540" width="9.7109375" customWidth="1"/>
    <col min="11541" max="11542" width="10" customWidth="1"/>
    <col min="11543" max="11543" width="9.85546875" customWidth="1"/>
    <col min="11544" max="11544" width="14.140625" customWidth="1"/>
    <col min="11545" max="11545" width="10.42578125" customWidth="1"/>
    <col min="11546" max="11546" width="10.5703125" customWidth="1"/>
    <col min="11547" max="11547" width="10.42578125" customWidth="1"/>
    <col min="11548" max="11548" width="10.28515625" customWidth="1"/>
    <col min="11549" max="11549" width="10.5703125" customWidth="1"/>
    <col min="11550" max="11550" width="9.140625" customWidth="1"/>
    <col min="11551" max="11551" width="10.42578125" customWidth="1"/>
    <col min="11552" max="11557" width="9.140625" customWidth="1"/>
    <col min="11558" max="11558" width="8" customWidth="1"/>
    <col min="11559" max="11567" width="7.28515625" customWidth="1"/>
    <col min="11568" max="11568" width="8.42578125" customWidth="1"/>
    <col min="11569" max="11569" width="9.28515625" customWidth="1"/>
    <col min="11570" max="11570" width="7.28515625" customWidth="1"/>
    <col min="11571" max="11571" width="9.85546875" customWidth="1"/>
    <col min="11572" max="11572" width="10.5703125" customWidth="1"/>
    <col min="11573" max="11573" width="8.5703125" customWidth="1"/>
    <col min="11574" max="11575" width="8.42578125" customWidth="1"/>
    <col min="11576" max="11576" width="9.140625" customWidth="1"/>
    <col min="11577" max="11577" width="8.140625" customWidth="1"/>
    <col min="11578" max="11578" width="8.85546875" customWidth="1"/>
    <col min="11772" max="11772" width="2.5703125" customWidth="1"/>
    <col min="11773" max="11773" width="5.140625" customWidth="1"/>
    <col min="11774" max="11774" width="12.42578125" customWidth="1"/>
    <col min="11775" max="11775" width="8.5703125" customWidth="1"/>
    <col min="11776" max="11776" width="9.28515625" customWidth="1"/>
    <col min="11777" max="11777" width="9.140625" customWidth="1"/>
    <col min="11778" max="11778" width="9" customWidth="1"/>
    <col min="11779" max="11779" width="8.85546875" customWidth="1"/>
    <col min="11780" max="11780" width="9" customWidth="1"/>
    <col min="11781" max="11782" width="8.85546875" customWidth="1"/>
    <col min="11783" max="11783" width="9.140625" customWidth="1"/>
    <col min="11784" max="11784" width="9.28515625" customWidth="1"/>
    <col min="11785" max="11785" width="9.42578125" customWidth="1"/>
    <col min="11786" max="11786" width="9.28515625" customWidth="1"/>
    <col min="11787" max="11787" width="9.5703125" customWidth="1"/>
    <col min="11788" max="11788" width="10" customWidth="1"/>
    <col min="11789" max="11789" width="10.140625" customWidth="1"/>
    <col min="11790" max="11790" width="10.28515625" customWidth="1"/>
    <col min="11791" max="11791" width="9.42578125" customWidth="1"/>
    <col min="11792" max="11792" width="9.5703125" customWidth="1"/>
    <col min="11793" max="11793" width="9" customWidth="1"/>
    <col min="11794" max="11794" width="9.42578125" customWidth="1"/>
    <col min="11795" max="11796" width="9.7109375" customWidth="1"/>
    <col min="11797" max="11798" width="10" customWidth="1"/>
    <col min="11799" max="11799" width="9.85546875" customWidth="1"/>
    <col min="11800" max="11800" width="14.140625" customWidth="1"/>
    <col min="11801" max="11801" width="10.42578125" customWidth="1"/>
    <col min="11802" max="11802" width="10.5703125" customWidth="1"/>
    <col min="11803" max="11803" width="10.42578125" customWidth="1"/>
    <col min="11804" max="11804" width="10.28515625" customWidth="1"/>
    <col min="11805" max="11805" width="10.5703125" customWidth="1"/>
    <col min="11806" max="11806" width="9.140625" customWidth="1"/>
    <col min="11807" max="11807" width="10.42578125" customWidth="1"/>
    <col min="11808" max="11813" width="9.140625" customWidth="1"/>
    <col min="11814" max="11814" width="8" customWidth="1"/>
    <col min="11815" max="11823" width="7.28515625" customWidth="1"/>
    <col min="11824" max="11824" width="8.42578125" customWidth="1"/>
    <col min="11825" max="11825" width="9.28515625" customWidth="1"/>
    <col min="11826" max="11826" width="7.28515625" customWidth="1"/>
    <col min="11827" max="11827" width="9.85546875" customWidth="1"/>
    <col min="11828" max="11828" width="10.5703125" customWidth="1"/>
    <col min="11829" max="11829" width="8.5703125" customWidth="1"/>
    <col min="11830" max="11831" width="8.42578125" customWidth="1"/>
    <col min="11832" max="11832" width="9.140625" customWidth="1"/>
    <col min="11833" max="11833" width="8.140625" customWidth="1"/>
    <col min="11834" max="11834" width="8.85546875" customWidth="1"/>
    <col min="12028" max="12028" width="2.5703125" customWidth="1"/>
    <col min="12029" max="12029" width="5.140625" customWidth="1"/>
    <col min="12030" max="12030" width="12.42578125" customWidth="1"/>
    <col min="12031" max="12031" width="8.5703125" customWidth="1"/>
    <col min="12032" max="12032" width="9.28515625" customWidth="1"/>
    <col min="12033" max="12033" width="9.140625" customWidth="1"/>
    <col min="12034" max="12034" width="9" customWidth="1"/>
    <col min="12035" max="12035" width="8.85546875" customWidth="1"/>
    <col min="12036" max="12036" width="9" customWidth="1"/>
    <col min="12037" max="12038" width="8.85546875" customWidth="1"/>
    <col min="12039" max="12039" width="9.140625" customWidth="1"/>
    <col min="12040" max="12040" width="9.28515625" customWidth="1"/>
    <col min="12041" max="12041" width="9.42578125" customWidth="1"/>
    <col min="12042" max="12042" width="9.28515625" customWidth="1"/>
    <col min="12043" max="12043" width="9.5703125" customWidth="1"/>
    <col min="12044" max="12044" width="10" customWidth="1"/>
    <col min="12045" max="12045" width="10.140625" customWidth="1"/>
    <col min="12046" max="12046" width="10.28515625" customWidth="1"/>
    <col min="12047" max="12047" width="9.42578125" customWidth="1"/>
    <col min="12048" max="12048" width="9.5703125" customWidth="1"/>
    <col min="12049" max="12049" width="9" customWidth="1"/>
    <col min="12050" max="12050" width="9.42578125" customWidth="1"/>
    <col min="12051" max="12052" width="9.7109375" customWidth="1"/>
    <col min="12053" max="12054" width="10" customWidth="1"/>
    <col min="12055" max="12055" width="9.85546875" customWidth="1"/>
    <col min="12056" max="12056" width="14.140625" customWidth="1"/>
    <col min="12057" max="12057" width="10.42578125" customWidth="1"/>
    <col min="12058" max="12058" width="10.5703125" customWidth="1"/>
    <col min="12059" max="12059" width="10.42578125" customWidth="1"/>
    <col min="12060" max="12060" width="10.28515625" customWidth="1"/>
    <col min="12061" max="12061" width="10.5703125" customWidth="1"/>
    <col min="12062" max="12062" width="9.140625" customWidth="1"/>
    <col min="12063" max="12063" width="10.42578125" customWidth="1"/>
    <col min="12064" max="12069" width="9.140625" customWidth="1"/>
    <col min="12070" max="12070" width="8" customWidth="1"/>
    <col min="12071" max="12079" width="7.28515625" customWidth="1"/>
    <col min="12080" max="12080" width="8.42578125" customWidth="1"/>
    <col min="12081" max="12081" width="9.28515625" customWidth="1"/>
    <col min="12082" max="12082" width="7.28515625" customWidth="1"/>
    <col min="12083" max="12083" width="9.85546875" customWidth="1"/>
    <col min="12084" max="12084" width="10.5703125" customWidth="1"/>
    <col min="12085" max="12085" width="8.5703125" customWidth="1"/>
    <col min="12086" max="12087" width="8.42578125" customWidth="1"/>
    <col min="12088" max="12088" width="9.140625" customWidth="1"/>
    <col min="12089" max="12089" width="8.140625" customWidth="1"/>
    <col min="12090" max="12090" width="8.85546875" customWidth="1"/>
    <col min="12284" max="12284" width="2.5703125" customWidth="1"/>
    <col min="12285" max="12285" width="5.140625" customWidth="1"/>
    <col min="12286" max="12286" width="12.42578125" customWidth="1"/>
    <col min="12287" max="12287" width="8.5703125" customWidth="1"/>
    <col min="12288" max="12288" width="9.28515625" customWidth="1"/>
    <col min="12289" max="12289" width="9.140625" customWidth="1"/>
    <col min="12290" max="12290" width="9" customWidth="1"/>
    <col min="12291" max="12291" width="8.85546875" customWidth="1"/>
    <col min="12292" max="12292" width="9" customWidth="1"/>
    <col min="12293" max="12294" width="8.85546875" customWidth="1"/>
    <col min="12295" max="12295" width="9.140625" customWidth="1"/>
    <col min="12296" max="12296" width="9.28515625" customWidth="1"/>
    <col min="12297" max="12297" width="9.42578125" customWidth="1"/>
    <col min="12298" max="12298" width="9.28515625" customWidth="1"/>
    <col min="12299" max="12299" width="9.5703125" customWidth="1"/>
    <col min="12300" max="12300" width="10" customWidth="1"/>
    <col min="12301" max="12301" width="10.140625" customWidth="1"/>
    <col min="12302" max="12302" width="10.28515625" customWidth="1"/>
    <col min="12303" max="12303" width="9.42578125" customWidth="1"/>
    <col min="12304" max="12304" width="9.5703125" customWidth="1"/>
    <col min="12305" max="12305" width="9" customWidth="1"/>
    <col min="12306" max="12306" width="9.42578125" customWidth="1"/>
    <col min="12307" max="12308" width="9.7109375" customWidth="1"/>
    <col min="12309" max="12310" width="10" customWidth="1"/>
    <col min="12311" max="12311" width="9.85546875" customWidth="1"/>
    <col min="12312" max="12312" width="14.140625" customWidth="1"/>
    <col min="12313" max="12313" width="10.42578125" customWidth="1"/>
    <col min="12314" max="12314" width="10.5703125" customWidth="1"/>
    <col min="12315" max="12315" width="10.42578125" customWidth="1"/>
    <col min="12316" max="12316" width="10.28515625" customWidth="1"/>
    <col min="12317" max="12317" width="10.5703125" customWidth="1"/>
    <col min="12318" max="12318" width="9.140625" customWidth="1"/>
    <col min="12319" max="12319" width="10.42578125" customWidth="1"/>
    <col min="12320" max="12325" width="9.140625" customWidth="1"/>
    <col min="12326" max="12326" width="8" customWidth="1"/>
    <col min="12327" max="12335" width="7.28515625" customWidth="1"/>
    <col min="12336" max="12336" width="8.42578125" customWidth="1"/>
    <col min="12337" max="12337" width="9.28515625" customWidth="1"/>
    <col min="12338" max="12338" width="7.28515625" customWidth="1"/>
    <col min="12339" max="12339" width="9.85546875" customWidth="1"/>
    <col min="12340" max="12340" width="10.5703125" customWidth="1"/>
    <col min="12341" max="12341" width="8.5703125" customWidth="1"/>
    <col min="12342" max="12343" width="8.42578125" customWidth="1"/>
    <col min="12344" max="12344" width="9.140625" customWidth="1"/>
    <col min="12345" max="12345" width="8.140625" customWidth="1"/>
    <col min="12346" max="12346" width="8.85546875" customWidth="1"/>
    <col min="12540" max="12540" width="2.5703125" customWidth="1"/>
    <col min="12541" max="12541" width="5.140625" customWidth="1"/>
    <col min="12542" max="12542" width="12.42578125" customWidth="1"/>
    <col min="12543" max="12543" width="8.5703125" customWidth="1"/>
    <col min="12544" max="12544" width="9.28515625" customWidth="1"/>
    <col min="12545" max="12545" width="9.140625" customWidth="1"/>
    <col min="12546" max="12546" width="9" customWidth="1"/>
    <col min="12547" max="12547" width="8.85546875" customWidth="1"/>
    <col min="12548" max="12548" width="9" customWidth="1"/>
    <col min="12549" max="12550" width="8.85546875" customWidth="1"/>
    <col min="12551" max="12551" width="9.140625" customWidth="1"/>
    <col min="12552" max="12552" width="9.28515625" customWidth="1"/>
    <col min="12553" max="12553" width="9.42578125" customWidth="1"/>
    <col min="12554" max="12554" width="9.28515625" customWidth="1"/>
    <col min="12555" max="12555" width="9.5703125" customWidth="1"/>
    <col min="12556" max="12556" width="10" customWidth="1"/>
    <col min="12557" max="12557" width="10.140625" customWidth="1"/>
    <col min="12558" max="12558" width="10.28515625" customWidth="1"/>
    <col min="12559" max="12559" width="9.42578125" customWidth="1"/>
    <col min="12560" max="12560" width="9.5703125" customWidth="1"/>
    <col min="12561" max="12561" width="9" customWidth="1"/>
    <col min="12562" max="12562" width="9.42578125" customWidth="1"/>
    <col min="12563" max="12564" width="9.7109375" customWidth="1"/>
    <col min="12565" max="12566" width="10" customWidth="1"/>
    <col min="12567" max="12567" width="9.85546875" customWidth="1"/>
    <col min="12568" max="12568" width="14.140625" customWidth="1"/>
    <col min="12569" max="12569" width="10.42578125" customWidth="1"/>
    <col min="12570" max="12570" width="10.5703125" customWidth="1"/>
    <col min="12571" max="12571" width="10.42578125" customWidth="1"/>
    <col min="12572" max="12572" width="10.28515625" customWidth="1"/>
    <col min="12573" max="12573" width="10.5703125" customWidth="1"/>
    <col min="12574" max="12574" width="9.140625" customWidth="1"/>
    <col min="12575" max="12575" width="10.42578125" customWidth="1"/>
    <col min="12576" max="12581" width="9.140625" customWidth="1"/>
    <col min="12582" max="12582" width="8" customWidth="1"/>
    <col min="12583" max="12591" width="7.28515625" customWidth="1"/>
    <col min="12592" max="12592" width="8.42578125" customWidth="1"/>
    <col min="12593" max="12593" width="9.28515625" customWidth="1"/>
    <col min="12594" max="12594" width="7.28515625" customWidth="1"/>
    <col min="12595" max="12595" width="9.85546875" customWidth="1"/>
    <col min="12596" max="12596" width="10.5703125" customWidth="1"/>
    <col min="12597" max="12597" width="8.5703125" customWidth="1"/>
    <col min="12598" max="12599" width="8.42578125" customWidth="1"/>
    <col min="12600" max="12600" width="9.140625" customWidth="1"/>
    <col min="12601" max="12601" width="8.140625" customWidth="1"/>
    <col min="12602" max="12602" width="8.85546875" customWidth="1"/>
    <col min="12796" max="12796" width="2.5703125" customWidth="1"/>
    <col min="12797" max="12797" width="5.140625" customWidth="1"/>
    <col min="12798" max="12798" width="12.42578125" customWidth="1"/>
    <col min="12799" max="12799" width="8.5703125" customWidth="1"/>
    <col min="12800" max="12800" width="9.28515625" customWidth="1"/>
    <col min="12801" max="12801" width="9.140625" customWidth="1"/>
    <col min="12802" max="12802" width="9" customWidth="1"/>
    <col min="12803" max="12803" width="8.85546875" customWidth="1"/>
    <col min="12804" max="12804" width="9" customWidth="1"/>
    <col min="12805" max="12806" width="8.85546875" customWidth="1"/>
    <col min="12807" max="12807" width="9.140625" customWidth="1"/>
    <col min="12808" max="12808" width="9.28515625" customWidth="1"/>
    <col min="12809" max="12809" width="9.42578125" customWidth="1"/>
    <col min="12810" max="12810" width="9.28515625" customWidth="1"/>
    <col min="12811" max="12811" width="9.5703125" customWidth="1"/>
    <col min="12812" max="12812" width="10" customWidth="1"/>
    <col min="12813" max="12813" width="10.140625" customWidth="1"/>
    <col min="12814" max="12814" width="10.28515625" customWidth="1"/>
    <col min="12815" max="12815" width="9.42578125" customWidth="1"/>
    <col min="12816" max="12816" width="9.5703125" customWidth="1"/>
    <col min="12817" max="12817" width="9" customWidth="1"/>
    <col min="12818" max="12818" width="9.42578125" customWidth="1"/>
    <col min="12819" max="12820" width="9.7109375" customWidth="1"/>
    <col min="12821" max="12822" width="10" customWidth="1"/>
    <col min="12823" max="12823" width="9.85546875" customWidth="1"/>
    <col min="12824" max="12824" width="14.140625" customWidth="1"/>
    <col min="12825" max="12825" width="10.42578125" customWidth="1"/>
    <col min="12826" max="12826" width="10.5703125" customWidth="1"/>
    <col min="12827" max="12827" width="10.42578125" customWidth="1"/>
    <col min="12828" max="12828" width="10.28515625" customWidth="1"/>
    <col min="12829" max="12829" width="10.5703125" customWidth="1"/>
    <col min="12830" max="12830" width="9.140625" customWidth="1"/>
    <col min="12831" max="12831" width="10.42578125" customWidth="1"/>
    <col min="12832" max="12837" width="9.140625" customWidth="1"/>
    <col min="12838" max="12838" width="8" customWidth="1"/>
    <col min="12839" max="12847" width="7.28515625" customWidth="1"/>
    <col min="12848" max="12848" width="8.42578125" customWidth="1"/>
    <col min="12849" max="12849" width="9.28515625" customWidth="1"/>
    <col min="12850" max="12850" width="7.28515625" customWidth="1"/>
    <col min="12851" max="12851" width="9.85546875" customWidth="1"/>
    <col min="12852" max="12852" width="10.5703125" customWidth="1"/>
    <col min="12853" max="12853" width="8.5703125" customWidth="1"/>
    <col min="12854" max="12855" width="8.42578125" customWidth="1"/>
    <col min="12856" max="12856" width="9.140625" customWidth="1"/>
    <col min="12857" max="12857" width="8.140625" customWidth="1"/>
    <col min="12858" max="12858" width="8.85546875" customWidth="1"/>
    <col min="13052" max="13052" width="2.5703125" customWidth="1"/>
    <col min="13053" max="13053" width="5.140625" customWidth="1"/>
    <col min="13054" max="13054" width="12.42578125" customWidth="1"/>
    <col min="13055" max="13055" width="8.5703125" customWidth="1"/>
    <col min="13056" max="13056" width="9.28515625" customWidth="1"/>
    <col min="13057" max="13057" width="9.140625" customWidth="1"/>
    <col min="13058" max="13058" width="9" customWidth="1"/>
    <col min="13059" max="13059" width="8.85546875" customWidth="1"/>
    <col min="13060" max="13060" width="9" customWidth="1"/>
    <col min="13061" max="13062" width="8.85546875" customWidth="1"/>
    <col min="13063" max="13063" width="9.140625" customWidth="1"/>
    <col min="13064" max="13064" width="9.28515625" customWidth="1"/>
    <col min="13065" max="13065" width="9.42578125" customWidth="1"/>
    <col min="13066" max="13066" width="9.28515625" customWidth="1"/>
    <col min="13067" max="13067" width="9.5703125" customWidth="1"/>
    <col min="13068" max="13068" width="10" customWidth="1"/>
    <col min="13069" max="13069" width="10.140625" customWidth="1"/>
    <col min="13070" max="13070" width="10.28515625" customWidth="1"/>
    <col min="13071" max="13071" width="9.42578125" customWidth="1"/>
    <col min="13072" max="13072" width="9.5703125" customWidth="1"/>
    <col min="13073" max="13073" width="9" customWidth="1"/>
    <col min="13074" max="13074" width="9.42578125" customWidth="1"/>
    <col min="13075" max="13076" width="9.7109375" customWidth="1"/>
    <col min="13077" max="13078" width="10" customWidth="1"/>
    <col min="13079" max="13079" width="9.85546875" customWidth="1"/>
    <col min="13080" max="13080" width="14.140625" customWidth="1"/>
    <col min="13081" max="13081" width="10.42578125" customWidth="1"/>
    <col min="13082" max="13082" width="10.5703125" customWidth="1"/>
    <col min="13083" max="13083" width="10.42578125" customWidth="1"/>
    <col min="13084" max="13084" width="10.28515625" customWidth="1"/>
    <col min="13085" max="13085" width="10.5703125" customWidth="1"/>
    <col min="13086" max="13086" width="9.140625" customWidth="1"/>
    <col min="13087" max="13087" width="10.42578125" customWidth="1"/>
    <col min="13088" max="13093" width="9.140625" customWidth="1"/>
    <col min="13094" max="13094" width="8" customWidth="1"/>
    <col min="13095" max="13103" width="7.28515625" customWidth="1"/>
    <col min="13104" max="13104" width="8.42578125" customWidth="1"/>
    <col min="13105" max="13105" width="9.28515625" customWidth="1"/>
    <col min="13106" max="13106" width="7.28515625" customWidth="1"/>
    <col min="13107" max="13107" width="9.85546875" customWidth="1"/>
    <col min="13108" max="13108" width="10.5703125" customWidth="1"/>
    <col min="13109" max="13109" width="8.5703125" customWidth="1"/>
    <col min="13110" max="13111" width="8.42578125" customWidth="1"/>
    <col min="13112" max="13112" width="9.140625" customWidth="1"/>
    <col min="13113" max="13113" width="8.140625" customWidth="1"/>
    <col min="13114" max="13114" width="8.85546875" customWidth="1"/>
    <col min="13308" max="13308" width="2.5703125" customWidth="1"/>
    <col min="13309" max="13309" width="5.140625" customWidth="1"/>
    <col min="13310" max="13310" width="12.42578125" customWidth="1"/>
    <col min="13311" max="13311" width="8.5703125" customWidth="1"/>
    <col min="13312" max="13312" width="9.28515625" customWidth="1"/>
    <col min="13313" max="13313" width="9.140625" customWidth="1"/>
    <col min="13314" max="13314" width="9" customWidth="1"/>
    <col min="13315" max="13315" width="8.85546875" customWidth="1"/>
    <col min="13316" max="13316" width="9" customWidth="1"/>
    <col min="13317" max="13318" width="8.85546875" customWidth="1"/>
    <col min="13319" max="13319" width="9.140625" customWidth="1"/>
    <col min="13320" max="13320" width="9.28515625" customWidth="1"/>
    <col min="13321" max="13321" width="9.42578125" customWidth="1"/>
    <col min="13322" max="13322" width="9.28515625" customWidth="1"/>
    <col min="13323" max="13323" width="9.5703125" customWidth="1"/>
    <col min="13324" max="13324" width="10" customWidth="1"/>
    <col min="13325" max="13325" width="10.140625" customWidth="1"/>
    <col min="13326" max="13326" width="10.28515625" customWidth="1"/>
    <col min="13327" max="13327" width="9.42578125" customWidth="1"/>
    <col min="13328" max="13328" width="9.5703125" customWidth="1"/>
    <col min="13329" max="13329" width="9" customWidth="1"/>
    <col min="13330" max="13330" width="9.42578125" customWidth="1"/>
    <col min="13331" max="13332" width="9.7109375" customWidth="1"/>
    <col min="13333" max="13334" width="10" customWidth="1"/>
    <col min="13335" max="13335" width="9.85546875" customWidth="1"/>
    <col min="13336" max="13336" width="14.140625" customWidth="1"/>
    <col min="13337" max="13337" width="10.42578125" customWidth="1"/>
    <col min="13338" max="13338" width="10.5703125" customWidth="1"/>
    <col min="13339" max="13339" width="10.42578125" customWidth="1"/>
    <col min="13340" max="13340" width="10.28515625" customWidth="1"/>
    <col min="13341" max="13341" width="10.5703125" customWidth="1"/>
    <col min="13342" max="13342" width="9.140625" customWidth="1"/>
    <col min="13343" max="13343" width="10.42578125" customWidth="1"/>
    <col min="13344" max="13349" width="9.140625" customWidth="1"/>
    <col min="13350" max="13350" width="8" customWidth="1"/>
    <col min="13351" max="13359" width="7.28515625" customWidth="1"/>
    <col min="13360" max="13360" width="8.42578125" customWidth="1"/>
    <col min="13361" max="13361" width="9.28515625" customWidth="1"/>
    <col min="13362" max="13362" width="7.28515625" customWidth="1"/>
    <col min="13363" max="13363" width="9.85546875" customWidth="1"/>
    <col min="13364" max="13364" width="10.5703125" customWidth="1"/>
    <col min="13365" max="13365" width="8.5703125" customWidth="1"/>
    <col min="13366" max="13367" width="8.42578125" customWidth="1"/>
    <col min="13368" max="13368" width="9.140625" customWidth="1"/>
    <col min="13369" max="13369" width="8.140625" customWidth="1"/>
    <col min="13370" max="13370" width="8.85546875" customWidth="1"/>
    <col min="13564" max="13564" width="2.5703125" customWidth="1"/>
    <col min="13565" max="13565" width="5.140625" customWidth="1"/>
    <col min="13566" max="13566" width="12.42578125" customWidth="1"/>
    <col min="13567" max="13567" width="8.5703125" customWidth="1"/>
    <col min="13568" max="13568" width="9.28515625" customWidth="1"/>
    <col min="13569" max="13569" width="9.140625" customWidth="1"/>
    <col min="13570" max="13570" width="9" customWidth="1"/>
    <col min="13571" max="13571" width="8.85546875" customWidth="1"/>
    <col min="13572" max="13572" width="9" customWidth="1"/>
    <col min="13573" max="13574" width="8.85546875" customWidth="1"/>
    <col min="13575" max="13575" width="9.140625" customWidth="1"/>
    <col min="13576" max="13576" width="9.28515625" customWidth="1"/>
    <col min="13577" max="13577" width="9.42578125" customWidth="1"/>
    <col min="13578" max="13578" width="9.28515625" customWidth="1"/>
    <col min="13579" max="13579" width="9.5703125" customWidth="1"/>
    <col min="13580" max="13580" width="10" customWidth="1"/>
    <col min="13581" max="13581" width="10.140625" customWidth="1"/>
    <col min="13582" max="13582" width="10.28515625" customWidth="1"/>
    <col min="13583" max="13583" width="9.42578125" customWidth="1"/>
    <col min="13584" max="13584" width="9.5703125" customWidth="1"/>
    <col min="13585" max="13585" width="9" customWidth="1"/>
    <col min="13586" max="13586" width="9.42578125" customWidth="1"/>
    <col min="13587" max="13588" width="9.7109375" customWidth="1"/>
    <col min="13589" max="13590" width="10" customWidth="1"/>
    <col min="13591" max="13591" width="9.85546875" customWidth="1"/>
    <col min="13592" max="13592" width="14.140625" customWidth="1"/>
    <col min="13593" max="13593" width="10.42578125" customWidth="1"/>
    <col min="13594" max="13594" width="10.5703125" customWidth="1"/>
    <col min="13595" max="13595" width="10.42578125" customWidth="1"/>
    <col min="13596" max="13596" width="10.28515625" customWidth="1"/>
    <col min="13597" max="13597" width="10.5703125" customWidth="1"/>
    <col min="13598" max="13598" width="9.140625" customWidth="1"/>
    <col min="13599" max="13599" width="10.42578125" customWidth="1"/>
    <col min="13600" max="13605" width="9.140625" customWidth="1"/>
    <col min="13606" max="13606" width="8" customWidth="1"/>
    <col min="13607" max="13615" width="7.28515625" customWidth="1"/>
    <col min="13616" max="13616" width="8.42578125" customWidth="1"/>
    <col min="13617" max="13617" width="9.28515625" customWidth="1"/>
    <col min="13618" max="13618" width="7.28515625" customWidth="1"/>
    <col min="13619" max="13619" width="9.85546875" customWidth="1"/>
    <col min="13620" max="13620" width="10.5703125" customWidth="1"/>
    <col min="13621" max="13621" width="8.5703125" customWidth="1"/>
    <col min="13622" max="13623" width="8.42578125" customWidth="1"/>
    <col min="13624" max="13624" width="9.140625" customWidth="1"/>
    <col min="13625" max="13625" width="8.140625" customWidth="1"/>
    <col min="13626" max="13626" width="8.85546875" customWidth="1"/>
    <col min="13820" max="13820" width="2.5703125" customWidth="1"/>
    <col min="13821" max="13821" width="5.140625" customWidth="1"/>
    <col min="13822" max="13822" width="12.42578125" customWidth="1"/>
    <col min="13823" max="13823" width="8.5703125" customWidth="1"/>
    <col min="13824" max="13824" width="9.28515625" customWidth="1"/>
    <col min="13825" max="13825" width="9.140625" customWidth="1"/>
    <col min="13826" max="13826" width="9" customWidth="1"/>
    <col min="13827" max="13827" width="8.85546875" customWidth="1"/>
    <col min="13828" max="13828" width="9" customWidth="1"/>
    <col min="13829" max="13830" width="8.85546875" customWidth="1"/>
    <col min="13831" max="13831" width="9.140625" customWidth="1"/>
    <col min="13832" max="13832" width="9.28515625" customWidth="1"/>
    <col min="13833" max="13833" width="9.42578125" customWidth="1"/>
    <col min="13834" max="13834" width="9.28515625" customWidth="1"/>
    <col min="13835" max="13835" width="9.5703125" customWidth="1"/>
    <col min="13836" max="13836" width="10" customWidth="1"/>
    <col min="13837" max="13837" width="10.140625" customWidth="1"/>
    <col min="13838" max="13838" width="10.28515625" customWidth="1"/>
    <col min="13839" max="13839" width="9.42578125" customWidth="1"/>
    <col min="13840" max="13840" width="9.5703125" customWidth="1"/>
    <col min="13841" max="13841" width="9" customWidth="1"/>
    <col min="13842" max="13842" width="9.42578125" customWidth="1"/>
    <col min="13843" max="13844" width="9.7109375" customWidth="1"/>
    <col min="13845" max="13846" width="10" customWidth="1"/>
    <col min="13847" max="13847" width="9.85546875" customWidth="1"/>
    <col min="13848" max="13848" width="14.140625" customWidth="1"/>
    <col min="13849" max="13849" width="10.42578125" customWidth="1"/>
    <col min="13850" max="13850" width="10.5703125" customWidth="1"/>
    <col min="13851" max="13851" width="10.42578125" customWidth="1"/>
    <col min="13852" max="13852" width="10.28515625" customWidth="1"/>
    <col min="13853" max="13853" width="10.5703125" customWidth="1"/>
    <col min="13854" max="13854" width="9.140625" customWidth="1"/>
    <col min="13855" max="13855" width="10.42578125" customWidth="1"/>
    <col min="13856" max="13861" width="9.140625" customWidth="1"/>
    <col min="13862" max="13862" width="8" customWidth="1"/>
    <col min="13863" max="13871" width="7.28515625" customWidth="1"/>
    <col min="13872" max="13872" width="8.42578125" customWidth="1"/>
    <col min="13873" max="13873" width="9.28515625" customWidth="1"/>
    <col min="13874" max="13874" width="7.28515625" customWidth="1"/>
    <col min="13875" max="13875" width="9.85546875" customWidth="1"/>
    <col min="13876" max="13876" width="10.5703125" customWidth="1"/>
    <col min="13877" max="13877" width="8.5703125" customWidth="1"/>
    <col min="13878" max="13879" width="8.42578125" customWidth="1"/>
    <col min="13880" max="13880" width="9.140625" customWidth="1"/>
    <col min="13881" max="13881" width="8.140625" customWidth="1"/>
    <col min="13882" max="13882" width="8.85546875" customWidth="1"/>
    <col min="14076" max="14076" width="2.5703125" customWidth="1"/>
    <col min="14077" max="14077" width="5.140625" customWidth="1"/>
    <col min="14078" max="14078" width="12.42578125" customWidth="1"/>
    <col min="14079" max="14079" width="8.5703125" customWidth="1"/>
    <col min="14080" max="14080" width="9.28515625" customWidth="1"/>
    <col min="14081" max="14081" width="9.140625" customWidth="1"/>
    <col min="14082" max="14082" width="9" customWidth="1"/>
    <col min="14083" max="14083" width="8.85546875" customWidth="1"/>
    <col min="14084" max="14084" width="9" customWidth="1"/>
    <col min="14085" max="14086" width="8.85546875" customWidth="1"/>
    <col min="14087" max="14087" width="9.140625" customWidth="1"/>
    <col min="14088" max="14088" width="9.28515625" customWidth="1"/>
    <col min="14089" max="14089" width="9.42578125" customWidth="1"/>
    <col min="14090" max="14090" width="9.28515625" customWidth="1"/>
    <col min="14091" max="14091" width="9.5703125" customWidth="1"/>
    <col min="14092" max="14092" width="10" customWidth="1"/>
    <col min="14093" max="14093" width="10.140625" customWidth="1"/>
    <col min="14094" max="14094" width="10.28515625" customWidth="1"/>
    <col min="14095" max="14095" width="9.42578125" customWidth="1"/>
    <col min="14096" max="14096" width="9.5703125" customWidth="1"/>
    <col min="14097" max="14097" width="9" customWidth="1"/>
    <col min="14098" max="14098" width="9.42578125" customWidth="1"/>
    <col min="14099" max="14100" width="9.7109375" customWidth="1"/>
    <col min="14101" max="14102" width="10" customWidth="1"/>
    <col min="14103" max="14103" width="9.85546875" customWidth="1"/>
    <col min="14104" max="14104" width="14.140625" customWidth="1"/>
    <col min="14105" max="14105" width="10.42578125" customWidth="1"/>
    <col min="14106" max="14106" width="10.5703125" customWidth="1"/>
    <col min="14107" max="14107" width="10.42578125" customWidth="1"/>
    <col min="14108" max="14108" width="10.28515625" customWidth="1"/>
    <col min="14109" max="14109" width="10.5703125" customWidth="1"/>
    <col min="14110" max="14110" width="9.140625" customWidth="1"/>
    <col min="14111" max="14111" width="10.42578125" customWidth="1"/>
    <col min="14112" max="14117" width="9.140625" customWidth="1"/>
    <col min="14118" max="14118" width="8" customWidth="1"/>
    <col min="14119" max="14127" width="7.28515625" customWidth="1"/>
    <col min="14128" max="14128" width="8.42578125" customWidth="1"/>
    <col min="14129" max="14129" width="9.28515625" customWidth="1"/>
    <col min="14130" max="14130" width="7.28515625" customWidth="1"/>
    <col min="14131" max="14131" width="9.85546875" customWidth="1"/>
    <col min="14132" max="14132" width="10.5703125" customWidth="1"/>
    <col min="14133" max="14133" width="8.5703125" customWidth="1"/>
    <col min="14134" max="14135" width="8.42578125" customWidth="1"/>
    <col min="14136" max="14136" width="9.140625" customWidth="1"/>
    <col min="14137" max="14137" width="8.140625" customWidth="1"/>
    <col min="14138" max="14138" width="8.85546875" customWidth="1"/>
    <col min="14332" max="14332" width="2.5703125" customWidth="1"/>
    <col min="14333" max="14333" width="5.140625" customWidth="1"/>
    <col min="14334" max="14334" width="12.42578125" customWidth="1"/>
    <col min="14335" max="14335" width="8.5703125" customWidth="1"/>
    <col min="14336" max="14336" width="9.28515625" customWidth="1"/>
    <col min="14337" max="14337" width="9.140625" customWidth="1"/>
    <col min="14338" max="14338" width="9" customWidth="1"/>
    <col min="14339" max="14339" width="8.85546875" customWidth="1"/>
    <col min="14340" max="14340" width="9" customWidth="1"/>
    <col min="14341" max="14342" width="8.85546875" customWidth="1"/>
    <col min="14343" max="14343" width="9.140625" customWidth="1"/>
    <col min="14344" max="14344" width="9.28515625" customWidth="1"/>
    <col min="14345" max="14345" width="9.42578125" customWidth="1"/>
    <col min="14346" max="14346" width="9.28515625" customWidth="1"/>
    <col min="14347" max="14347" width="9.5703125" customWidth="1"/>
    <col min="14348" max="14348" width="10" customWidth="1"/>
    <col min="14349" max="14349" width="10.140625" customWidth="1"/>
    <col min="14350" max="14350" width="10.28515625" customWidth="1"/>
    <col min="14351" max="14351" width="9.42578125" customWidth="1"/>
    <col min="14352" max="14352" width="9.5703125" customWidth="1"/>
    <col min="14353" max="14353" width="9" customWidth="1"/>
    <col min="14354" max="14354" width="9.42578125" customWidth="1"/>
    <col min="14355" max="14356" width="9.7109375" customWidth="1"/>
    <col min="14357" max="14358" width="10" customWidth="1"/>
    <col min="14359" max="14359" width="9.85546875" customWidth="1"/>
    <col min="14360" max="14360" width="14.140625" customWidth="1"/>
    <col min="14361" max="14361" width="10.42578125" customWidth="1"/>
    <col min="14362" max="14362" width="10.5703125" customWidth="1"/>
    <col min="14363" max="14363" width="10.42578125" customWidth="1"/>
    <col min="14364" max="14364" width="10.28515625" customWidth="1"/>
    <col min="14365" max="14365" width="10.5703125" customWidth="1"/>
    <col min="14366" max="14366" width="9.140625" customWidth="1"/>
    <col min="14367" max="14367" width="10.42578125" customWidth="1"/>
    <col min="14368" max="14373" width="9.140625" customWidth="1"/>
    <col min="14374" max="14374" width="8" customWidth="1"/>
    <col min="14375" max="14383" width="7.28515625" customWidth="1"/>
    <col min="14384" max="14384" width="8.42578125" customWidth="1"/>
    <col min="14385" max="14385" width="9.28515625" customWidth="1"/>
    <col min="14386" max="14386" width="7.28515625" customWidth="1"/>
    <col min="14387" max="14387" width="9.85546875" customWidth="1"/>
    <col min="14388" max="14388" width="10.5703125" customWidth="1"/>
    <col min="14389" max="14389" width="8.5703125" customWidth="1"/>
    <col min="14390" max="14391" width="8.42578125" customWidth="1"/>
    <col min="14392" max="14392" width="9.140625" customWidth="1"/>
    <col min="14393" max="14393" width="8.140625" customWidth="1"/>
    <col min="14394" max="14394" width="8.85546875" customWidth="1"/>
    <col min="14588" max="14588" width="2.5703125" customWidth="1"/>
    <col min="14589" max="14589" width="5.140625" customWidth="1"/>
    <col min="14590" max="14590" width="12.42578125" customWidth="1"/>
    <col min="14591" max="14591" width="8.5703125" customWidth="1"/>
    <col min="14592" max="14592" width="9.28515625" customWidth="1"/>
    <col min="14593" max="14593" width="9.140625" customWidth="1"/>
    <col min="14594" max="14594" width="9" customWidth="1"/>
    <col min="14595" max="14595" width="8.85546875" customWidth="1"/>
    <col min="14596" max="14596" width="9" customWidth="1"/>
    <col min="14597" max="14598" width="8.85546875" customWidth="1"/>
    <col min="14599" max="14599" width="9.140625" customWidth="1"/>
    <col min="14600" max="14600" width="9.28515625" customWidth="1"/>
    <col min="14601" max="14601" width="9.42578125" customWidth="1"/>
    <col min="14602" max="14602" width="9.28515625" customWidth="1"/>
    <col min="14603" max="14603" width="9.5703125" customWidth="1"/>
    <col min="14604" max="14604" width="10" customWidth="1"/>
    <col min="14605" max="14605" width="10.140625" customWidth="1"/>
    <col min="14606" max="14606" width="10.28515625" customWidth="1"/>
    <col min="14607" max="14607" width="9.42578125" customWidth="1"/>
    <col min="14608" max="14608" width="9.5703125" customWidth="1"/>
    <col min="14609" max="14609" width="9" customWidth="1"/>
    <col min="14610" max="14610" width="9.42578125" customWidth="1"/>
    <col min="14611" max="14612" width="9.7109375" customWidth="1"/>
    <col min="14613" max="14614" width="10" customWidth="1"/>
    <col min="14615" max="14615" width="9.85546875" customWidth="1"/>
    <col min="14616" max="14616" width="14.140625" customWidth="1"/>
    <col min="14617" max="14617" width="10.42578125" customWidth="1"/>
    <col min="14618" max="14618" width="10.5703125" customWidth="1"/>
    <col min="14619" max="14619" width="10.42578125" customWidth="1"/>
    <col min="14620" max="14620" width="10.28515625" customWidth="1"/>
    <col min="14621" max="14621" width="10.5703125" customWidth="1"/>
    <col min="14622" max="14622" width="9.140625" customWidth="1"/>
    <col min="14623" max="14623" width="10.42578125" customWidth="1"/>
    <col min="14624" max="14629" width="9.140625" customWidth="1"/>
    <col min="14630" max="14630" width="8" customWidth="1"/>
    <col min="14631" max="14639" width="7.28515625" customWidth="1"/>
    <col min="14640" max="14640" width="8.42578125" customWidth="1"/>
    <col min="14641" max="14641" width="9.28515625" customWidth="1"/>
    <col min="14642" max="14642" width="7.28515625" customWidth="1"/>
    <col min="14643" max="14643" width="9.85546875" customWidth="1"/>
    <col min="14644" max="14644" width="10.5703125" customWidth="1"/>
    <col min="14645" max="14645" width="8.5703125" customWidth="1"/>
    <col min="14646" max="14647" width="8.42578125" customWidth="1"/>
    <col min="14648" max="14648" width="9.140625" customWidth="1"/>
    <col min="14649" max="14649" width="8.140625" customWidth="1"/>
    <col min="14650" max="14650" width="8.85546875" customWidth="1"/>
    <col min="14844" max="14844" width="2.5703125" customWidth="1"/>
    <col min="14845" max="14845" width="5.140625" customWidth="1"/>
    <col min="14846" max="14846" width="12.42578125" customWidth="1"/>
    <col min="14847" max="14847" width="8.5703125" customWidth="1"/>
    <col min="14848" max="14848" width="9.28515625" customWidth="1"/>
    <col min="14849" max="14849" width="9.140625" customWidth="1"/>
    <col min="14850" max="14850" width="9" customWidth="1"/>
    <col min="14851" max="14851" width="8.85546875" customWidth="1"/>
    <col min="14852" max="14852" width="9" customWidth="1"/>
    <col min="14853" max="14854" width="8.85546875" customWidth="1"/>
    <col min="14855" max="14855" width="9.140625" customWidth="1"/>
    <col min="14856" max="14856" width="9.28515625" customWidth="1"/>
    <col min="14857" max="14857" width="9.42578125" customWidth="1"/>
    <col min="14858" max="14858" width="9.28515625" customWidth="1"/>
    <col min="14859" max="14859" width="9.5703125" customWidth="1"/>
    <col min="14860" max="14860" width="10" customWidth="1"/>
    <col min="14861" max="14861" width="10.140625" customWidth="1"/>
    <col min="14862" max="14862" width="10.28515625" customWidth="1"/>
    <col min="14863" max="14863" width="9.42578125" customWidth="1"/>
    <col min="14864" max="14864" width="9.5703125" customWidth="1"/>
    <col min="14865" max="14865" width="9" customWidth="1"/>
    <col min="14866" max="14866" width="9.42578125" customWidth="1"/>
    <col min="14867" max="14868" width="9.7109375" customWidth="1"/>
    <col min="14869" max="14870" width="10" customWidth="1"/>
    <col min="14871" max="14871" width="9.85546875" customWidth="1"/>
    <col min="14872" max="14872" width="14.140625" customWidth="1"/>
    <col min="14873" max="14873" width="10.42578125" customWidth="1"/>
    <col min="14874" max="14874" width="10.5703125" customWidth="1"/>
    <col min="14875" max="14875" width="10.42578125" customWidth="1"/>
    <col min="14876" max="14876" width="10.28515625" customWidth="1"/>
    <col min="14877" max="14877" width="10.5703125" customWidth="1"/>
    <col min="14878" max="14878" width="9.140625" customWidth="1"/>
    <col min="14879" max="14879" width="10.42578125" customWidth="1"/>
    <col min="14880" max="14885" width="9.140625" customWidth="1"/>
    <col min="14886" max="14886" width="8" customWidth="1"/>
    <col min="14887" max="14895" width="7.28515625" customWidth="1"/>
    <col min="14896" max="14896" width="8.42578125" customWidth="1"/>
    <col min="14897" max="14897" width="9.28515625" customWidth="1"/>
    <col min="14898" max="14898" width="7.28515625" customWidth="1"/>
    <col min="14899" max="14899" width="9.85546875" customWidth="1"/>
    <col min="14900" max="14900" width="10.5703125" customWidth="1"/>
    <col min="14901" max="14901" width="8.5703125" customWidth="1"/>
    <col min="14902" max="14903" width="8.42578125" customWidth="1"/>
    <col min="14904" max="14904" width="9.140625" customWidth="1"/>
    <col min="14905" max="14905" width="8.140625" customWidth="1"/>
    <col min="14906" max="14906" width="8.85546875" customWidth="1"/>
    <col min="15100" max="15100" width="2.5703125" customWidth="1"/>
    <col min="15101" max="15101" width="5.140625" customWidth="1"/>
    <col min="15102" max="15102" width="12.42578125" customWidth="1"/>
    <col min="15103" max="15103" width="8.5703125" customWidth="1"/>
    <col min="15104" max="15104" width="9.28515625" customWidth="1"/>
    <col min="15105" max="15105" width="9.140625" customWidth="1"/>
    <col min="15106" max="15106" width="9" customWidth="1"/>
    <col min="15107" max="15107" width="8.85546875" customWidth="1"/>
    <col min="15108" max="15108" width="9" customWidth="1"/>
    <col min="15109" max="15110" width="8.85546875" customWidth="1"/>
    <col min="15111" max="15111" width="9.140625" customWidth="1"/>
    <col min="15112" max="15112" width="9.28515625" customWidth="1"/>
    <col min="15113" max="15113" width="9.42578125" customWidth="1"/>
    <col min="15114" max="15114" width="9.28515625" customWidth="1"/>
    <col min="15115" max="15115" width="9.5703125" customWidth="1"/>
    <col min="15116" max="15116" width="10" customWidth="1"/>
    <col min="15117" max="15117" width="10.140625" customWidth="1"/>
    <col min="15118" max="15118" width="10.28515625" customWidth="1"/>
    <col min="15119" max="15119" width="9.42578125" customWidth="1"/>
    <col min="15120" max="15120" width="9.5703125" customWidth="1"/>
    <col min="15121" max="15121" width="9" customWidth="1"/>
    <col min="15122" max="15122" width="9.42578125" customWidth="1"/>
    <col min="15123" max="15124" width="9.7109375" customWidth="1"/>
    <col min="15125" max="15126" width="10" customWidth="1"/>
    <col min="15127" max="15127" width="9.85546875" customWidth="1"/>
    <col min="15128" max="15128" width="14.140625" customWidth="1"/>
    <col min="15129" max="15129" width="10.42578125" customWidth="1"/>
    <col min="15130" max="15130" width="10.5703125" customWidth="1"/>
    <col min="15131" max="15131" width="10.42578125" customWidth="1"/>
    <col min="15132" max="15132" width="10.28515625" customWidth="1"/>
    <col min="15133" max="15133" width="10.5703125" customWidth="1"/>
    <col min="15134" max="15134" width="9.140625" customWidth="1"/>
    <col min="15135" max="15135" width="10.42578125" customWidth="1"/>
    <col min="15136" max="15141" width="9.140625" customWidth="1"/>
    <col min="15142" max="15142" width="8" customWidth="1"/>
    <col min="15143" max="15151" width="7.28515625" customWidth="1"/>
    <col min="15152" max="15152" width="8.42578125" customWidth="1"/>
    <col min="15153" max="15153" width="9.28515625" customWidth="1"/>
    <col min="15154" max="15154" width="7.28515625" customWidth="1"/>
    <col min="15155" max="15155" width="9.85546875" customWidth="1"/>
    <col min="15156" max="15156" width="10.5703125" customWidth="1"/>
    <col min="15157" max="15157" width="8.5703125" customWidth="1"/>
    <col min="15158" max="15159" width="8.42578125" customWidth="1"/>
    <col min="15160" max="15160" width="9.140625" customWidth="1"/>
    <col min="15161" max="15161" width="8.140625" customWidth="1"/>
    <col min="15162" max="15162" width="8.85546875" customWidth="1"/>
    <col min="15356" max="15356" width="2.5703125" customWidth="1"/>
    <col min="15357" max="15357" width="5.140625" customWidth="1"/>
    <col min="15358" max="15358" width="12.42578125" customWidth="1"/>
    <col min="15359" max="15359" width="8.5703125" customWidth="1"/>
    <col min="15360" max="15360" width="9.28515625" customWidth="1"/>
    <col min="15361" max="15361" width="9.140625" customWidth="1"/>
    <col min="15362" max="15362" width="9" customWidth="1"/>
    <col min="15363" max="15363" width="8.85546875" customWidth="1"/>
    <col min="15364" max="15364" width="9" customWidth="1"/>
    <col min="15365" max="15366" width="8.85546875" customWidth="1"/>
    <col min="15367" max="15367" width="9.140625" customWidth="1"/>
    <col min="15368" max="15368" width="9.28515625" customWidth="1"/>
    <col min="15369" max="15369" width="9.42578125" customWidth="1"/>
    <col min="15370" max="15370" width="9.28515625" customWidth="1"/>
    <col min="15371" max="15371" width="9.5703125" customWidth="1"/>
    <col min="15372" max="15372" width="10" customWidth="1"/>
    <col min="15373" max="15373" width="10.140625" customWidth="1"/>
    <col min="15374" max="15374" width="10.28515625" customWidth="1"/>
    <col min="15375" max="15375" width="9.42578125" customWidth="1"/>
    <col min="15376" max="15376" width="9.5703125" customWidth="1"/>
    <col min="15377" max="15377" width="9" customWidth="1"/>
    <col min="15378" max="15378" width="9.42578125" customWidth="1"/>
    <col min="15379" max="15380" width="9.7109375" customWidth="1"/>
    <col min="15381" max="15382" width="10" customWidth="1"/>
    <col min="15383" max="15383" width="9.85546875" customWidth="1"/>
    <col min="15384" max="15384" width="14.140625" customWidth="1"/>
    <col min="15385" max="15385" width="10.42578125" customWidth="1"/>
    <col min="15386" max="15386" width="10.5703125" customWidth="1"/>
    <col min="15387" max="15387" width="10.42578125" customWidth="1"/>
    <col min="15388" max="15388" width="10.28515625" customWidth="1"/>
    <col min="15389" max="15389" width="10.5703125" customWidth="1"/>
    <col min="15390" max="15390" width="9.140625" customWidth="1"/>
    <col min="15391" max="15391" width="10.42578125" customWidth="1"/>
    <col min="15392" max="15397" width="9.140625" customWidth="1"/>
    <col min="15398" max="15398" width="8" customWidth="1"/>
    <col min="15399" max="15407" width="7.28515625" customWidth="1"/>
    <col min="15408" max="15408" width="8.42578125" customWidth="1"/>
    <col min="15409" max="15409" width="9.28515625" customWidth="1"/>
    <col min="15410" max="15410" width="7.28515625" customWidth="1"/>
    <col min="15411" max="15411" width="9.85546875" customWidth="1"/>
    <col min="15412" max="15412" width="10.5703125" customWidth="1"/>
    <col min="15413" max="15413" width="8.5703125" customWidth="1"/>
    <col min="15414" max="15415" width="8.42578125" customWidth="1"/>
    <col min="15416" max="15416" width="9.140625" customWidth="1"/>
    <col min="15417" max="15417" width="8.140625" customWidth="1"/>
    <col min="15418" max="15418" width="8.85546875" customWidth="1"/>
    <col min="15612" max="15612" width="2.5703125" customWidth="1"/>
    <col min="15613" max="15613" width="5.140625" customWidth="1"/>
    <col min="15614" max="15614" width="12.42578125" customWidth="1"/>
    <col min="15615" max="15615" width="8.5703125" customWidth="1"/>
    <col min="15616" max="15616" width="9.28515625" customWidth="1"/>
    <col min="15617" max="15617" width="9.140625" customWidth="1"/>
    <col min="15618" max="15618" width="9" customWidth="1"/>
    <col min="15619" max="15619" width="8.85546875" customWidth="1"/>
    <col min="15620" max="15620" width="9" customWidth="1"/>
    <col min="15621" max="15622" width="8.85546875" customWidth="1"/>
    <col min="15623" max="15623" width="9.140625" customWidth="1"/>
    <col min="15624" max="15624" width="9.28515625" customWidth="1"/>
    <col min="15625" max="15625" width="9.42578125" customWidth="1"/>
    <col min="15626" max="15626" width="9.28515625" customWidth="1"/>
    <col min="15627" max="15627" width="9.5703125" customWidth="1"/>
    <col min="15628" max="15628" width="10" customWidth="1"/>
    <col min="15629" max="15629" width="10.140625" customWidth="1"/>
    <col min="15630" max="15630" width="10.28515625" customWidth="1"/>
    <col min="15631" max="15631" width="9.42578125" customWidth="1"/>
    <col min="15632" max="15632" width="9.5703125" customWidth="1"/>
    <col min="15633" max="15633" width="9" customWidth="1"/>
    <col min="15634" max="15634" width="9.42578125" customWidth="1"/>
    <col min="15635" max="15636" width="9.7109375" customWidth="1"/>
    <col min="15637" max="15638" width="10" customWidth="1"/>
    <col min="15639" max="15639" width="9.85546875" customWidth="1"/>
    <col min="15640" max="15640" width="14.140625" customWidth="1"/>
    <col min="15641" max="15641" width="10.42578125" customWidth="1"/>
    <col min="15642" max="15642" width="10.5703125" customWidth="1"/>
    <col min="15643" max="15643" width="10.42578125" customWidth="1"/>
    <col min="15644" max="15644" width="10.28515625" customWidth="1"/>
    <col min="15645" max="15645" width="10.5703125" customWidth="1"/>
    <col min="15646" max="15646" width="9.140625" customWidth="1"/>
    <col min="15647" max="15647" width="10.42578125" customWidth="1"/>
    <col min="15648" max="15653" width="9.140625" customWidth="1"/>
    <col min="15654" max="15654" width="8" customWidth="1"/>
    <col min="15655" max="15663" width="7.28515625" customWidth="1"/>
    <col min="15664" max="15664" width="8.42578125" customWidth="1"/>
    <col min="15665" max="15665" width="9.28515625" customWidth="1"/>
    <col min="15666" max="15666" width="7.28515625" customWidth="1"/>
    <col min="15667" max="15667" width="9.85546875" customWidth="1"/>
    <col min="15668" max="15668" width="10.5703125" customWidth="1"/>
    <col min="15669" max="15669" width="8.5703125" customWidth="1"/>
    <col min="15670" max="15671" width="8.42578125" customWidth="1"/>
    <col min="15672" max="15672" width="9.140625" customWidth="1"/>
    <col min="15673" max="15673" width="8.140625" customWidth="1"/>
    <col min="15674" max="15674" width="8.85546875" customWidth="1"/>
    <col min="15868" max="15868" width="2.5703125" customWidth="1"/>
    <col min="15869" max="15869" width="5.140625" customWidth="1"/>
    <col min="15870" max="15870" width="12.42578125" customWidth="1"/>
    <col min="15871" max="15871" width="8.5703125" customWidth="1"/>
    <col min="15872" max="15872" width="9.28515625" customWidth="1"/>
    <col min="15873" max="15873" width="9.140625" customWidth="1"/>
    <col min="15874" max="15874" width="9" customWidth="1"/>
    <col min="15875" max="15875" width="8.85546875" customWidth="1"/>
    <col min="15876" max="15876" width="9" customWidth="1"/>
    <col min="15877" max="15878" width="8.85546875" customWidth="1"/>
    <col min="15879" max="15879" width="9.140625" customWidth="1"/>
    <col min="15880" max="15880" width="9.28515625" customWidth="1"/>
    <col min="15881" max="15881" width="9.42578125" customWidth="1"/>
    <col min="15882" max="15882" width="9.28515625" customWidth="1"/>
    <col min="15883" max="15883" width="9.5703125" customWidth="1"/>
    <col min="15884" max="15884" width="10" customWidth="1"/>
    <col min="15885" max="15885" width="10.140625" customWidth="1"/>
    <col min="15886" max="15886" width="10.28515625" customWidth="1"/>
    <col min="15887" max="15887" width="9.42578125" customWidth="1"/>
    <col min="15888" max="15888" width="9.5703125" customWidth="1"/>
    <col min="15889" max="15889" width="9" customWidth="1"/>
    <col min="15890" max="15890" width="9.42578125" customWidth="1"/>
    <col min="15891" max="15892" width="9.7109375" customWidth="1"/>
    <col min="15893" max="15894" width="10" customWidth="1"/>
    <col min="15895" max="15895" width="9.85546875" customWidth="1"/>
    <col min="15896" max="15896" width="14.140625" customWidth="1"/>
    <col min="15897" max="15897" width="10.42578125" customWidth="1"/>
    <col min="15898" max="15898" width="10.5703125" customWidth="1"/>
    <col min="15899" max="15899" width="10.42578125" customWidth="1"/>
    <col min="15900" max="15900" width="10.28515625" customWidth="1"/>
    <col min="15901" max="15901" width="10.5703125" customWidth="1"/>
    <col min="15902" max="15902" width="9.140625" customWidth="1"/>
    <col min="15903" max="15903" width="10.42578125" customWidth="1"/>
    <col min="15904" max="15909" width="9.140625" customWidth="1"/>
    <col min="15910" max="15910" width="8" customWidth="1"/>
    <col min="15911" max="15919" width="7.28515625" customWidth="1"/>
    <col min="15920" max="15920" width="8.42578125" customWidth="1"/>
    <col min="15921" max="15921" width="9.28515625" customWidth="1"/>
    <col min="15922" max="15922" width="7.28515625" customWidth="1"/>
    <col min="15923" max="15923" width="9.85546875" customWidth="1"/>
    <col min="15924" max="15924" width="10.5703125" customWidth="1"/>
    <col min="15925" max="15925" width="8.5703125" customWidth="1"/>
    <col min="15926" max="15927" width="8.42578125" customWidth="1"/>
    <col min="15928" max="15928" width="9.140625" customWidth="1"/>
    <col min="15929" max="15929" width="8.140625" customWidth="1"/>
    <col min="15930" max="15930" width="8.85546875" customWidth="1"/>
    <col min="16124" max="16124" width="2.5703125" customWidth="1"/>
    <col min="16125" max="16125" width="5.140625" customWidth="1"/>
    <col min="16126" max="16126" width="12.42578125" customWidth="1"/>
    <col min="16127" max="16127" width="8.5703125" customWidth="1"/>
    <col min="16128" max="16128" width="9.28515625" customWidth="1"/>
    <col min="16129" max="16129" width="9.140625" customWidth="1"/>
    <col min="16130" max="16130" width="9" customWidth="1"/>
    <col min="16131" max="16131" width="8.85546875" customWidth="1"/>
    <col min="16132" max="16132" width="9" customWidth="1"/>
    <col min="16133" max="16134" width="8.85546875" customWidth="1"/>
    <col min="16135" max="16135" width="9.140625" customWidth="1"/>
    <col min="16136" max="16136" width="9.28515625" customWidth="1"/>
    <col min="16137" max="16137" width="9.42578125" customWidth="1"/>
    <col min="16138" max="16138" width="9.28515625" customWidth="1"/>
    <col min="16139" max="16139" width="9.5703125" customWidth="1"/>
    <col min="16140" max="16140" width="10" customWidth="1"/>
    <col min="16141" max="16141" width="10.140625" customWidth="1"/>
    <col min="16142" max="16142" width="10.28515625" customWidth="1"/>
    <col min="16143" max="16143" width="9.42578125" customWidth="1"/>
    <col min="16144" max="16144" width="9.5703125" customWidth="1"/>
    <col min="16145" max="16145" width="9" customWidth="1"/>
    <col min="16146" max="16146" width="9.42578125" customWidth="1"/>
    <col min="16147" max="16148" width="9.7109375" customWidth="1"/>
    <col min="16149" max="16150" width="10" customWidth="1"/>
    <col min="16151" max="16151" width="9.85546875" customWidth="1"/>
    <col min="16152" max="16152" width="14.140625" customWidth="1"/>
    <col min="16153" max="16153" width="10.42578125" customWidth="1"/>
    <col min="16154" max="16154" width="10.5703125" customWidth="1"/>
    <col min="16155" max="16155" width="10.42578125" customWidth="1"/>
    <col min="16156" max="16156" width="10.28515625" customWidth="1"/>
    <col min="16157" max="16157" width="10.5703125" customWidth="1"/>
    <col min="16158" max="16158" width="9.140625" customWidth="1"/>
    <col min="16159" max="16159" width="10.42578125" customWidth="1"/>
    <col min="16160" max="16165" width="9.140625" customWidth="1"/>
    <col min="16166" max="16166" width="8" customWidth="1"/>
    <col min="16167" max="16175" width="7.28515625" customWidth="1"/>
    <col min="16176" max="16176" width="8.42578125" customWidth="1"/>
    <col min="16177" max="16177" width="9.28515625" customWidth="1"/>
    <col min="16178" max="16178" width="7.28515625" customWidth="1"/>
    <col min="16179" max="16179" width="9.85546875" customWidth="1"/>
    <col min="16180" max="16180" width="10.5703125" customWidth="1"/>
    <col min="16181" max="16181" width="8.5703125" customWidth="1"/>
    <col min="16182" max="16183" width="8.42578125" customWidth="1"/>
    <col min="16184" max="16184" width="9.140625" customWidth="1"/>
    <col min="16185" max="16185" width="8.140625" customWidth="1"/>
    <col min="16186" max="16186" width="8.85546875" customWidth="1"/>
  </cols>
  <sheetData>
    <row r="1" spans="2:61" ht="30" customHeight="1" x14ac:dyDescent="0.25">
      <c r="B1" s="1288" t="s">
        <v>281</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row>
    <row r="2" spans="2:61" ht="15" customHeight="1" thickBot="1" x14ac:dyDescent="0.3">
      <c r="B2" s="282"/>
      <c r="C2" s="1"/>
    </row>
    <row r="3" spans="2:61" ht="18" customHeight="1" thickBot="1" x14ac:dyDescent="0.3">
      <c r="B3" s="1358" t="s">
        <v>0</v>
      </c>
      <c r="C3" s="1359"/>
      <c r="D3" s="1364" t="s">
        <v>1</v>
      </c>
      <c r="E3" s="1467" t="s">
        <v>2</v>
      </c>
      <c r="F3" s="1468"/>
      <c r="G3" s="1468"/>
      <c r="H3" s="1468"/>
      <c r="I3" s="1468"/>
      <c r="J3" s="1468"/>
      <c r="K3" s="1468"/>
      <c r="L3" s="1469"/>
      <c r="M3" s="1630" t="s">
        <v>3</v>
      </c>
      <c r="N3" s="1631"/>
      <c r="O3" s="1631"/>
      <c r="P3" s="1631"/>
      <c r="Q3" s="1631"/>
      <c r="R3" s="1631"/>
      <c r="S3" s="1631"/>
      <c r="T3" s="1631"/>
      <c r="U3" s="1631"/>
      <c r="V3" s="1631"/>
      <c r="W3" s="1631"/>
      <c r="X3" s="1631"/>
      <c r="Y3" s="1632"/>
      <c r="Z3" s="1467" t="s">
        <v>4</v>
      </c>
      <c r="AA3" s="1468"/>
      <c r="AB3" s="1468"/>
      <c r="AC3" s="1468"/>
      <c r="AD3" s="1468"/>
      <c r="AE3" s="1469"/>
      <c r="AF3" s="1647" t="s">
        <v>5</v>
      </c>
      <c r="AG3" s="1648"/>
      <c r="AH3" s="1648"/>
      <c r="AI3" s="1648"/>
      <c r="AJ3" s="1648"/>
      <c r="AK3" s="1648"/>
      <c r="AL3" s="1648"/>
      <c r="AM3" s="1649"/>
      <c r="AN3" s="1630" t="s">
        <v>6</v>
      </c>
      <c r="AO3" s="1631"/>
      <c r="AP3" s="1631"/>
      <c r="AQ3" s="1631"/>
      <c r="AR3" s="1631"/>
      <c r="AS3" s="1631"/>
      <c r="AT3" s="1631"/>
      <c r="AU3" s="1631"/>
      <c r="AV3" s="1631"/>
      <c r="AW3" s="1631"/>
      <c r="AX3" s="1631"/>
      <c r="AY3" s="1631"/>
      <c r="AZ3" s="1632"/>
      <c r="BA3" s="1630" t="s">
        <v>7</v>
      </c>
      <c r="BB3" s="1631"/>
      <c r="BC3" s="1631"/>
      <c r="BD3" s="1631"/>
      <c r="BE3" s="1631"/>
      <c r="BF3" s="1632"/>
      <c r="BG3" s="1437" t="s">
        <v>199</v>
      </c>
      <c r="BH3" s="1438"/>
    </row>
    <row r="4" spans="2:61" ht="24" customHeight="1" x14ac:dyDescent="0.25">
      <c r="B4" s="1360"/>
      <c r="C4" s="1361"/>
      <c r="D4" s="1365"/>
      <c r="E4" s="1617" t="s">
        <v>9</v>
      </c>
      <c r="F4" s="1618"/>
      <c r="G4" s="1618"/>
      <c r="H4" s="1618" t="s">
        <v>117</v>
      </c>
      <c r="I4" s="1618"/>
      <c r="J4" s="1635" t="s">
        <v>12</v>
      </c>
      <c r="K4" s="1635"/>
      <c r="L4" s="1636"/>
      <c r="M4" s="1617" t="s">
        <v>90</v>
      </c>
      <c r="N4" s="1618"/>
      <c r="O4" s="1618"/>
      <c r="P4" s="1594" t="s">
        <v>91</v>
      </c>
      <c r="Q4" s="1618" t="s">
        <v>143</v>
      </c>
      <c r="R4" s="1618"/>
      <c r="S4" s="1618"/>
      <c r="T4" s="1618"/>
      <c r="U4" s="1618" t="s">
        <v>121</v>
      </c>
      <c r="V4" s="1618"/>
      <c r="W4" s="1618"/>
      <c r="X4" s="1618"/>
      <c r="Y4" s="1621"/>
      <c r="Z4" s="1639" t="s">
        <v>46</v>
      </c>
      <c r="AA4" s="1635" t="s">
        <v>15</v>
      </c>
      <c r="AB4" s="1635"/>
      <c r="AC4" s="1615" t="s">
        <v>16</v>
      </c>
      <c r="AD4" s="1615"/>
      <c r="AE4" s="243" t="s">
        <v>17</v>
      </c>
      <c r="AF4" s="1617" t="s">
        <v>18</v>
      </c>
      <c r="AG4" s="1618"/>
      <c r="AH4" s="1618" t="s">
        <v>19</v>
      </c>
      <c r="AI4" s="1618"/>
      <c r="AJ4" s="1644" t="s">
        <v>20</v>
      </c>
      <c r="AK4" s="1645"/>
      <c r="AL4" s="1645"/>
      <c r="AM4" s="1646"/>
      <c r="AN4" s="1639" t="s">
        <v>21</v>
      </c>
      <c r="AO4" s="1594" t="s">
        <v>22</v>
      </c>
      <c r="AP4" s="1594" t="s">
        <v>23</v>
      </c>
      <c r="AQ4" s="1594" t="s">
        <v>24</v>
      </c>
      <c r="AR4" s="1594" t="s">
        <v>25</v>
      </c>
      <c r="AS4" s="1637" t="s">
        <v>26</v>
      </c>
      <c r="AT4" s="1594" t="s">
        <v>93</v>
      </c>
      <c r="AU4" s="1594" t="s">
        <v>94</v>
      </c>
      <c r="AV4" s="1597" t="s">
        <v>27</v>
      </c>
      <c r="AW4" s="1597" t="s">
        <v>28</v>
      </c>
      <c r="AX4" s="1594" t="s">
        <v>29</v>
      </c>
      <c r="AY4" s="1594" t="s">
        <v>30</v>
      </c>
      <c r="AZ4" s="1601" t="s">
        <v>330</v>
      </c>
      <c r="BA4" s="1627" t="s">
        <v>32</v>
      </c>
      <c r="BB4" s="1628"/>
      <c r="BC4" s="1629" t="s">
        <v>33</v>
      </c>
      <c r="BD4" s="1628"/>
      <c r="BE4" s="1592" t="s">
        <v>34</v>
      </c>
      <c r="BF4" s="1593"/>
      <c r="BG4" s="1439"/>
      <c r="BH4" s="1440"/>
    </row>
    <row r="5" spans="2:61" ht="27" customHeight="1" x14ac:dyDescent="0.25">
      <c r="B5" s="1360"/>
      <c r="C5" s="1361"/>
      <c r="D5" s="1365"/>
      <c r="E5" s="1612" t="s">
        <v>114</v>
      </c>
      <c r="F5" s="1604" t="s">
        <v>115</v>
      </c>
      <c r="G5" s="1604" t="s">
        <v>116</v>
      </c>
      <c r="H5" s="1604" t="s">
        <v>118</v>
      </c>
      <c r="I5" s="1604" t="s">
        <v>122</v>
      </c>
      <c r="J5" s="1561" t="s">
        <v>317</v>
      </c>
      <c r="K5" s="1561" t="s">
        <v>318</v>
      </c>
      <c r="L5" s="1616" t="s">
        <v>319</v>
      </c>
      <c r="M5" s="1612" t="s">
        <v>95</v>
      </c>
      <c r="N5" s="1604" t="s">
        <v>96</v>
      </c>
      <c r="O5" s="1604" t="s">
        <v>97</v>
      </c>
      <c r="P5" s="1619"/>
      <c r="Q5" s="1604" t="s">
        <v>119</v>
      </c>
      <c r="R5" s="1604" t="s">
        <v>120</v>
      </c>
      <c r="S5" s="1604" t="s">
        <v>100</v>
      </c>
      <c r="T5" s="1604" t="s">
        <v>98</v>
      </c>
      <c r="U5" s="1604" t="s">
        <v>41</v>
      </c>
      <c r="V5" s="1604" t="s">
        <v>42</v>
      </c>
      <c r="W5" s="1604" t="s">
        <v>43</v>
      </c>
      <c r="X5" s="1604" t="s">
        <v>44</v>
      </c>
      <c r="Y5" s="1607" t="s">
        <v>45</v>
      </c>
      <c r="Z5" s="1640"/>
      <c r="AA5" s="1516" t="s">
        <v>320</v>
      </c>
      <c r="AB5" s="1516" t="s">
        <v>321</v>
      </c>
      <c r="AC5" s="1516" t="s">
        <v>320</v>
      </c>
      <c r="AD5" s="1516" t="s">
        <v>321</v>
      </c>
      <c r="AE5" s="1541" t="s">
        <v>320</v>
      </c>
      <c r="AF5" s="1612" t="s">
        <v>322</v>
      </c>
      <c r="AG5" s="1604" t="s">
        <v>324</v>
      </c>
      <c r="AH5" s="1604" t="s">
        <v>322</v>
      </c>
      <c r="AI5" s="1604" t="s">
        <v>324</v>
      </c>
      <c r="AJ5" s="1604" t="s">
        <v>322</v>
      </c>
      <c r="AK5" s="1604" t="s">
        <v>324</v>
      </c>
      <c r="AL5" s="1604" t="s">
        <v>344</v>
      </c>
      <c r="AM5" s="1607" t="s">
        <v>340</v>
      </c>
      <c r="AN5" s="1640"/>
      <c r="AO5" s="1595"/>
      <c r="AP5" s="1595"/>
      <c r="AQ5" s="1595"/>
      <c r="AR5" s="1595"/>
      <c r="AS5" s="1595"/>
      <c r="AT5" s="1595"/>
      <c r="AU5" s="1595"/>
      <c r="AV5" s="1598"/>
      <c r="AW5" s="1598"/>
      <c r="AX5" s="1595"/>
      <c r="AY5" s="1594"/>
      <c r="AZ5" s="1602"/>
      <c r="BA5" s="1624" t="s">
        <v>338</v>
      </c>
      <c r="BB5" s="1610" t="s">
        <v>329</v>
      </c>
      <c r="BC5" s="1610" t="s">
        <v>342</v>
      </c>
      <c r="BD5" s="1610" t="s">
        <v>49</v>
      </c>
      <c r="BE5" s="1610" t="s">
        <v>342</v>
      </c>
      <c r="BF5" s="1622" t="s">
        <v>329</v>
      </c>
      <c r="BG5" s="1439"/>
      <c r="BH5" s="1440"/>
    </row>
    <row r="6" spans="2:61" ht="34.5" customHeight="1" x14ac:dyDescent="0.25">
      <c r="B6" s="1360"/>
      <c r="C6" s="1361"/>
      <c r="D6" s="1365"/>
      <c r="E6" s="1624"/>
      <c r="F6" s="1610"/>
      <c r="G6" s="1610"/>
      <c r="H6" s="1610"/>
      <c r="I6" s="1610"/>
      <c r="J6" s="1539"/>
      <c r="K6" s="1539"/>
      <c r="L6" s="1542"/>
      <c r="M6" s="1613"/>
      <c r="N6" s="1633"/>
      <c r="O6" s="1633"/>
      <c r="P6" s="1619"/>
      <c r="Q6" s="1610"/>
      <c r="R6" s="1610"/>
      <c r="S6" s="1610"/>
      <c r="T6" s="1610"/>
      <c r="U6" s="1605"/>
      <c r="V6" s="1605"/>
      <c r="W6" s="1605"/>
      <c r="X6" s="1605"/>
      <c r="Y6" s="1608"/>
      <c r="Z6" s="1640"/>
      <c r="AA6" s="1517"/>
      <c r="AB6" s="1517"/>
      <c r="AC6" s="1517"/>
      <c r="AD6" s="1517"/>
      <c r="AE6" s="1642"/>
      <c r="AF6" s="1624"/>
      <c r="AG6" s="1610"/>
      <c r="AH6" s="1610"/>
      <c r="AI6" s="1610"/>
      <c r="AJ6" s="1610"/>
      <c r="AK6" s="1610"/>
      <c r="AL6" s="1610"/>
      <c r="AM6" s="1622"/>
      <c r="AN6" s="1640"/>
      <c r="AO6" s="1595"/>
      <c r="AP6" s="1595"/>
      <c r="AQ6" s="1595"/>
      <c r="AR6" s="1595"/>
      <c r="AS6" s="1595"/>
      <c r="AT6" s="1595"/>
      <c r="AU6" s="1595"/>
      <c r="AV6" s="1598"/>
      <c r="AW6" s="1598"/>
      <c r="AX6" s="1595"/>
      <c r="AY6" s="1594"/>
      <c r="AZ6" s="1602"/>
      <c r="BA6" s="1625"/>
      <c r="BB6" s="1605"/>
      <c r="BC6" s="1605"/>
      <c r="BD6" s="1605"/>
      <c r="BE6" s="1605"/>
      <c r="BF6" s="1608"/>
      <c r="BG6" s="1439"/>
      <c r="BH6" s="1440"/>
    </row>
    <row r="7" spans="2:61" ht="39.75" customHeight="1" thickBot="1" x14ac:dyDescent="0.3">
      <c r="B7" s="1360"/>
      <c r="C7" s="1361"/>
      <c r="D7" s="1365"/>
      <c r="E7" s="1638"/>
      <c r="F7" s="1611"/>
      <c r="G7" s="1611"/>
      <c r="H7" s="1611"/>
      <c r="I7" s="1611"/>
      <c r="J7" s="1540"/>
      <c r="K7" s="1540"/>
      <c r="L7" s="1543"/>
      <c r="M7" s="1614"/>
      <c r="N7" s="1634"/>
      <c r="O7" s="1634"/>
      <c r="P7" s="1620"/>
      <c r="Q7" s="1611"/>
      <c r="R7" s="1611"/>
      <c r="S7" s="1611"/>
      <c r="T7" s="1611"/>
      <c r="U7" s="1606"/>
      <c r="V7" s="1606"/>
      <c r="W7" s="1606"/>
      <c r="X7" s="1606"/>
      <c r="Y7" s="1609"/>
      <c r="Z7" s="1641"/>
      <c r="AA7" s="1518"/>
      <c r="AB7" s="1518"/>
      <c r="AC7" s="1518"/>
      <c r="AD7" s="1518"/>
      <c r="AE7" s="1643"/>
      <c r="AF7" s="1638"/>
      <c r="AG7" s="1611"/>
      <c r="AH7" s="1611"/>
      <c r="AI7" s="1611"/>
      <c r="AJ7" s="1611"/>
      <c r="AK7" s="1611"/>
      <c r="AL7" s="1611"/>
      <c r="AM7" s="1623"/>
      <c r="AN7" s="1641"/>
      <c r="AO7" s="1596"/>
      <c r="AP7" s="1596"/>
      <c r="AQ7" s="1596"/>
      <c r="AR7" s="1596"/>
      <c r="AS7" s="1596"/>
      <c r="AT7" s="1596"/>
      <c r="AU7" s="1596"/>
      <c r="AV7" s="1599"/>
      <c r="AW7" s="1599"/>
      <c r="AX7" s="1596"/>
      <c r="AY7" s="1600"/>
      <c r="AZ7" s="1603"/>
      <c r="BA7" s="1626"/>
      <c r="BB7" s="1606"/>
      <c r="BC7" s="1606"/>
      <c r="BD7" s="1606"/>
      <c r="BE7" s="1606"/>
      <c r="BF7" s="1609"/>
      <c r="BG7" s="1441"/>
      <c r="BH7" s="1442"/>
    </row>
    <row r="8" spans="2:61" ht="18" customHeight="1" x14ac:dyDescent="0.25">
      <c r="B8" s="1360"/>
      <c r="C8" s="1361"/>
      <c r="D8" s="1365"/>
      <c r="E8" s="1352" t="s">
        <v>279</v>
      </c>
      <c r="F8" s="1352" t="s">
        <v>279</v>
      </c>
      <c r="G8" s="1352" t="s">
        <v>279</v>
      </c>
      <c r="H8" s="1352" t="s">
        <v>279</v>
      </c>
      <c r="I8" s="1352" t="s">
        <v>279</v>
      </c>
      <c r="J8" s="1356" t="s">
        <v>239</v>
      </c>
      <c r="K8" s="1356" t="s">
        <v>239</v>
      </c>
      <c r="L8" s="1356" t="s">
        <v>239</v>
      </c>
      <c r="M8" s="1352" t="s">
        <v>279</v>
      </c>
      <c r="N8" s="1348" t="s">
        <v>279</v>
      </c>
      <c r="O8" s="1348" t="s">
        <v>279</v>
      </c>
      <c r="P8" s="1348" t="s">
        <v>279</v>
      </c>
      <c r="Q8" s="1348" t="s">
        <v>279</v>
      </c>
      <c r="R8" s="1348" t="s">
        <v>279</v>
      </c>
      <c r="S8" s="1348" t="s">
        <v>279</v>
      </c>
      <c r="T8" s="1348" t="s">
        <v>279</v>
      </c>
      <c r="U8" s="1348" t="s">
        <v>279</v>
      </c>
      <c r="V8" s="1348" t="s">
        <v>279</v>
      </c>
      <c r="W8" s="1348" t="s">
        <v>279</v>
      </c>
      <c r="X8" s="1348" t="s">
        <v>279</v>
      </c>
      <c r="Y8" s="1348" t="s">
        <v>279</v>
      </c>
      <c r="Z8" s="1352" t="s">
        <v>279</v>
      </c>
      <c r="AA8" s="1348" t="s">
        <v>279</v>
      </c>
      <c r="AB8" s="1344" t="s">
        <v>240</v>
      </c>
      <c r="AC8" s="1344" t="s">
        <v>239</v>
      </c>
      <c r="AD8" s="1344" t="s">
        <v>239</v>
      </c>
      <c r="AE8" s="1344" t="s">
        <v>239</v>
      </c>
      <c r="AF8" s="1512" t="s">
        <v>280</v>
      </c>
      <c r="AG8" s="1344" t="s">
        <v>241</v>
      </c>
      <c r="AH8" s="1344" t="s">
        <v>280</v>
      </c>
      <c r="AI8" s="1344" t="s">
        <v>241</v>
      </c>
      <c r="AJ8" s="1344" t="s">
        <v>280</v>
      </c>
      <c r="AK8" s="1344" t="s">
        <v>241</v>
      </c>
      <c r="AL8" s="1344" t="s">
        <v>280</v>
      </c>
      <c r="AM8" s="1346" t="s">
        <v>241</v>
      </c>
      <c r="AN8" s="1344" t="s">
        <v>279</v>
      </c>
      <c r="AO8" s="1344" t="s">
        <v>279</v>
      </c>
      <c r="AP8" s="1344" t="s">
        <v>279</v>
      </c>
      <c r="AQ8" s="1344" t="s">
        <v>279</v>
      </c>
      <c r="AR8" s="1344" t="s">
        <v>279</v>
      </c>
      <c r="AS8" s="1344" t="s">
        <v>279</v>
      </c>
      <c r="AT8" s="1344" t="s">
        <v>279</v>
      </c>
      <c r="AU8" s="1344" t="s">
        <v>279</v>
      </c>
      <c r="AV8" s="1344" t="s">
        <v>279</v>
      </c>
      <c r="AW8" s="1344" t="s">
        <v>279</v>
      </c>
      <c r="AX8" s="1344" t="s">
        <v>279</v>
      </c>
      <c r="AY8" s="1344" t="s">
        <v>279</v>
      </c>
      <c r="AZ8" s="1346" t="s">
        <v>279</v>
      </c>
      <c r="BA8" s="1344" t="s">
        <v>243</v>
      </c>
      <c r="BB8" s="1344" t="s">
        <v>279</v>
      </c>
      <c r="BC8" s="1344" t="s">
        <v>243</v>
      </c>
      <c r="BD8" s="1344" t="s">
        <v>279</v>
      </c>
      <c r="BE8" s="1344" t="s">
        <v>243</v>
      </c>
      <c r="BF8" s="1346" t="s">
        <v>279</v>
      </c>
      <c r="BG8" s="1342" t="s">
        <v>355</v>
      </c>
      <c r="BH8" s="1650" t="s">
        <v>50</v>
      </c>
    </row>
    <row r="9" spans="2:61" x14ac:dyDescent="0.25">
      <c r="B9" s="1360"/>
      <c r="C9" s="1361"/>
      <c r="D9" s="1365"/>
      <c r="E9" s="1455"/>
      <c r="F9" s="1455"/>
      <c r="G9" s="1455"/>
      <c r="H9" s="1455"/>
      <c r="I9" s="1455"/>
      <c r="J9" s="1357"/>
      <c r="K9" s="1357"/>
      <c r="L9" s="1457"/>
      <c r="M9" s="1455"/>
      <c r="N9" s="1349"/>
      <c r="O9" s="1349"/>
      <c r="P9" s="1349"/>
      <c r="Q9" s="1349"/>
      <c r="R9" s="1349"/>
      <c r="S9" s="1349"/>
      <c r="T9" s="1349"/>
      <c r="U9" s="1349"/>
      <c r="V9" s="1349"/>
      <c r="W9" s="1349"/>
      <c r="X9" s="1349"/>
      <c r="Y9" s="1454"/>
      <c r="Z9" s="1455"/>
      <c r="AA9" s="1454"/>
      <c r="AB9" s="1452"/>
      <c r="AC9" s="1452"/>
      <c r="AD9" s="1452"/>
      <c r="AE9" s="1452"/>
      <c r="AF9" s="1652"/>
      <c r="AG9" s="1345"/>
      <c r="AH9" s="1345"/>
      <c r="AI9" s="1345"/>
      <c r="AJ9" s="1345"/>
      <c r="AK9" s="1345"/>
      <c r="AL9" s="1345"/>
      <c r="AM9" s="1453"/>
      <c r="AN9" s="1452"/>
      <c r="AO9" s="1345"/>
      <c r="AP9" s="1345"/>
      <c r="AQ9" s="1345"/>
      <c r="AR9" s="1345"/>
      <c r="AS9" s="1345"/>
      <c r="AT9" s="1345"/>
      <c r="AU9" s="1345"/>
      <c r="AV9" s="1345"/>
      <c r="AW9" s="1345"/>
      <c r="AX9" s="1345"/>
      <c r="AY9" s="1345"/>
      <c r="AZ9" s="1453"/>
      <c r="BA9" s="1452"/>
      <c r="BB9" s="1345"/>
      <c r="BC9" s="1345"/>
      <c r="BD9" s="1345"/>
      <c r="BE9" s="1345"/>
      <c r="BF9" s="1453"/>
      <c r="BG9" s="1343"/>
      <c r="BH9" s="1651"/>
    </row>
    <row r="10" spans="2:61" ht="15" customHeight="1" x14ac:dyDescent="0.25">
      <c r="B10" s="1547"/>
      <c r="C10" s="1548"/>
      <c r="D10" s="207" t="s">
        <v>51</v>
      </c>
      <c r="E10" s="557">
        <f>SUM(E11:E48)</f>
        <v>811701</v>
      </c>
      <c r="F10" s="594">
        <f>SUM(F11:F48)</f>
        <v>723264</v>
      </c>
      <c r="G10" s="594">
        <f>SUM(G11:G48)</f>
        <v>294296</v>
      </c>
      <c r="H10" s="594">
        <f>SUM(H11:H48)</f>
        <v>20013</v>
      </c>
      <c r="I10" s="594">
        <f>SUM(I11:I48)</f>
        <v>4733</v>
      </c>
      <c r="J10" s="672">
        <v>2.7</v>
      </c>
      <c r="K10" s="672">
        <v>9.1</v>
      </c>
      <c r="L10" s="671">
        <v>5.0999999999999996</v>
      </c>
      <c r="M10" s="556">
        <f t="shared" ref="M10:Z10" si="0">SUM(M11:M48)</f>
        <v>215</v>
      </c>
      <c r="N10" s="594">
        <f t="shared" si="0"/>
        <v>30</v>
      </c>
      <c r="O10" s="594">
        <f t="shared" si="0"/>
        <v>1782</v>
      </c>
      <c r="P10" s="594">
        <f t="shared" si="0"/>
        <v>196</v>
      </c>
      <c r="Q10" s="594">
        <f t="shared" si="0"/>
        <v>224</v>
      </c>
      <c r="R10" s="594">
        <f t="shared" si="0"/>
        <v>39</v>
      </c>
      <c r="S10" s="594">
        <f t="shared" si="0"/>
        <v>304</v>
      </c>
      <c r="T10" s="594">
        <f t="shared" si="0"/>
        <v>7823</v>
      </c>
      <c r="U10" s="594">
        <f t="shared" si="0"/>
        <v>21687</v>
      </c>
      <c r="V10" s="594">
        <f t="shared" si="0"/>
        <v>119379</v>
      </c>
      <c r="W10" s="594">
        <f t="shared" si="0"/>
        <v>78816</v>
      </c>
      <c r="X10" s="594">
        <f t="shared" si="0"/>
        <v>23785</v>
      </c>
      <c r="Y10" s="558">
        <f t="shared" si="0"/>
        <v>20098</v>
      </c>
      <c r="Z10" s="228">
        <f t="shared" si="0"/>
        <v>249589</v>
      </c>
      <c r="AA10" s="77">
        <v>98.6</v>
      </c>
      <c r="AB10" s="77">
        <v>58.5</v>
      </c>
      <c r="AC10" s="77">
        <v>94.9</v>
      </c>
      <c r="AD10" s="77">
        <v>27.2</v>
      </c>
      <c r="AE10" s="632">
        <v>94.7</v>
      </c>
      <c r="AF10" s="556">
        <f>SUM(AF11:AF47)</f>
        <v>97127</v>
      </c>
      <c r="AG10" s="594">
        <f t="shared" ref="AG10:BF10" si="1">SUM(AG11:AG47)</f>
        <v>387018</v>
      </c>
      <c r="AH10" s="594">
        <f t="shared" si="1"/>
        <v>5132</v>
      </c>
      <c r="AI10" s="594">
        <f t="shared" si="1"/>
        <v>31801</v>
      </c>
      <c r="AJ10" s="594">
        <f t="shared" si="1"/>
        <v>65387</v>
      </c>
      <c r="AK10" s="594">
        <f t="shared" si="1"/>
        <v>241601</v>
      </c>
      <c r="AL10" s="594">
        <f t="shared" si="1"/>
        <v>117223</v>
      </c>
      <c r="AM10" s="558">
        <f t="shared" si="1"/>
        <v>88282</v>
      </c>
      <c r="AN10" s="557">
        <f t="shared" si="1"/>
        <v>479306</v>
      </c>
      <c r="AO10" s="594">
        <f t="shared" si="1"/>
        <v>85175</v>
      </c>
      <c r="AP10" s="594">
        <f t="shared" si="1"/>
        <v>59067</v>
      </c>
      <c r="AQ10" s="594">
        <f t="shared" si="1"/>
        <v>17354</v>
      </c>
      <c r="AR10" s="594">
        <f t="shared" si="1"/>
        <v>7905</v>
      </c>
      <c r="AS10" s="594">
        <f t="shared" si="1"/>
        <v>975</v>
      </c>
      <c r="AT10" s="594">
        <f t="shared" si="1"/>
        <v>9907</v>
      </c>
      <c r="AU10" s="594">
        <f t="shared" si="1"/>
        <v>36577</v>
      </c>
      <c r="AV10" s="594">
        <f t="shared" si="1"/>
        <v>17306</v>
      </c>
      <c r="AW10" s="594">
        <f t="shared" si="1"/>
        <v>17057</v>
      </c>
      <c r="AX10" s="594">
        <f t="shared" si="1"/>
        <v>975260</v>
      </c>
      <c r="AY10" s="594">
        <f t="shared" si="1"/>
        <v>4962600</v>
      </c>
      <c r="AZ10" s="557">
        <f t="shared" si="1"/>
        <v>8240</v>
      </c>
      <c r="BA10" s="556">
        <f t="shared" si="1"/>
        <v>31694461</v>
      </c>
      <c r="BB10" s="594">
        <f t="shared" si="1"/>
        <v>89127474</v>
      </c>
      <c r="BC10" s="594">
        <f t="shared" si="1"/>
        <v>1857794</v>
      </c>
      <c r="BD10" s="594">
        <f t="shared" si="1"/>
        <v>3849076</v>
      </c>
      <c r="BE10" s="594">
        <f t="shared" si="1"/>
        <v>96563</v>
      </c>
      <c r="BF10" s="558">
        <f t="shared" si="1"/>
        <v>200324</v>
      </c>
      <c r="BG10" s="686">
        <v>72.5</v>
      </c>
      <c r="BH10" s="364"/>
      <c r="BI10" s="30"/>
    </row>
    <row r="11" spans="2:61" x14ac:dyDescent="0.25">
      <c r="B11" s="570">
        <v>1</v>
      </c>
      <c r="C11" s="568">
        <v>41001</v>
      </c>
      <c r="D11" s="535" t="s">
        <v>52</v>
      </c>
      <c r="E11" s="569">
        <v>175149</v>
      </c>
      <c r="F11" s="612">
        <v>153968</v>
      </c>
      <c r="G11" s="538">
        <v>196871</v>
      </c>
      <c r="H11" s="539">
        <v>6729</v>
      </c>
      <c r="I11" s="559">
        <v>1702</v>
      </c>
      <c r="J11" s="613">
        <v>3.6</v>
      </c>
      <c r="K11" s="613">
        <v>6</v>
      </c>
      <c r="L11" s="633">
        <v>5.3</v>
      </c>
      <c r="M11" s="615">
        <v>36</v>
      </c>
      <c r="N11" s="612">
        <v>1</v>
      </c>
      <c r="O11" s="612">
        <v>170</v>
      </c>
      <c r="P11" s="612">
        <v>117</v>
      </c>
      <c r="Q11" s="537">
        <v>35</v>
      </c>
      <c r="R11" s="537">
        <v>1</v>
      </c>
      <c r="S11" s="537">
        <v>97</v>
      </c>
      <c r="T11" s="537">
        <v>2111</v>
      </c>
      <c r="U11" s="612">
        <v>7230</v>
      </c>
      <c r="V11" s="612">
        <v>30465</v>
      </c>
      <c r="W11" s="612">
        <v>24355</v>
      </c>
      <c r="X11" s="612">
        <v>8430</v>
      </c>
      <c r="Y11" s="544">
        <v>4685</v>
      </c>
      <c r="Z11" s="634">
        <v>99766</v>
      </c>
      <c r="AA11" s="613">
        <v>96.5</v>
      </c>
      <c r="AB11" s="613">
        <v>68.739999999999995</v>
      </c>
      <c r="AC11" s="613">
        <v>94.4</v>
      </c>
      <c r="AD11" s="613">
        <v>3.75</v>
      </c>
      <c r="AE11" s="633">
        <v>96.2</v>
      </c>
      <c r="AF11" s="623">
        <v>6502</v>
      </c>
      <c r="AG11" s="625">
        <v>16636</v>
      </c>
      <c r="AH11" s="612">
        <v>293</v>
      </c>
      <c r="AI11" s="625">
        <v>1888</v>
      </c>
      <c r="AJ11" s="625">
        <v>2828</v>
      </c>
      <c r="AK11" s="625">
        <v>11414</v>
      </c>
      <c r="AL11" s="612">
        <v>3219</v>
      </c>
      <c r="AM11" s="627">
        <v>2519</v>
      </c>
      <c r="AN11" s="634">
        <v>32478</v>
      </c>
      <c r="AO11" s="612">
        <v>22166</v>
      </c>
      <c r="AP11" s="612">
        <v>3450</v>
      </c>
      <c r="AQ11" s="612">
        <v>2450</v>
      </c>
      <c r="AR11" s="612">
        <v>710</v>
      </c>
      <c r="AS11" s="621">
        <v>127</v>
      </c>
      <c r="AT11" s="612">
        <v>300</v>
      </c>
      <c r="AU11" s="612">
        <v>200</v>
      </c>
      <c r="AV11" s="612">
        <v>1700</v>
      </c>
      <c r="AW11" s="612">
        <v>1800</v>
      </c>
      <c r="AX11" s="612">
        <v>212000</v>
      </c>
      <c r="AY11" s="612">
        <v>880000</v>
      </c>
      <c r="AZ11" s="631">
        <v>500</v>
      </c>
      <c r="BA11" s="623">
        <v>420000</v>
      </c>
      <c r="BB11" s="612">
        <v>1220000</v>
      </c>
      <c r="BC11" s="612">
        <v>495000</v>
      </c>
      <c r="BD11" s="612">
        <v>1100000</v>
      </c>
      <c r="BE11" s="612">
        <v>2500</v>
      </c>
      <c r="BF11" s="630">
        <v>5850</v>
      </c>
      <c r="BG11" s="683">
        <v>78.53</v>
      </c>
      <c r="BH11" s="680">
        <v>1</v>
      </c>
    </row>
    <row r="12" spans="2:61" x14ac:dyDescent="0.25">
      <c r="B12" s="283">
        <v>2</v>
      </c>
      <c r="C12" s="41">
        <v>41006</v>
      </c>
      <c r="D12" s="48" t="s">
        <v>80</v>
      </c>
      <c r="E12" s="174">
        <v>26341</v>
      </c>
      <c r="F12" s="192">
        <v>26288</v>
      </c>
      <c r="G12" s="141">
        <v>267</v>
      </c>
      <c r="H12" s="175">
        <v>642</v>
      </c>
      <c r="I12" s="139">
        <v>73</v>
      </c>
      <c r="J12" s="193">
        <v>3</v>
      </c>
      <c r="K12" s="196">
        <v>16.5</v>
      </c>
      <c r="L12" s="193">
        <v>6.6</v>
      </c>
      <c r="M12" s="257">
        <v>6</v>
      </c>
      <c r="N12" s="192">
        <v>2</v>
      </c>
      <c r="O12" s="192">
        <v>83</v>
      </c>
      <c r="P12" s="192">
        <v>3</v>
      </c>
      <c r="Q12" s="139">
        <v>8</v>
      </c>
      <c r="R12" s="139">
        <v>1</v>
      </c>
      <c r="S12" s="139">
        <v>10</v>
      </c>
      <c r="T12" s="139">
        <v>273</v>
      </c>
      <c r="U12" s="192">
        <v>606</v>
      </c>
      <c r="V12" s="192">
        <v>4326</v>
      </c>
      <c r="W12" s="192">
        <v>1743</v>
      </c>
      <c r="X12" s="192">
        <v>363</v>
      </c>
      <c r="Y12" s="239">
        <v>479</v>
      </c>
      <c r="Z12" s="192">
        <v>4129</v>
      </c>
      <c r="AA12" s="193">
        <v>99.9</v>
      </c>
      <c r="AB12" s="193">
        <v>57.6</v>
      </c>
      <c r="AC12" s="193">
        <v>90.7</v>
      </c>
      <c r="AD12" s="193">
        <v>21.64</v>
      </c>
      <c r="AE12" s="193">
        <v>94.9</v>
      </c>
      <c r="AF12" s="258">
        <v>3055</v>
      </c>
      <c r="AG12" s="194">
        <v>7478</v>
      </c>
      <c r="AH12" s="192">
        <v>72</v>
      </c>
      <c r="AI12" s="194">
        <v>508</v>
      </c>
      <c r="AJ12" s="194">
        <v>2675</v>
      </c>
      <c r="AK12" s="194">
        <v>6546</v>
      </c>
      <c r="AL12" s="192">
        <v>11404</v>
      </c>
      <c r="AM12" s="259">
        <v>8517</v>
      </c>
      <c r="AN12" s="192">
        <v>4789</v>
      </c>
      <c r="AO12" s="192">
        <v>1020</v>
      </c>
      <c r="AP12" s="192">
        <v>1425</v>
      </c>
      <c r="AQ12" s="192">
        <v>398</v>
      </c>
      <c r="AR12" s="192">
        <v>18</v>
      </c>
      <c r="AS12" s="195">
        <v>10</v>
      </c>
      <c r="AT12" s="195">
        <v>0</v>
      </c>
      <c r="AU12" s="195">
        <v>0</v>
      </c>
      <c r="AV12" s="195">
        <v>0</v>
      </c>
      <c r="AW12" s="195">
        <v>0</v>
      </c>
      <c r="AX12" s="192">
        <v>9000</v>
      </c>
      <c r="AY12" s="192">
        <v>40000</v>
      </c>
      <c r="AZ12" s="192">
        <v>98</v>
      </c>
      <c r="BA12" s="258">
        <v>2205</v>
      </c>
      <c r="BB12" s="192">
        <v>6200</v>
      </c>
      <c r="BC12" s="192">
        <v>1740</v>
      </c>
      <c r="BD12" s="192">
        <v>3480</v>
      </c>
      <c r="BE12" s="195">
        <v>0</v>
      </c>
      <c r="BF12" s="260">
        <v>0</v>
      </c>
      <c r="BG12" s="322">
        <v>67.06</v>
      </c>
      <c r="BH12" s="372">
        <v>17</v>
      </c>
    </row>
    <row r="13" spans="2:61" x14ac:dyDescent="0.25">
      <c r="B13" s="283">
        <v>3</v>
      </c>
      <c r="C13" s="41">
        <v>41013</v>
      </c>
      <c r="D13" s="48" t="s">
        <v>73</v>
      </c>
      <c r="E13" s="174">
        <v>7607</v>
      </c>
      <c r="F13" s="192">
        <v>6907</v>
      </c>
      <c r="G13" s="141">
        <v>699</v>
      </c>
      <c r="H13" s="175">
        <v>173</v>
      </c>
      <c r="I13" s="139">
        <v>43</v>
      </c>
      <c r="J13" s="193">
        <v>2.4</v>
      </c>
      <c r="K13" s="193">
        <v>5.7</v>
      </c>
      <c r="L13" s="193">
        <v>4.9000000000000004</v>
      </c>
      <c r="M13" s="257">
        <v>3</v>
      </c>
      <c r="N13" s="192">
        <v>2</v>
      </c>
      <c r="O13" s="192">
        <v>22</v>
      </c>
      <c r="P13" s="195">
        <v>0</v>
      </c>
      <c r="Q13" s="154">
        <v>3</v>
      </c>
      <c r="R13" s="154">
        <v>3</v>
      </c>
      <c r="S13" s="154">
        <v>3</v>
      </c>
      <c r="T13" s="154">
        <v>88</v>
      </c>
      <c r="U13" s="192">
        <v>143</v>
      </c>
      <c r="V13" s="192">
        <v>1044</v>
      </c>
      <c r="W13" s="192">
        <v>688</v>
      </c>
      <c r="X13" s="192">
        <v>249</v>
      </c>
      <c r="Y13" s="239">
        <v>281</v>
      </c>
      <c r="Z13" s="192">
        <v>2130</v>
      </c>
      <c r="AA13" s="193">
        <v>100</v>
      </c>
      <c r="AB13" s="193">
        <v>48.84</v>
      </c>
      <c r="AC13" s="193">
        <v>93.6</v>
      </c>
      <c r="AD13" s="193">
        <v>3.42</v>
      </c>
      <c r="AE13" s="193">
        <v>95.4</v>
      </c>
      <c r="AF13" s="258">
        <v>1407</v>
      </c>
      <c r="AG13" s="194">
        <v>7234</v>
      </c>
      <c r="AH13" s="192">
        <v>28</v>
      </c>
      <c r="AI13" s="194">
        <v>104</v>
      </c>
      <c r="AJ13" s="194">
        <v>724</v>
      </c>
      <c r="AK13" s="194">
        <v>2493</v>
      </c>
      <c r="AL13" s="192">
        <v>977</v>
      </c>
      <c r="AM13" s="259">
        <v>803</v>
      </c>
      <c r="AN13" s="192">
        <v>11502</v>
      </c>
      <c r="AO13" s="192">
        <v>785</v>
      </c>
      <c r="AP13" s="192">
        <v>1850</v>
      </c>
      <c r="AQ13" s="192">
        <v>115</v>
      </c>
      <c r="AR13" s="192">
        <v>70</v>
      </c>
      <c r="AS13" s="195">
        <v>26</v>
      </c>
      <c r="AT13" s="197">
        <v>180</v>
      </c>
      <c r="AU13" s="197">
        <v>135</v>
      </c>
      <c r="AV13" s="192">
        <v>80</v>
      </c>
      <c r="AW13" s="192">
        <v>25</v>
      </c>
      <c r="AX13" s="192">
        <v>4000</v>
      </c>
      <c r="AY13" s="192">
        <v>80000</v>
      </c>
      <c r="AZ13" s="192">
        <v>65</v>
      </c>
      <c r="BA13" s="258">
        <v>29332</v>
      </c>
      <c r="BB13" s="192">
        <v>77320</v>
      </c>
      <c r="BC13" s="192">
        <v>136210</v>
      </c>
      <c r="BD13" s="192">
        <v>160560</v>
      </c>
      <c r="BE13" s="195">
        <v>0</v>
      </c>
      <c r="BF13" s="260">
        <v>0</v>
      </c>
      <c r="BG13" s="683">
        <v>64.14</v>
      </c>
      <c r="BH13" s="680">
        <v>23</v>
      </c>
    </row>
    <row r="14" spans="2:61" x14ac:dyDescent="0.25">
      <c r="B14" s="283">
        <v>4</v>
      </c>
      <c r="C14" s="41">
        <v>41016</v>
      </c>
      <c r="D14" s="48" t="s">
        <v>53</v>
      </c>
      <c r="E14" s="174">
        <v>16541</v>
      </c>
      <c r="F14" s="192">
        <v>12343</v>
      </c>
      <c r="G14" s="141">
        <v>2284</v>
      </c>
      <c r="H14" s="175">
        <v>288</v>
      </c>
      <c r="I14" s="139">
        <v>68</v>
      </c>
      <c r="J14" s="193">
        <v>1.7</v>
      </c>
      <c r="K14" s="193">
        <v>3.4</v>
      </c>
      <c r="L14" s="193">
        <v>5</v>
      </c>
      <c r="M14" s="257">
        <v>2</v>
      </c>
      <c r="N14" s="192">
        <v>3</v>
      </c>
      <c r="O14" s="192">
        <v>32</v>
      </c>
      <c r="P14" s="195">
        <v>0</v>
      </c>
      <c r="Q14" s="139">
        <v>2</v>
      </c>
      <c r="R14" s="139">
        <v>4</v>
      </c>
      <c r="S14" s="139">
        <v>5</v>
      </c>
      <c r="T14" s="139">
        <v>161</v>
      </c>
      <c r="U14" s="192">
        <v>318</v>
      </c>
      <c r="V14" s="192">
        <v>1840</v>
      </c>
      <c r="W14" s="192">
        <v>1326</v>
      </c>
      <c r="X14" s="192">
        <v>376</v>
      </c>
      <c r="Y14" s="239">
        <v>546</v>
      </c>
      <c r="Z14" s="192">
        <v>4119</v>
      </c>
      <c r="AA14" s="193">
        <v>98</v>
      </c>
      <c r="AB14" s="193">
        <v>44.24</v>
      </c>
      <c r="AC14" s="193">
        <v>91</v>
      </c>
      <c r="AD14" s="193">
        <v>50.63</v>
      </c>
      <c r="AE14" s="193">
        <v>97</v>
      </c>
      <c r="AF14" s="258">
        <v>2708</v>
      </c>
      <c r="AG14" s="194">
        <v>14479</v>
      </c>
      <c r="AH14" s="192">
        <v>120</v>
      </c>
      <c r="AI14" s="194">
        <v>423</v>
      </c>
      <c r="AJ14" s="194">
        <v>662</v>
      </c>
      <c r="AK14" s="194">
        <v>3020</v>
      </c>
      <c r="AL14" s="192">
        <v>897</v>
      </c>
      <c r="AM14" s="259">
        <v>724</v>
      </c>
      <c r="AN14" s="192">
        <v>28232</v>
      </c>
      <c r="AO14" s="192">
        <v>1717</v>
      </c>
      <c r="AP14" s="192">
        <v>860</v>
      </c>
      <c r="AQ14" s="192">
        <v>412</v>
      </c>
      <c r="AR14" s="192">
        <v>550</v>
      </c>
      <c r="AS14" s="195">
        <v>22</v>
      </c>
      <c r="AT14" s="195">
        <v>0</v>
      </c>
      <c r="AU14" s="195">
        <v>0</v>
      </c>
      <c r="AV14" s="192">
        <v>210</v>
      </c>
      <c r="AW14" s="192">
        <v>110</v>
      </c>
      <c r="AX14" s="192">
        <v>21000</v>
      </c>
      <c r="AY14" s="192">
        <v>320000</v>
      </c>
      <c r="AZ14" s="192">
        <v>200</v>
      </c>
      <c r="BA14" s="258">
        <v>2045000</v>
      </c>
      <c r="BB14" s="192">
        <v>6000000</v>
      </c>
      <c r="BC14" s="192">
        <v>503426</v>
      </c>
      <c r="BD14" s="192">
        <v>1176491</v>
      </c>
      <c r="BE14" s="195">
        <v>0</v>
      </c>
      <c r="BF14" s="260">
        <v>0</v>
      </c>
      <c r="BG14" s="322">
        <v>72.23</v>
      </c>
      <c r="BH14" s="372">
        <v>6</v>
      </c>
    </row>
    <row r="15" spans="2:61" x14ac:dyDescent="0.25">
      <c r="B15" s="283">
        <v>5</v>
      </c>
      <c r="C15" s="41">
        <v>41020</v>
      </c>
      <c r="D15" s="48" t="s">
        <v>54</v>
      </c>
      <c r="E15" s="174">
        <v>21206</v>
      </c>
      <c r="F15" s="192">
        <v>18989</v>
      </c>
      <c r="G15" s="141">
        <v>410</v>
      </c>
      <c r="H15" s="175">
        <v>401</v>
      </c>
      <c r="I15" s="139">
        <v>91</v>
      </c>
      <c r="J15" s="193">
        <v>3.6</v>
      </c>
      <c r="K15" s="193">
        <v>8.1999999999999993</v>
      </c>
      <c r="L15" s="193">
        <v>4.4000000000000004</v>
      </c>
      <c r="M15" s="257">
        <v>6</v>
      </c>
      <c r="N15" s="195">
        <v>0</v>
      </c>
      <c r="O15" s="192">
        <v>59</v>
      </c>
      <c r="P15" s="192">
        <v>1</v>
      </c>
      <c r="Q15" s="154">
        <v>6</v>
      </c>
      <c r="R15" s="154">
        <v>0</v>
      </c>
      <c r="S15" s="154">
        <v>8</v>
      </c>
      <c r="T15" s="154">
        <v>203</v>
      </c>
      <c r="U15" s="192">
        <v>447</v>
      </c>
      <c r="V15" s="192">
        <v>2620</v>
      </c>
      <c r="W15" s="192">
        <v>1583</v>
      </c>
      <c r="X15" s="192">
        <v>415</v>
      </c>
      <c r="Y15" s="239">
        <v>732</v>
      </c>
      <c r="Z15" s="192">
        <v>4564</v>
      </c>
      <c r="AA15" s="193">
        <v>96</v>
      </c>
      <c r="AB15" s="193">
        <v>37.4</v>
      </c>
      <c r="AC15" s="193">
        <v>93.9</v>
      </c>
      <c r="AD15" s="193">
        <v>6.43</v>
      </c>
      <c r="AE15" s="193">
        <v>98</v>
      </c>
      <c r="AF15" s="258">
        <v>2497</v>
      </c>
      <c r="AG15" s="194">
        <v>8231</v>
      </c>
      <c r="AH15" s="192">
        <v>590</v>
      </c>
      <c r="AI15" s="194">
        <v>3409</v>
      </c>
      <c r="AJ15" s="194">
        <v>2206</v>
      </c>
      <c r="AK15" s="194">
        <v>9269</v>
      </c>
      <c r="AL15" s="192">
        <v>5033</v>
      </c>
      <c r="AM15" s="259">
        <v>3849</v>
      </c>
      <c r="AN15" s="192">
        <v>12928</v>
      </c>
      <c r="AO15" s="192">
        <v>1330</v>
      </c>
      <c r="AP15" s="192">
        <v>1450</v>
      </c>
      <c r="AQ15" s="192">
        <v>1050</v>
      </c>
      <c r="AR15" s="192">
        <v>30</v>
      </c>
      <c r="AS15" s="195">
        <v>14</v>
      </c>
      <c r="AT15" s="195">
        <v>0</v>
      </c>
      <c r="AU15" s="195">
        <v>0</v>
      </c>
      <c r="AV15" s="195">
        <v>0</v>
      </c>
      <c r="AW15" s="195">
        <v>0</v>
      </c>
      <c r="AX15" s="192">
        <v>2400</v>
      </c>
      <c r="AY15" s="192">
        <v>30000</v>
      </c>
      <c r="AZ15" s="192">
        <v>650</v>
      </c>
      <c r="BA15" s="258">
        <v>44440</v>
      </c>
      <c r="BB15" s="192">
        <v>113571</v>
      </c>
      <c r="BC15" s="192">
        <v>9180</v>
      </c>
      <c r="BD15" s="192">
        <v>23950</v>
      </c>
      <c r="BE15" s="192">
        <v>31200</v>
      </c>
      <c r="BF15" s="261">
        <v>60000</v>
      </c>
      <c r="BG15" s="683">
        <v>60.14</v>
      </c>
      <c r="BH15" s="680">
        <v>34</v>
      </c>
    </row>
    <row r="16" spans="2:61" x14ac:dyDescent="0.25">
      <c r="B16" s="692">
        <v>6</v>
      </c>
      <c r="C16" s="41">
        <v>41026</v>
      </c>
      <c r="D16" s="48" t="s">
        <v>74</v>
      </c>
      <c r="E16" s="174">
        <v>3227</v>
      </c>
      <c r="F16" s="192">
        <v>2314</v>
      </c>
      <c r="G16" s="141">
        <v>148</v>
      </c>
      <c r="H16" s="175">
        <v>49</v>
      </c>
      <c r="I16" s="139">
        <v>18</v>
      </c>
      <c r="J16" s="198" t="s">
        <v>124</v>
      </c>
      <c r="K16" s="198" t="s">
        <v>124</v>
      </c>
      <c r="L16" s="198" t="s">
        <v>124</v>
      </c>
      <c r="M16" s="257">
        <v>1</v>
      </c>
      <c r="N16" s="195">
        <v>0</v>
      </c>
      <c r="O16" s="192">
        <v>9</v>
      </c>
      <c r="P16" s="195">
        <v>0</v>
      </c>
      <c r="Q16" s="154">
        <v>0</v>
      </c>
      <c r="R16" s="154">
        <v>0</v>
      </c>
      <c r="S16" s="154">
        <v>0</v>
      </c>
      <c r="T16" s="154">
        <v>38</v>
      </c>
      <c r="U16" s="192">
        <v>56</v>
      </c>
      <c r="V16" s="192">
        <v>367</v>
      </c>
      <c r="W16" s="192">
        <v>286</v>
      </c>
      <c r="X16" s="192">
        <v>112</v>
      </c>
      <c r="Y16" s="240">
        <v>20</v>
      </c>
      <c r="Z16" s="192">
        <v>1067</v>
      </c>
      <c r="AA16" s="193">
        <v>100</v>
      </c>
      <c r="AB16" s="193">
        <v>54.77</v>
      </c>
      <c r="AC16" s="193">
        <v>85</v>
      </c>
      <c r="AD16" s="193">
        <v>4.9800000000000004</v>
      </c>
      <c r="AE16" s="193">
        <v>100</v>
      </c>
      <c r="AF16" s="258">
        <v>1052</v>
      </c>
      <c r="AG16" s="194">
        <v>5051</v>
      </c>
      <c r="AH16" s="192">
        <v>13</v>
      </c>
      <c r="AI16" s="194">
        <v>91</v>
      </c>
      <c r="AJ16" s="194">
        <v>176</v>
      </c>
      <c r="AK16" s="194">
        <v>1013</v>
      </c>
      <c r="AL16" s="192">
        <v>62</v>
      </c>
      <c r="AM16" s="259">
        <v>57</v>
      </c>
      <c r="AN16" s="192">
        <v>11488</v>
      </c>
      <c r="AO16" s="192">
        <v>1645</v>
      </c>
      <c r="AP16" s="192">
        <v>720</v>
      </c>
      <c r="AQ16" s="192">
        <v>70</v>
      </c>
      <c r="AR16" s="192">
        <v>135</v>
      </c>
      <c r="AS16" s="195">
        <v>14</v>
      </c>
      <c r="AT16" s="195">
        <v>29</v>
      </c>
      <c r="AU16" s="195">
        <v>58</v>
      </c>
      <c r="AV16" s="195">
        <v>150</v>
      </c>
      <c r="AW16" s="199">
        <v>100</v>
      </c>
      <c r="AX16" s="199">
        <v>1400</v>
      </c>
      <c r="AY16" s="192">
        <v>4500</v>
      </c>
      <c r="AZ16" s="195">
        <v>0</v>
      </c>
      <c r="BA16" s="258">
        <v>9500</v>
      </c>
      <c r="BB16" s="192">
        <v>28000</v>
      </c>
      <c r="BC16" s="195">
        <v>20000</v>
      </c>
      <c r="BD16" s="195">
        <v>39000</v>
      </c>
      <c r="BE16" s="195">
        <v>0</v>
      </c>
      <c r="BF16" s="260">
        <v>0</v>
      </c>
      <c r="BG16" s="322">
        <v>65.989999999999995</v>
      </c>
      <c r="BH16" s="372">
        <v>20</v>
      </c>
    </row>
    <row r="17" spans="1:94" x14ac:dyDescent="0.25">
      <c r="B17" s="283">
        <v>7</v>
      </c>
      <c r="C17" s="41">
        <v>41078</v>
      </c>
      <c r="D17" s="48" t="s">
        <v>55</v>
      </c>
      <c r="E17" s="174">
        <v>7439</v>
      </c>
      <c r="F17" s="192">
        <v>6219</v>
      </c>
      <c r="G17" s="141">
        <v>495</v>
      </c>
      <c r="H17" s="175">
        <v>107</v>
      </c>
      <c r="I17" s="139">
        <v>41</v>
      </c>
      <c r="J17" s="193">
        <v>4.4000000000000004</v>
      </c>
      <c r="K17" s="193">
        <v>7.4</v>
      </c>
      <c r="L17" s="193">
        <v>4.0999999999999996</v>
      </c>
      <c r="M17" s="257">
        <v>3</v>
      </c>
      <c r="N17" s="192">
        <v>2</v>
      </c>
      <c r="O17" s="192">
        <v>33</v>
      </c>
      <c r="P17" s="195">
        <v>0</v>
      </c>
      <c r="Q17" s="139">
        <v>3</v>
      </c>
      <c r="R17" s="139">
        <v>3</v>
      </c>
      <c r="S17" s="139">
        <v>2</v>
      </c>
      <c r="T17" s="139">
        <v>83</v>
      </c>
      <c r="U17" s="192">
        <v>136</v>
      </c>
      <c r="V17" s="192">
        <v>875</v>
      </c>
      <c r="W17" s="192">
        <v>499</v>
      </c>
      <c r="X17" s="192">
        <v>169</v>
      </c>
      <c r="Y17" s="239">
        <v>23</v>
      </c>
      <c r="Z17" s="192">
        <v>1716</v>
      </c>
      <c r="AA17" s="193">
        <v>100</v>
      </c>
      <c r="AB17" s="193">
        <v>43.1</v>
      </c>
      <c r="AC17" s="193">
        <v>98</v>
      </c>
      <c r="AD17" s="193">
        <v>16.36</v>
      </c>
      <c r="AE17" s="193">
        <v>98</v>
      </c>
      <c r="AF17" s="258">
        <v>1029</v>
      </c>
      <c r="AG17" s="194">
        <v>3530</v>
      </c>
      <c r="AH17" s="192">
        <v>60</v>
      </c>
      <c r="AI17" s="194">
        <v>272</v>
      </c>
      <c r="AJ17" s="194">
        <v>1397</v>
      </c>
      <c r="AK17" s="194">
        <v>5349</v>
      </c>
      <c r="AL17" s="192">
        <v>774</v>
      </c>
      <c r="AM17" s="259">
        <v>553</v>
      </c>
      <c r="AN17" s="192">
        <v>23485</v>
      </c>
      <c r="AO17" s="192">
        <v>918</v>
      </c>
      <c r="AP17" s="192">
        <v>1180</v>
      </c>
      <c r="AQ17" s="192">
        <v>180</v>
      </c>
      <c r="AR17" s="192">
        <v>345</v>
      </c>
      <c r="AS17" s="195">
        <v>89</v>
      </c>
      <c r="AT17" s="195">
        <v>0</v>
      </c>
      <c r="AU17" s="195">
        <v>0</v>
      </c>
      <c r="AV17" s="192">
        <v>4580</v>
      </c>
      <c r="AW17" s="192">
        <v>4120</v>
      </c>
      <c r="AX17" s="192">
        <v>2400</v>
      </c>
      <c r="AY17" s="192">
        <v>32000</v>
      </c>
      <c r="AZ17" s="195">
        <v>0</v>
      </c>
      <c r="BA17" s="258">
        <v>220000</v>
      </c>
      <c r="BB17" s="192">
        <v>650000</v>
      </c>
      <c r="BC17" s="192">
        <v>21791</v>
      </c>
      <c r="BD17" s="192">
        <v>35643</v>
      </c>
      <c r="BE17" s="195">
        <v>0</v>
      </c>
      <c r="BF17" s="260">
        <v>0</v>
      </c>
      <c r="BG17" s="683">
        <v>60.24</v>
      </c>
      <c r="BH17" s="680">
        <v>32</v>
      </c>
    </row>
    <row r="18" spans="1:94" x14ac:dyDescent="0.25">
      <c r="B18" s="283">
        <v>8</v>
      </c>
      <c r="C18" s="41">
        <v>41132</v>
      </c>
      <c r="D18" s="48" t="s">
        <v>56</v>
      </c>
      <c r="E18" s="174">
        <v>28305</v>
      </c>
      <c r="F18" s="192">
        <v>23333</v>
      </c>
      <c r="G18" s="141">
        <v>7393</v>
      </c>
      <c r="H18" s="181">
        <v>517</v>
      </c>
      <c r="I18" s="139">
        <v>164</v>
      </c>
      <c r="J18" s="193">
        <v>2.1</v>
      </c>
      <c r="K18" s="193">
        <v>6.4</v>
      </c>
      <c r="L18" s="193">
        <v>5</v>
      </c>
      <c r="M18" s="257">
        <v>5</v>
      </c>
      <c r="N18" s="192">
        <v>1</v>
      </c>
      <c r="O18" s="192">
        <v>46</v>
      </c>
      <c r="P18" s="192">
        <v>6</v>
      </c>
      <c r="Q18" s="139">
        <v>5</v>
      </c>
      <c r="R18" s="139">
        <v>2</v>
      </c>
      <c r="S18" s="139">
        <v>13</v>
      </c>
      <c r="T18" s="139">
        <v>262</v>
      </c>
      <c r="U18" s="192">
        <v>576</v>
      </c>
      <c r="V18" s="192">
        <v>3377</v>
      </c>
      <c r="W18" s="192">
        <v>2131</v>
      </c>
      <c r="X18" s="192">
        <v>583</v>
      </c>
      <c r="Y18" s="239">
        <v>167</v>
      </c>
      <c r="Z18" s="192">
        <v>8325</v>
      </c>
      <c r="AA18" s="193">
        <v>97.5</v>
      </c>
      <c r="AB18" s="193">
        <v>60.7</v>
      </c>
      <c r="AC18" s="193">
        <v>91.8</v>
      </c>
      <c r="AD18" s="193">
        <v>40.51</v>
      </c>
      <c r="AE18" s="193">
        <v>97.1</v>
      </c>
      <c r="AF18" s="258">
        <v>13010</v>
      </c>
      <c r="AG18" s="194">
        <v>79627</v>
      </c>
      <c r="AH18" s="192">
        <v>115</v>
      </c>
      <c r="AI18" s="194">
        <v>640</v>
      </c>
      <c r="AJ18" s="194">
        <v>1604</v>
      </c>
      <c r="AK18" s="194">
        <v>3548</v>
      </c>
      <c r="AL18" s="192">
        <v>1541</v>
      </c>
      <c r="AM18" s="259">
        <v>1308</v>
      </c>
      <c r="AN18" s="192">
        <v>13576</v>
      </c>
      <c r="AO18" s="192">
        <v>4753</v>
      </c>
      <c r="AP18" s="192">
        <v>1983</v>
      </c>
      <c r="AQ18" s="192">
        <v>450</v>
      </c>
      <c r="AR18" s="192">
        <v>84</v>
      </c>
      <c r="AS18" s="192">
        <v>48</v>
      </c>
      <c r="AT18" s="195">
        <v>0</v>
      </c>
      <c r="AU18" s="195">
        <v>0</v>
      </c>
      <c r="AV18" s="192">
        <v>56</v>
      </c>
      <c r="AW18" s="192">
        <v>76</v>
      </c>
      <c r="AX18" s="192">
        <v>16500</v>
      </c>
      <c r="AY18" s="192">
        <v>85000</v>
      </c>
      <c r="AZ18" s="192">
        <v>25</v>
      </c>
      <c r="BA18" s="258">
        <v>12970000</v>
      </c>
      <c r="BB18" s="192">
        <v>36510000</v>
      </c>
      <c r="BC18" s="192">
        <v>17120</v>
      </c>
      <c r="BD18" s="192">
        <v>32200</v>
      </c>
      <c r="BE18" s="195">
        <v>0</v>
      </c>
      <c r="BF18" s="260">
        <v>0</v>
      </c>
      <c r="BG18" s="322">
        <v>70.790000000000006</v>
      </c>
      <c r="BH18" s="372">
        <v>10</v>
      </c>
    </row>
    <row r="19" spans="1:94" x14ac:dyDescent="0.25">
      <c r="B19" s="283">
        <v>9</v>
      </c>
      <c r="C19" s="41">
        <v>41206</v>
      </c>
      <c r="D19" s="48" t="s">
        <v>57</v>
      </c>
      <c r="E19" s="174">
        <v>7381</v>
      </c>
      <c r="F19" s="192">
        <v>6974</v>
      </c>
      <c r="G19" s="141">
        <v>296</v>
      </c>
      <c r="H19" s="175">
        <v>103</v>
      </c>
      <c r="I19" s="139">
        <v>37</v>
      </c>
      <c r="J19" s="193">
        <v>2.4</v>
      </c>
      <c r="K19" s="193">
        <v>11.8</v>
      </c>
      <c r="L19" s="193">
        <v>8.6999999999999993</v>
      </c>
      <c r="M19" s="257">
        <v>4</v>
      </c>
      <c r="N19" s="192">
        <v>3</v>
      </c>
      <c r="O19" s="192">
        <v>51</v>
      </c>
      <c r="P19" s="195">
        <v>0</v>
      </c>
      <c r="Q19" s="154">
        <v>5</v>
      </c>
      <c r="R19" s="154">
        <v>2</v>
      </c>
      <c r="S19" s="154">
        <v>1</v>
      </c>
      <c r="T19" s="154">
        <v>91</v>
      </c>
      <c r="U19" s="192">
        <v>103</v>
      </c>
      <c r="V19" s="192">
        <v>879</v>
      </c>
      <c r="W19" s="192">
        <v>400</v>
      </c>
      <c r="X19" s="192">
        <v>97</v>
      </c>
      <c r="Y19" s="239">
        <v>86</v>
      </c>
      <c r="Z19" s="192">
        <v>1662</v>
      </c>
      <c r="AA19" s="193">
        <v>100</v>
      </c>
      <c r="AB19" s="193">
        <v>62.36</v>
      </c>
      <c r="AC19" s="193">
        <v>99.6</v>
      </c>
      <c r="AD19" s="193">
        <v>26.93</v>
      </c>
      <c r="AE19" s="193">
        <v>100</v>
      </c>
      <c r="AF19" s="258">
        <v>2596</v>
      </c>
      <c r="AG19" s="194">
        <v>4996</v>
      </c>
      <c r="AH19" s="192">
        <v>100</v>
      </c>
      <c r="AI19" s="194">
        <v>570</v>
      </c>
      <c r="AJ19" s="194">
        <v>1511</v>
      </c>
      <c r="AK19" s="194">
        <v>6341</v>
      </c>
      <c r="AL19" s="192">
        <v>1452</v>
      </c>
      <c r="AM19" s="259">
        <v>898</v>
      </c>
      <c r="AN19" s="192">
        <v>17937</v>
      </c>
      <c r="AO19" s="192">
        <v>3200</v>
      </c>
      <c r="AP19" s="192">
        <v>4200</v>
      </c>
      <c r="AQ19" s="192">
        <v>2800</v>
      </c>
      <c r="AR19" s="192">
        <v>1200</v>
      </c>
      <c r="AS19" s="195">
        <v>178</v>
      </c>
      <c r="AT19" s="195">
        <v>0</v>
      </c>
      <c r="AU19" s="195">
        <v>0</v>
      </c>
      <c r="AV19" s="192">
        <v>2500</v>
      </c>
      <c r="AW19" s="192">
        <v>3200</v>
      </c>
      <c r="AX19" s="192">
        <v>3000</v>
      </c>
      <c r="AY19" s="192">
        <v>18000</v>
      </c>
      <c r="AZ19" s="192">
        <v>80</v>
      </c>
      <c r="BA19" s="258">
        <v>11000</v>
      </c>
      <c r="BB19" s="192">
        <v>32000</v>
      </c>
      <c r="BC19" s="192">
        <v>4538</v>
      </c>
      <c r="BD19" s="192">
        <v>9137</v>
      </c>
      <c r="BE19" s="195">
        <v>0</v>
      </c>
      <c r="BF19" s="260">
        <v>0</v>
      </c>
      <c r="BG19" s="683">
        <v>51.63</v>
      </c>
      <c r="BH19" s="680">
        <v>37</v>
      </c>
    </row>
    <row r="20" spans="1:94" x14ac:dyDescent="0.25">
      <c r="B20" s="283">
        <v>10</v>
      </c>
      <c r="C20" s="41">
        <v>41244</v>
      </c>
      <c r="D20" s="48" t="s">
        <v>81</v>
      </c>
      <c r="E20" s="174">
        <v>3269</v>
      </c>
      <c r="F20" s="192">
        <v>2898</v>
      </c>
      <c r="G20" s="141">
        <v>141</v>
      </c>
      <c r="H20" s="175">
        <v>50</v>
      </c>
      <c r="I20" s="139">
        <v>16</v>
      </c>
      <c r="J20" s="193">
        <v>2.1</v>
      </c>
      <c r="K20" s="193">
        <v>2</v>
      </c>
      <c r="L20" s="193">
        <v>1</v>
      </c>
      <c r="M20" s="257">
        <v>1</v>
      </c>
      <c r="N20" s="195">
        <v>0</v>
      </c>
      <c r="O20" s="192">
        <v>13</v>
      </c>
      <c r="P20" s="195">
        <v>0</v>
      </c>
      <c r="Q20" s="154">
        <v>1</v>
      </c>
      <c r="R20" s="154">
        <v>0</v>
      </c>
      <c r="S20" s="154">
        <v>2</v>
      </c>
      <c r="T20" s="154">
        <v>38</v>
      </c>
      <c r="U20" s="192">
        <v>63</v>
      </c>
      <c r="V20" s="192">
        <v>402</v>
      </c>
      <c r="W20" s="192">
        <v>290</v>
      </c>
      <c r="X20" s="192">
        <v>77</v>
      </c>
      <c r="Y20" s="239">
        <v>0</v>
      </c>
      <c r="Z20" s="192">
        <v>715</v>
      </c>
      <c r="AA20" s="193">
        <v>100</v>
      </c>
      <c r="AB20" s="193">
        <v>91.22</v>
      </c>
      <c r="AC20" s="193">
        <v>100</v>
      </c>
      <c r="AD20" s="193">
        <v>63.8</v>
      </c>
      <c r="AE20" s="193">
        <v>100</v>
      </c>
      <c r="AF20" s="258">
        <v>206</v>
      </c>
      <c r="AG20" s="194">
        <v>589</v>
      </c>
      <c r="AH20" s="192">
        <v>25</v>
      </c>
      <c r="AI20" s="194">
        <v>136</v>
      </c>
      <c r="AJ20" s="194">
        <v>417</v>
      </c>
      <c r="AK20" s="194">
        <v>1033</v>
      </c>
      <c r="AL20" s="192">
        <v>572</v>
      </c>
      <c r="AM20" s="259">
        <v>523</v>
      </c>
      <c r="AN20" s="192">
        <v>5588</v>
      </c>
      <c r="AO20" s="192">
        <v>185</v>
      </c>
      <c r="AP20" s="192">
        <v>134</v>
      </c>
      <c r="AQ20" s="192">
        <v>32</v>
      </c>
      <c r="AR20" s="192">
        <v>7</v>
      </c>
      <c r="AS20" s="195">
        <v>0</v>
      </c>
      <c r="AT20" s="195">
        <v>300</v>
      </c>
      <c r="AU20" s="195">
        <v>0</v>
      </c>
      <c r="AV20" s="195">
        <v>0</v>
      </c>
      <c r="AW20" s="195">
        <v>0</v>
      </c>
      <c r="AX20" s="192">
        <v>2500</v>
      </c>
      <c r="AY20" s="192">
        <v>15000</v>
      </c>
      <c r="AZ20" s="192">
        <v>35</v>
      </c>
      <c r="BA20" s="262">
        <v>675</v>
      </c>
      <c r="BB20" s="195">
        <v>1750</v>
      </c>
      <c r="BC20" s="195">
        <v>0</v>
      </c>
      <c r="BD20" s="195">
        <v>0</v>
      </c>
      <c r="BE20" s="195">
        <v>0</v>
      </c>
      <c r="BF20" s="260">
        <v>0</v>
      </c>
      <c r="BG20" s="683">
        <v>59.62</v>
      </c>
      <c r="BH20" s="680">
        <v>35</v>
      </c>
    </row>
    <row r="21" spans="1:94" x14ac:dyDescent="0.25">
      <c r="B21" s="570">
        <v>11</v>
      </c>
      <c r="C21" s="41">
        <v>41298</v>
      </c>
      <c r="D21" s="48" t="s">
        <v>72</v>
      </c>
      <c r="E21" s="174">
        <v>55050</v>
      </c>
      <c r="F21" s="192">
        <v>51604</v>
      </c>
      <c r="G21" s="141">
        <v>16739</v>
      </c>
      <c r="H21" s="175">
        <v>1310</v>
      </c>
      <c r="I21" s="139">
        <v>291</v>
      </c>
      <c r="J21" s="193">
        <v>2.9</v>
      </c>
      <c r="K21" s="193">
        <v>15</v>
      </c>
      <c r="L21" s="193">
        <v>6.1</v>
      </c>
      <c r="M21" s="257">
        <v>14</v>
      </c>
      <c r="N21" s="192">
        <v>1</v>
      </c>
      <c r="O21" s="192">
        <v>104</v>
      </c>
      <c r="P21" s="192">
        <v>11</v>
      </c>
      <c r="Q21" s="139">
        <v>14</v>
      </c>
      <c r="R21" s="139">
        <v>2</v>
      </c>
      <c r="S21" s="139">
        <v>23</v>
      </c>
      <c r="T21" s="139">
        <v>583</v>
      </c>
      <c r="U21" s="192">
        <v>1465</v>
      </c>
      <c r="V21" s="192">
        <v>8160</v>
      </c>
      <c r="W21" s="192">
        <v>5238</v>
      </c>
      <c r="X21" s="192">
        <v>1646</v>
      </c>
      <c r="Y21" s="239">
        <v>1109</v>
      </c>
      <c r="Z21" s="192">
        <v>15790</v>
      </c>
      <c r="AA21" s="193">
        <v>99.6</v>
      </c>
      <c r="AB21" s="193">
        <v>67.010000000000005</v>
      </c>
      <c r="AC21" s="193">
        <v>96.6</v>
      </c>
      <c r="AD21" s="193">
        <v>23.73</v>
      </c>
      <c r="AE21" s="193">
        <v>98.1</v>
      </c>
      <c r="AF21" s="258">
        <v>6296</v>
      </c>
      <c r="AG21" s="194">
        <v>26940</v>
      </c>
      <c r="AH21" s="192">
        <v>620</v>
      </c>
      <c r="AI21" s="194">
        <v>4060</v>
      </c>
      <c r="AJ21" s="194">
        <v>4137</v>
      </c>
      <c r="AK21" s="194">
        <v>15152</v>
      </c>
      <c r="AL21" s="192">
        <v>8510</v>
      </c>
      <c r="AM21" s="259">
        <v>6358</v>
      </c>
      <c r="AN21" s="192">
        <v>15213</v>
      </c>
      <c r="AO21" s="192">
        <v>4285</v>
      </c>
      <c r="AP21" s="192">
        <v>4235</v>
      </c>
      <c r="AQ21" s="192">
        <v>1768</v>
      </c>
      <c r="AR21" s="192">
        <v>567</v>
      </c>
      <c r="AS21" s="192">
        <v>11</v>
      </c>
      <c r="AT21" s="192">
        <v>162</v>
      </c>
      <c r="AU21" s="192">
        <v>97</v>
      </c>
      <c r="AV21" s="192">
        <v>380</v>
      </c>
      <c r="AW21" s="192">
        <v>270</v>
      </c>
      <c r="AX21" s="192">
        <v>54000</v>
      </c>
      <c r="AY21" s="192">
        <v>280000</v>
      </c>
      <c r="AZ21" s="192">
        <v>350</v>
      </c>
      <c r="BA21" s="258">
        <v>1416500</v>
      </c>
      <c r="BB21" s="192">
        <v>4081500</v>
      </c>
      <c r="BC21" s="192">
        <v>219600</v>
      </c>
      <c r="BD21" s="192">
        <v>487900</v>
      </c>
      <c r="BE21" s="192">
        <v>15200</v>
      </c>
      <c r="BF21" s="261">
        <v>38000</v>
      </c>
      <c r="BG21" s="322">
        <v>72.84</v>
      </c>
      <c r="BH21" s="372">
        <v>5</v>
      </c>
    </row>
    <row r="22" spans="1:94" x14ac:dyDescent="0.25">
      <c r="B22" s="283">
        <v>12</v>
      </c>
      <c r="C22" s="41">
        <v>41306</v>
      </c>
      <c r="D22" s="48" t="s">
        <v>75</v>
      </c>
      <c r="E22" s="174">
        <v>22290</v>
      </c>
      <c r="F22" s="192">
        <v>17345</v>
      </c>
      <c r="G22" s="141">
        <v>4712</v>
      </c>
      <c r="H22" s="175">
        <v>379</v>
      </c>
      <c r="I22" s="139">
        <v>126</v>
      </c>
      <c r="J22" s="193">
        <v>1.4</v>
      </c>
      <c r="K22" s="193">
        <v>3.7</v>
      </c>
      <c r="L22" s="193">
        <v>2.8</v>
      </c>
      <c r="M22" s="257">
        <v>9</v>
      </c>
      <c r="N22" s="195">
        <v>0</v>
      </c>
      <c r="O22" s="192">
        <v>47</v>
      </c>
      <c r="P22" s="192">
        <v>1</v>
      </c>
      <c r="Q22" s="139">
        <v>8</v>
      </c>
      <c r="R22" s="139">
        <v>1</v>
      </c>
      <c r="S22" s="139">
        <v>11</v>
      </c>
      <c r="T22" s="139">
        <v>274</v>
      </c>
      <c r="U22" s="192">
        <v>484</v>
      </c>
      <c r="V22" s="192">
        <v>3201</v>
      </c>
      <c r="W22" s="192">
        <v>2324</v>
      </c>
      <c r="X22" s="192">
        <v>766</v>
      </c>
      <c r="Y22" s="239">
        <v>438</v>
      </c>
      <c r="Z22" s="192">
        <v>5708</v>
      </c>
      <c r="AA22" s="193">
        <v>96.51</v>
      </c>
      <c r="AB22" s="193">
        <v>67.84</v>
      </c>
      <c r="AC22" s="193">
        <v>95.38</v>
      </c>
      <c r="AD22" s="193">
        <v>29.73</v>
      </c>
      <c r="AE22" s="193">
        <v>97.73</v>
      </c>
      <c r="AF22" s="258">
        <v>2218</v>
      </c>
      <c r="AG22" s="194">
        <v>7258</v>
      </c>
      <c r="AH22" s="192">
        <v>309</v>
      </c>
      <c r="AI22" s="194">
        <v>2152</v>
      </c>
      <c r="AJ22" s="194">
        <v>3215</v>
      </c>
      <c r="AK22" s="194">
        <v>12393</v>
      </c>
      <c r="AL22" s="192">
        <v>4816</v>
      </c>
      <c r="AM22" s="259">
        <v>3700</v>
      </c>
      <c r="AN22" s="192">
        <v>6159</v>
      </c>
      <c r="AO22" s="192">
        <v>695</v>
      </c>
      <c r="AP22" s="192">
        <v>748</v>
      </c>
      <c r="AQ22" s="192">
        <v>154</v>
      </c>
      <c r="AR22" s="192">
        <v>65</v>
      </c>
      <c r="AS22" s="195">
        <v>0</v>
      </c>
      <c r="AT22" s="195">
        <v>0</v>
      </c>
      <c r="AU22" s="195">
        <v>0</v>
      </c>
      <c r="AV22" s="195">
        <v>0</v>
      </c>
      <c r="AW22" s="1037">
        <v>0</v>
      </c>
      <c r="AX22" s="199">
        <v>4000</v>
      </c>
      <c r="AY22" s="192">
        <v>30000</v>
      </c>
      <c r="AZ22" s="192">
        <v>75</v>
      </c>
      <c r="BA22" s="258">
        <v>14000</v>
      </c>
      <c r="BB22" s="192">
        <v>74500</v>
      </c>
      <c r="BC22" s="192">
        <v>13875</v>
      </c>
      <c r="BD22" s="192">
        <v>23250</v>
      </c>
      <c r="BE22" s="195">
        <v>650</v>
      </c>
      <c r="BF22" s="260">
        <v>1395</v>
      </c>
      <c r="BG22" s="683">
        <v>71.05</v>
      </c>
      <c r="BH22" s="680">
        <v>9</v>
      </c>
    </row>
    <row r="23" spans="1:94" x14ac:dyDescent="0.25">
      <c r="B23" s="283">
        <v>13</v>
      </c>
      <c r="C23" s="41">
        <v>41319</v>
      </c>
      <c r="D23" s="48" t="s">
        <v>76</v>
      </c>
      <c r="E23" s="174">
        <v>15830</v>
      </c>
      <c r="F23" s="192">
        <v>15170</v>
      </c>
      <c r="G23" s="141">
        <v>1156</v>
      </c>
      <c r="H23" s="175">
        <v>335</v>
      </c>
      <c r="I23" s="139">
        <v>65</v>
      </c>
      <c r="J23" s="193">
        <v>1.4</v>
      </c>
      <c r="K23" s="193">
        <v>13.5</v>
      </c>
      <c r="L23" s="193">
        <v>4.2</v>
      </c>
      <c r="M23" s="257">
        <v>3</v>
      </c>
      <c r="N23" s="195">
        <v>0</v>
      </c>
      <c r="O23" s="192">
        <v>50</v>
      </c>
      <c r="P23" s="192">
        <v>1</v>
      </c>
      <c r="Q23" s="139">
        <v>3</v>
      </c>
      <c r="R23" s="139">
        <v>0</v>
      </c>
      <c r="S23" s="139">
        <v>8</v>
      </c>
      <c r="T23" s="139">
        <v>173</v>
      </c>
      <c r="U23" s="192">
        <v>254</v>
      </c>
      <c r="V23" s="192">
        <v>2329</v>
      </c>
      <c r="W23" s="192">
        <v>1407</v>
      </c>
      <c r="X23" s="192">
        <v>249</v>
      </c>
      <c r="Y23" s="239">
        <v>702</v>
      </c>
      <c r="Z23" s="192">
        <v>3268</v>
      </c>
      <c r="AA23" s="193">
        <v>98.7</v>
      </c>
      <c r="AB23" s="193">
        <v>67.25</v>
      </c>
      <c r="AC23" s="193">
        <v>96.7</v>
      </c>
      <c r="AD23" s="193">
        <v>35.69</v>
      </c>
      <c r="AE23" s="193">
        <v>92.1</v>
      </c>
      <c r="AF23" s="258">
        <v>598</v>
      </c>
      <c r="AG23" s="194">
        <v>2512</v>
      </c>
      <c r="AH23" s="192">
        <v>171</v>
      </c>
      <c r="AI23" s="194">
        <v>1193</v>
      </c>
      <c r="AJ23" s="194">
        <v>1602</v>
      </c>
      <c r="AK23" s="194">
        <v>6543</v>
      </c>
      <c r="AL23" s="192">
        <v>3595</v>
      </c>
      <c r="AM23" s="259">
        <v>2571</v>
      </c>
      <c r="AN23" s="192">
        <v>7070</v>
      </c>
      <c r="AO23" s="192">
        <v>1600</v>
      </c>
      <c r="AP23" s="192">
        <v>820</v>
      </c>
      <c r="AQ23" s="192">
        <v>22</v>
      </c>
      <c r="AR23" s="192">
        <v>59</v>
      </c>
      <c r="AS23" s="195">
        <v>0</v>
      </c>
      <c r="AT23" s="192">
        <v>45</v>
      </c>
      <c r="AU23" s="192">
        <v>35</v>
      </c>
      <c r="AV23" s="192">
        <v>35</v>
      </c>
      <c r="AW23" s="192">
        <v>10</v>
      </c>
      <c r="AX23" s="192">
        <v>2000</v>
      </c>
      <c r="AY23" s="192">
        <v>30000</v>
      </c>
      <c r="AZ23" s="192">
        <v>12</v>
      </c>
      <c r="BA23" s="258">
        <v>51496</v>
      </c>
      <c r="BB23" s="192">
        <v>40000</v>
      </c>
      <c r="BC23" s="192">
        <v>2066</v>
      </c>
      <c r="BD23" s="192">
        <v>2755</v>
      </c>
      <c r="BE23" s="195">
        <v>0</v>
      </c>
      <c r="BF23" s="260">
        <v>0</v>
      </c>
      <c r="BG23" s="322">
        <v>69.8</v>
      </c>
      <c r="BH23" s="372">
        <v>12</v>
      </c>
    </row>
    <row r="24" spans="1:94" x14ac:dyDescent="0.25">
      <c r="B24" s="283">
        <v>14</v>
      </c>
      <c r="C24" s="41">
        <v>41349</v>
      </c>
      <c r="D24" s="48" t="s">
        <v>58</v>
      </c>
      <c r="E24" s="174">
        <v>5822</v>
      </c>
      <c r="F24" s="192">
        <v>5296</v>
      </c>
      <c r="G24" s="141">
        <v>342</v>
      </c>
      <c r="H24" s="181">
        <v>114</v>
      </c>
      <c r="I24" s="139">
        <v>48</v>
      </c>
      <c r="J24" s="193">
        <v>1.8</v>
      </c>
      <c r="K24" s="193">
        <v>6.7</v>
      </c>
      <c r="L24" s="196">
        <v>4</v>
      </c>
      <c r="M24" s="257">
        <v>1</v>
      </c>
      <c r="N24" s="195">
        <v>0</v>
      </c>
      <c r="O24" s="192">
        <v>7</v>
      </c>
      <c r="P24" s="195">
        <v>2</v>
      </c>
      <c r="Q24" s="154">
        <v>1</v>
      </c>
      <c r="R24" s="154">
        <v>0</v>
      </c>
      <c r="S24" s="154">
        <v>3</v>
      </c>
      <c r="T24" s="154">
        <v>56</v>
      </c>
      <c r="U24" s="192">
        <v>132</v>
      </c>
      <c r="V24" s="192">
        <v>806</v>
      </c>
      <c r="W24" s="192">
        <v>475</v>
      </c>
      <c r="X24" s="192">
        <v>107</v>
      </c>
      <c r="Y24" s="240">
        <v>285</v>
      </c>
      <c r="Z24" s="192">
        <v>1834</v>
      </c>
      <c r="AA24" s="193">
        <v>100</v>
      </c>
      <c r="AB24" s="193">
        <v>51.99</v>
      </c>
      <c r="AC24" s="193">
        <v>100</v>
      </c>
      <c r="AD24" s="193">
        <v>67.05</v>
      </c>
      <c r="AE24" s="193">
        <v>98</v>
      </c>
      <c r="AF24" s="258">
        <v>767</v>
      </c>
      <c r="AG24" s="194">
        <v>4926</v>
      </c>
      <c r="AH24" s="192">
        <v>89</v>
      </c>
      <c r="AI24" s="194">
        <v>586</v>
      </c>
      <c r="AJ24" s="194">
        <v>295</v>
      </c>
      <c r="AK24" s="194">
        <v>820</v>
      </c>
      <c r="AL24" s="192">
        <v>891</v>
      </c>
      <c r="AM24" s="259">
        <v>694</v>
      </c>
      <c r="AN24" s="192">
        <v>7009</v>
      </c>
      <c r="AO24" s="192">
        <v>1140</v>
      </c>
      <c r="AP24" s="192">
        <v>3500</v>
      </c>
      <c r="AQ24" s="192">
        <v>2500</v>
      </c>
      <c r="AR24" s="192">
        <v>700</v>
      </c>
      <c r="AS24" s="195">
        <v>12</v>
      </c>
      <c r="AT24" s="195">
        <v>200</v>
      </c>
      <c r="AU24" s="195">
        <v>180</v>
      </c>
      <c r="AV24" s="195">
        <v>1650</v>
      </c>
      <c r="AW24" s="195">
        <v>1600</v>
      </c>
      <c r="AX24" s="192">
        <v>3200</v>
      </c>
      <c r="AY24" s="192">
        <v>22000</v>
      </c>
      <c r="AZ24" s="195">
        <v>0</v>
      </c>
      <c r="BA24" s="258">
        <v>3456740</v>
      </c>
      <c r="BB24" s="192">
        <v>9441933</v>
      </c>
      <c r="BC24" s="195">
        <v>24000</v>
      </c>
      <c r="BD24" s="195">
        <v>22000</v>
      </c>
      <c r="BE24" s="195">
        <v>0</v>
      </c>
      <c r="BF24" s="260">
        <v>0</v>
      </c>
      <c r="BG24" s="683">
        <v>62.77</v>
      </c>
      <c r="BH24" s="680">
        <v>26</v>
      </c>
    </row>
    <row r="25" spans="1:94" x14ac:dyDescent="0.25">
      <c r="B25" s="283">
        <v>15</v>
      </c>
      <c r="C25" s="41">
        <v>41357</v>
      </c>
      <c r="D25" s="48" t="s">
        <v>59</v>
      </c>
      <c r="E25" s="174">
        <v>7751</v>
      </c>
      <c r="F25" s="192">
        <v>8754</v>
      </c>
      <c r="G25" s="141">
        <v>618</v>
      </c>
      <c r="H25" s="175">
        <v>165</v>
      </c>
      <c r="I25" s="139">
        <v>35</v>
      </c>
      <c r="J25" s="193">
        <v>4.5999999999999996</v>
      </c>
      <c r="K25" s="193">
        <v>16</v>
      </c>
      <c r="L25" s="193">
        <v>7.4</v>
      </c>
      <c r="M25" s="257">
        <v>5</v>
      </c>
      <c r="N25" s="195">
        <v>0</v>
      </c>
      <c r="O25" s="192">
        <v>30</v>
      </c>
      <c r="P25" s="195">
        <v>0</v>
      </c>
      <c r="Q25" s="154">
        <v>5</v>
      </c>
      <c r="R25" s="154">
        <v>1</v>
      </c>
      <c r="S25" s="154">
        <v>3</v>
      </c>
      <c r="T25" s="154">
        <v>112</v>
      </c>
      <c r="U25" s="192">
        <v>179</v>
      </c>
      <c r="V25" s="192">
        <v>1195</v>
      </c>
      <c r="W25" s="192">
        <v>782</v>
      </c>
      <c r="X25" s="192">
        <v>180</v>
      </c>
      <c r="Y25" s="239">
        <v>179</v>
      </c>
      <c r="Z25" s="192">
        <v>2341</v>
      </c>
      <c r="AA25" s="193">
        <v>94.7</v>
      </c>
      <c r="AB25" s="193">
        <v>58.38</v>
      </c>
      <c r="AC25" s="193">
        <v>94.5</v>
      </c>
      <c r="AD25" s="193">
        <v>31.56</v>
      </c>
      <c r="AE25" s="193">
        <v>94.7</v>
      </c>
      <c r="AF25" s="258">
        <v>1049</v>
      </c>
      <c r="AG25" s="194">
        <v>1668</v>
      </c>
      <c r="AH25" s="192">
        <v>97</v>
      </c>
      <c r="AI25" s="194">
        <v>530</v>
      </c>
      <c r="AJ25" s="194">
        <v>1245</v>
      </c>
      <c r="AK25" s="194">
        <v>4094</v>
      </c>
      <c r="AL25" s="192">
        <v>1890</v>
      </c>
      <c r="AM25" s="259">
        <v>1648</v>
      </c>
      <c r="AN25" s="192">
        <v>5797</v>
      </c>
      <c r="AO25" s="192">
        <v>986</v>
      </c>
      <c r="AP25" s="192">
        <v>2000</v>
      </c>
      <c r="AQ25" s="192">
        <v>250</v>
      </c>
      <c r="AR25" s="192">
        <v>300</v>
      </c>
      <c r="AS25" s="195">
        <v>17</v>
      </c>
      <c r="AT25" s="192">
        <v>50</v>
      </c>
      <c r="AU25" s="192">
        <v>50</v>
      </c>
      <c r="AV25" s="192">
        <v>40</v>
      </c>
      <c r="AW25" s="192">
        <v>40</v>
      </c>
      <c r="AX25" s="192">
        <v>4200</v>
      </c>
      <c r="AY25" s="192">
        <v>16800</v>
      </c>
      <c r="AZ25" s="192">
        <v>20</v>
      </c>
      <c r="BA25" s="258">
        <v>7410</v>
      </c>
      <c r="BB25" s="192">
        <v>24700</v>
      </c>
      <c r="BC25" s="192">
        <v>2640</v>
      </c>
      <c r="BD25" s="192">
        <v>6500</v>
      </c>
      <c r="BE25" s="192">
        <v>1900</v>
      </c>
      <c r="BF25" s="261">
        <v>3600</v>
      </c>
      <c r="BG25" s="322">
        <v>60.21</v>
      </c>
      <c r="BH25" s="372">
        <v>33</v>
      </c>
    </row>
    <row r="26" spans="1:94" x14ac:dyDescent="0.25">
      <c r="B26" s="692">
        <v>16</v>
      </c>
      <c r="C26" s="41">
        <v>41359</v>
      </c>
      <c r="D26" s="48" t="s">
        <v>82</v>
      </c>
      <c r="E26" s="174">
        <v>21255</v>
      </c>
      <c r="F26" s="192">
        <v>22805</v>
      </c>
      <c r="G26" s="141">
        <v>991</v>
      </c>
      <c r="H26" s="175">
        <v>449</v>
      </c>
      <c r="I26" s="139">
        <v>79</v>
      </c>
      <c r="J26" s="193">
        <v>1.3</v>
      </c>
      <c r="K26" s="193">
        <v>12.9</v>
      </c>
      <c r="L26" s="193">
        <v>5</v>
      </c>
      <c r="M26" s="257">
        <v>6</v>
      </c>
      <c r="N26" s="192">
        <v>1</v>
      </c>
      <c r="O26" s="192">
        <v>62</v>
      </c>
      <c r="P26" s="192">
        <v>2</v>
      </c>
      <c r="Q26" s="154">
        <v>7</v>
      </c>
      <c r="R26" s="154">
        <v>1</v>
      </c>
      <c r="S26" s="154">
        <v>8</v>
      </c>
      <c r="T26" s="154">
        <v>220</v>
      </c>
      <c r="U26" s="192">
        <v>388</v>
      </c>
      <c r="V26" s="192">
        <v>3104</v>
      </c>
      <c r="W26" s="192">
        <v>1827</v>
      </c>
      <c r="X26" s="192">
        <v>395</v>
      </c>
      <c r="Y26" s="239">
        <v>1202</v>
      </c>
      <c r="Z26" s="192">
        <v>3709</v>
      </c>
      <c r="AA26" s="193">
        <v>100</v>
      </c>
      <c r="AB26" s="193">
        <v>77.819999999999993</v>
      </c>
      <c r="AC26" s="193">
        <v>99.6</v>
      </c>
      <c r="AD26" s="193">
        <v>19.91</v>
      </c>
      <c r="AE26" s="193">
        <v>99.6</v>
      </c>
      <c r="AF26" s="258">
        <v>1430</v>
      </c>
      <c r="AG26" s="194">
        <v>4283</v>
      </c>
      <c r="AH26" s="192">
        <v>56</v>
      </c>
      <c r="AI26" s="194">
        <v>323</v>
      </c>
      <c r="AJ26" s="194">
        <v>5377</v>
      </c>
      <c r="AK26" s="194">
        <v>25801</v>
      </c>
      <c r="AL26" s="192">
        <v>2753</v>
      </c>
      <c r="AM26" s="259">
        <v>2032</v>
      </c>
      <c r="AN26" s="192">
        <v>7701</v>
      </c>
      <c r="AO26" s="192">
        <v>988</v>
      </c>
      <c r="AP26" s="192">
        <v>2350</v>
      </c>
      <c r="AQ26" s="192">
        <v>215</v>
      </c>
      <c r="AR26" s="192">
        <v>320</v>
      </c>
      <c r="AS26" s="195">
        <v>17</v>
      </c>
      <c r="AT26" s="197">
        <v>2500</v>
      </c>
      <c r="AU26" s="192">
        <v>5800</v>
      </c>
      <c r="AV26" s="195">
        <v>0</v>
      </c>
      <c r="AW26" s="195">
        <v>0</v>
      </c>
      <c r="AX26" s="192">
        <v>4000</v>
      </c>
      <c r="AY26" s="192">
        <v>96000</v>
      </c>
      <c r="AZ26" s="192">
        <v>40</v>
      </c>
      <c r="BA26" s="258">
        <v>2250</v>
      </c>
      <c r="BB26" s="192">
        <v>6500</v>
      </c>
      <c r="BC26" s="195">
        <v>0</v>
      </c>
      <c r="BD26" s="195">
        <v>0</v>
      </c>
      <c r="BE26" s="195">
        <v>0</v>
      </c>
      <c r="BF26" s="260">
        <v>0</v>
      </c>
      <c r="BG26" s="683">
        <v>69.77</v>
      </c>
      <c r="BH26" s="680">
        <v>13</v>
      </c>
    </row>
    <row r="27" spans="1:94" x14ac:dyDescent="0.25">
      <c r="B27" s="283">
        <v>17</v>
      </c>
      <c r="C27" s="41">
        <v>41378</v>
      </c>
      <c r="D27" s="48" t="s">
        <v>68</v>
      </c>
      <c r="E27" s="174">
        <v>11199</v>
      </c>
      <c r="F27" s="192">
        <v>12195</v>
      </c>
      <c r="G27" s="141">
        <v>544</v>
      </c>
      <c r="H27" s="175">
        <v>260</v>
      </c>
      <c r="I27" s="139">
        <v>45</v>
      </c>
      <c r="J27" s="193">
        <v>1.5</v>
      </c>
      <c r="K27" s="193">
        <v>11.7</v>
      </c>
      <c r="L27" s="196">
        <v>6</v>
      </c>
      <c r="M27" s="257">
        <v>5</v>
      </c>
      <c r="N27" s="192">
        <v>1</v>
      </c>
      <c r="O27" s="192">
        <v>33</v>
      </c>
      <c r="P27" s="192">
        <v>2</v>
      </c>
      <c r="Q27" s="154">
        <v>5</v>
      </c>
      <c r="R27" s="154">
        <v>2</v>
      </c>
      <c r="S27" s="154">
        <v>3</v>
      </c>
      <c r="T27" s="154">
        <v>141</v>
      </c>
      <c r="U27" s="192">
        <v>285</v>
      </c>
      <c r="V27" s="192">
        <v>1813</v>
      </c>
      <c r="W27" s="192">
        <v>1014</v>
      </c>
      <c r="X27" s="192">
        <v>271</v>
      </c>
      <c r="Y27" s="239">
        <v>234</v>
      </c>
      <c r="Z27" s="192">
        <v>2176</v>
      </c>
      <c r="AA27" s="193">
        <v>90</v>
      </c>
      <c r="AB27" s="193">
        <v>64.790000000000006</v>
      </c>
      <c r="AC27" s="193">
        <v>90</v>
      </c>
      <c r="AD27" s="193">
        <v>24.63</v>
      </c>
      <c r="AE27" s="193">
        <v>90</v>
      </c>
      <c r="AF27" s="258">
        <v>462</v>
      </c>
      <c r="AG27" s="194">
        <v>1053</v>
      </c>
      <c r="AH27" s="192">
        <v>17</v>
      </c>
      <c r="AI27" s="194">
        <v>118</v>
      </c>
      <c r="AJ27" s="194">
        <v>1376</v>
      </c>
      <c r="AK27" s="194">
        <v>10693</v>
      </c>
      <c r="AL27" s="192">
        <v>2045</v>
      </c>
      <c r="AM27" s="259">
        <v>1564</v>
      </c>
      <c r="AN27" s="192">
        <v>4454</v>
      </c>
      <c r="AO27" s="192">
        <v>289</v>
      </c>
      <c r="AP27" s="192">
        <v>311</v>
      </c>
      <c r="AQ27" s="192">
        <v>18</v>
      </c>
      <c r="AR27" s="192">
        <v>29</v>
      </c>
      <c r="AS27" s="195">
        <v>0</v>
      </c>
      <c r="AT27" s="192">
        <v>126</v>
      </c>
      <c r="AU27" s="192">
        <v>237</v>
      </c>
      <c r="AV27" s="192">
        <v>64</v>
      </c>
      <c r="AW27" s="192">
        <v>86</v>
      </c>
      <c r="AX27" s="192">
        <v>3000</v>
      </c>
      <c r="AY27" s="192">
        <v>9000</v>
      </c>
      <c r="AZ27" s="192">
        <v>285</v>
      </c>
      <c r="BA27" s="258">
        <v>66971</v>
      </c>
      <c r="BB27" s="192">
        <v>200545</v>
      </c>
      <c r="BC27" s="195">
        <v>9194</v>
      </c>
      <c r="BD27" s="195">
        <v>15920</v>
      </c>
      <c r="BE27" s="195">
        <v>9550</v>
      </c>
      <c r="BF27" s="260">
        <v>17120</v>
      </c>
      <c r="BG27" s="322">
        <v>63.48</v>
      </c>
      <c r="BH27" s="372">
        <v>24</v>
      </c>
    </row>
    <row r="28" spans="1:94" x14ac:dyDescent="0.25">
      <c r="B28" s="283">
        <v>18</v>
      </c>
      <c r="C28" s="41">
        <v>41396</v>
      </c>
      <c r="D28" s="48" t="s">
        <v>67</v>
      </c>
      <c r="E28" s="174">
        <v>47032</v>
      </c>
      <c r="F28" s="192">
        <v>46334</v>
      </c>
      <c r="G28" s="141">
        <v>10611</v>
      </c>
      <c r="H28" s="175">
        <v>1233</v>
      </c>
      <c r="I28" s="157">
        <v>219</v>
      </c>
      <c r="J28" s="193">
        <v>1.3</v>
      </c>
      <c r="K28" s="193">
        <v>6.5</v>
      </c>
      <c r="L28" s="196">
        <v>2.9</v>
      </c>
      <c r="M28" s="257">
        <v>16</v>
      </c>
      <c r="N28" s="192">
        <v>3</v>
      </c>
      <c r="O28" s="192">
        <v>127</v>
      </c>
      <c r="P28" s="192">
        <v>4</v>
      </c>
      <c r="Q28" s="139">
        <v>19</v>
      </c>
      <c r="R28" s="139">
        <v>1</v>
      </c>
      <c r="S28" s="139">
        <v>21</v>
      </c>
      <c r="T28" s="139">
        <v>566</v>
      </c>
      <c r="U28" s="192">
        <v>1190</v>
      </c>
      <c r="V28" s="192">
        <v>7685</v>
      </c>
      <c r="W28" s="192">
        <v>4370</v>
      </c>
      <c r="X28" s="192">
        <v>1233</v>
      </c>
      <c r="Y28" s="239">
        <v>1610</v>
      </c>
      <c r="Z28" s="192">
        <v>10667</v>
      </c>
      <c r="AA28" s="193">
        <v>95.2</v>
      </c>
      <c r="AB28" s="193">
        <v>50.54</v>
      </c>
      <c r="AC28" s="193">
        <v>90.5</v>
      </c>
      <c r="AD28" s="193">
        <v>17.29</v>
      </c>
      <c r="AE28" s="193">
        <v>96.9</v>
      </c>
      <c r="AF28" s="258">
        <v>7497</v>
      </c>
      <c r="AG28" s="194">
        <v>13441</v>
      </c>
      <c r="AH28" s="192">
        <v>314</v>
      </c>
      <c r="AI28" s="194">
        <v>2038</v>
      </c>
      <c r="AJ28" s="194">
        <v>2921</v>
      </c>
      <c r="AK28" s="194">
        <v>11337</v>
      </c>
      <c r="AL28" s="192">
        <v>7830</v>
      </c>
      <c r="AM28" s="259">
        <v>5816</v>
      </c>
      <c r="AN28" s="192">
        <v>19085</v>
      </c>
      <c r="AO28" s="192">
        <v>1500</v>
      </c>
      <c r="AP28" s="192">
        <v>985</v>
      </c>
      <c r="AQ28" s="192">
        <v>105</v>
      </c>
      <c r="AR28" s="192">
        <v>85</v>
      </c>
      <c r="AS28" s="195">
        <v>0</v>
      </c>
      <c r="AT28" s="195">
        <v>0</v>
      </c>
      <c r="AU28" s="195">
        <v>0</v>
      </c>
      <c r="AV28" s="195">
        <v>0</v>
      </c>
      <c r="AW28" s="195">
        <v>0</v>
      </c>
      <c r="AX28" s="192">
        <v>24500</v>
      </c>
      <c r="AY28" s="192">
        <v>270000</v>
      </c>
      <c r="AZ28" s="192">
        <v>100</v>
      </c>
      <c r="BA28" s="258">
        <v>40050</v>
      </c>
      <c r="BB28" s="192">
        <v>103500</v>
      </c>
      <c r="BC28" s="192">
        <v>3471</v>
      </c>
      <c r="BD28" s="192">
        <v>5910</v>
      </c>
      <c r="BE28" s="192">
        <v>1500</v>
      </c>
      <c r="BF28" s="261">
        <v>3255</v>
      </c>
      <c r="BG28" s="683">
        <v>66</v>
      </c>
      <c r="BH28" s="680">
        <v>19</v>
      </c>
    </row>
    <row r="29" spans="1:94" s="32" customFormat="1" x14ac:dyDescent="0.25">
      <c r="A29"/>
      <c r="B29" s="283">
        <v>19</v>
      </c>
      <c r="C29" s="41">
        <v>41483</v>
      </c>
      <c r="D29" s="48" t="s">
        <v>69</v>
      </c>
      <c r="E29" s="174">
        <v>5249</v>
      </c>
      <c r="F29" s="192">
        <v>4644</v>
      </c>
      <c r="G29" s="141">
        <v>105</v>
      </c>
      <c r="H29" s="175">
        <v>102</v>
      </c>
      <c r="I29" s="139">
        <v>37</v>
      </c>
      <c r="J29" s="193">
        <v>1</v>
      </c>
      <c r="K29" s="193">
        <v>12.3</v>
      </c>
      <c r="L29" s="193">
        <v>2.5</v>
      </c>
      <c r="M29" s="257">
        <v>4</v>
      </c>
      <c r="N29" s="195">
        <v>0</v>
      </c>
      <c r="O29" s="192">
        <v>23</v>
      </c>
      <c r="P29" s="195">
        <v>0</v>
      </c>
      <c r="Q29" s="154">
        <v>4</v>
      </c>
      <c r="R29" s="154">
        <v>1</v>
      </c>
      <c r="S29" s="154">
        <v>2</v>
      </c>
      <c r="T29" s="154">
        <v>69</v>
      </c>
      <c r="U29" s="192">
        <v>145</v>
      </c>
      <c r="V29" s="192">
        <v>733</v>
      </c>
      <c r="W29" s="192">
        <v>525</v>
      </c>
      <c r="X29" s="192">
        <v>121</v>
      </c>
      <c r="Y29" s="239">
        <v>48</v>
      </c>
      <c r="Z29" s="192">
        <v>1129</v>
      </c>
      <c r="AA29" s="193">
        <v>100</v>
      </c>
      <c r="AB29" s="193">
        <v>55.22</v>
      </c>
      <c r="AC29" s="193">
        <v>95.2</v>
      </c>
      <c r="AD29" s="193">
        <v>22.99</v>
      </c>
      <c r="AE29" s="193">
        <v>85.3</v>
      </c>
      <c r="AF29" s="258">
        <v>192</v>
      </c>
      <c r="AG29" s="194">
        <v>793</v>
      </c>
      <c r="AH29" s="192">
        <v>89</v>
      </c>
      <c r="AI29" s="194">
        <v>486</v>
      </c>
      <c r="AJ29" s="194">
        <v>671</v>
      </c>
      <c r="AK29" s="194">
        <v>1812</v>
      </c>
      <c r="AL29" s="192">
        <v>1585</v>
      </c>
      <c r="AM29" s="259">
        <v>1090</v>
      </c>
      <c r="AN29" s="192">
        <v>3313</v>
      </c>
      <c r="AO29" s="192">
        <v>450</v>
      </c>
      <c r="AP29" s="192">
        <v>280</v>
      </c>
      <c r="AQ29" s="192">
        <v>50</v>
      </c>
      <c r="AR29" s="192">
        <v>25</v>
      </c>
      <c r="AS29" s="192">
        <v>5</v>
      </c>
      <c r="AT29" s="192">
        <v>50</v>
      </c>
      <c r="AU29" s="192">
        <v>70</v>
      </c>
      <c r="AV29" s="197">
        <v>50</v>
      </c>
      <c r="AW29" s="192">
        <v>20</v>
      </c>
      <c r="AX29" s="192">
        <v>3000</v>
      </c>
      <c r="AY29" s="192">
        <v>10000</v>
      </c>
      <c r="AZ29" s="192">
        <v>15</v>
      </c>
      <c r="BA29" s="1038">
        <v>0</v>
      </c>
      <c r="BB29" s="202">
        <v>0</v>
      </c>
      <c r="BC29" s="195">
        <v>0</v>
      </c>
      <c r="BD29" s="195">
        <v>0</v>
      </c>
      <c r="BE29" s="195">
        <v>0</v>
      </c>
      <c r="BF29" s="260">
        <v>0</v>
      </c>
      <c r="BG29" s="322">
        <v>61.31</v>
      </c>
      <c r="BH29" s="372">
        <v>31</v>
      </c>
      <c r="BI29"/>
      <c r="BJ29"/>
      <c r="BK29"/>
      <c r="BL29"/>
      <c r="BM29"/>
      <c r="BN29"/>
      <c r="BO29"/>
      <c r="BP29"/>
      <c r="BQ29"/>
      <c r="BR29"/>
      <c r="BS29"/>
      <c r="BT29"/>
      <c r="BU29"/>
      <c r="BV29"/>
      <c r="BW29"/>
      <c r="BX29"/>
      <c r="BY29"/>
      <c r="BZ29"/>
      <c r="CA29"/>
      <c r="CB29"/>
      <c r="CC29"/>
      <c r="CD29"/>
      <c r="CE29"/>
      <c r="CF29"/>
      <c r="CG29"/>
      <c r="CH29"/>
      <c r="CI29"/>
      <c r="CJ29"/>
      <c r="CK29"/>
      <c r="CL29"/>
      <c r="CM29"/>
      <c r="CN29"/>
      <c r="CO29"/>
      <c r="CP29"/>
    </row>
    <row r="30" spans="1:94" x14ac:dyDescent="0.25">
      <c r="B30" s="283">
        <v>20</v>
      </c>
      <c r="C30" s="41">
        <v>41503</v>
      </c>
      <c r="D30" s="48" t="s">
        <v>83</v>
      </c>
      <c r="E30" s="174">
        <v>10023</v>
      </c>
      <c r="F30" s="192">
        <v>10133</v>
      </c>
      <c r="G30" s="141">
        <v>278</v>
      </c>
      <c r="H30" s="175">
        <v>276</v>
      </c>
      <c r="I30" s="139">
        <v>49</v>
      </c>
      <c r="J30" s="193">
        <v>2.6</v>
      </c>
      <c r="K30" s="193">
        <v>19</v>
      </c>
      <c r="L30" s="193">
        <v>11.3</v>
      </c>
      <c r="M30" s="257">
        <v>3</v>
      </c>
      <c r="N30" s="195">
        <v>1</v>
      </c>
      <c r="O30" s="192">
        <v>27</v>
      </c>
      <c r="P30" s="192">
        <v>1</v>
      </c>
      <c r="Q30" s="139">
        <v>3</v>
      </c>
      <c r="R30" s="139">
        <v>1</v>
      </c>
      <c r="S30" s="139">
        <v>4</v>
      </c>
      <c r="T30" s="139">
        <v>100</v>
      </c>
      <c r="U30" s="192">
        <v>275</v>
      </c>
      <c r="V30" s="192">
        <v>1506</v>
      </c>
      <c r="W30" s="192">
        <v>769</v>
      </c>
      <c r="X30" s="192">
        <v>205</v>
      </c>
      <c r="Y30" s="239">
        <v>24</v>
      </c>
      <c r="Z30" s="192">
        <v>1568</v>
      </c>
      <c r="AA30" s="193">
        <v>96.3</v>
      </c>
      <c r="AB30" s="193">
        <v>71.989999999999995</v>
      </c>
      <c r="AC30" s="193">
        <v>85</v>
      </c>
      <c r="AD30" s="193">
        <v>25.38</v>
      </c>
      <c r="AE30" s="193">
        <v>37</v>
      </c>
      <c r="AF30" s="258">
        <v>646</v>
      </c>
      <c r="AG30" s="194">
        <v>1737</v>
      </c>
      <c r="AH30" s="192">
        <v>19</v>
      </c>
      <c r="AI30" s="194">
        <v>80</v>
      </c>
      <c r="AJ30" s="194">
        <v>765</v>
      </c>
      <c r="AK30" s="194">
        <v>1781</v>
      </c>
      <c r="AL30" s="192">
        <v>2353</v>
      </c>
      <c r="AM30" s="259">
        <v>1869</v>
      </c>
      <c r="AN30" s="192">
        <v>3553</v>
      </c>
      <c r="AO30" s="192">
        <v>1000</v>
      </c>
      <c r="AP30" s="192">
        <v>820</v>
      </c>
      <c r="AQ30" s="192">
        <v>125</v>
      </c>
      <c r="AR30" s="195">
        <v>12</v>
      </c>
      <c r="AS30" s="195">
        <v>0</v>
      </c>
      <c r="AT30" s="195">
        <v>35</v>
      </c>
      <c r="AU30" s="195">
        <v>320</v>
      </c>
      <c r="AV30" s="192">
        <v>15</v>
      </c>
      <c r="AW30" s="199">
        <v>54</v>
      </c>
      <c r="AX30" s="199">
        <v>1350</v>
      </c>
      <c r="AY30" s="192">
        <v>27000</v>
      </c>
      <c r="AZ30" s="192">
        <v>7</v>
      </c>
      <c r="BA30" s="258">
        <v>3600</v>
      </c>
      <c r="BB30" s="192">
        <v>8800</v>
      </c>
      <c r="BC30" s="195">
        <v>320</v>
      </c>
      <c r="BD30" s="195">
        <v>650</v>
      </c>
      <c r="BE30" s="192">
        <v>1500</v>
      </c>
      <c r="BF30" s="261">
        <v>2604</v>
      </c>
      <c r="BG30" s="683">
        <v>69.91</v>
      </c>
      <c r="BH30" s="680">
        <v>11</v>
      </c>
    </row>
    <row r="31" spans="1:94" x14ac:dyDescent="0.25">
      <c r="B31" s="570">
        <v>21</v>
      </c>
      <c r="C31" s="41">
        <v>41518</v>
      </c>
      <c r="D31" s="48" t="s">
        <v>70</v>
      </c>
      <c r="E31" s="174">
        <v>5366</v>
      </c>
      <c r="F31" s="192">
        <v>4191</v>
      </c>
      <c r="G31" s="141">
        <v>266</v>
      </c>
      <c r="H31" s="175">
        <v>82</v>
      </c>
      <c r="I31" s="139">
        <v>30</v>
      </c>
      <c r="J31" s="193">
        <v>1.2</v>
      </c>
      <c r="K31" s="193">
        <v>5.0999999999999996</v>
      </c>
      <c r="L31" s="193">
        <v>4.5999999999999996</v>
      </c>
      <c r="M31" s="257">
        <v>1</v>
      </c>
      <c r="N31" s="195">
        <v>0</v>
      </c>
      <c r="O31" s="192">
        <v>19</v>
      </c>
      <c r="P31" s="195">
        <v>0</v>
      </c>
      <c r="Q31" s="154">
        <v>1</v>
      </c>
      <c r="R31" s="154">
        <v>0</v>
      </c>
      <c r="S31" s="154">
        <v>3</v>
      </c>
      <c r="T31" s="154">
        <v>59</v>
      </c>
      <c r="U31" s="192">
        <v>109</v>
      </c>
      <c r="V31" s="192">
        <v>699</v>
      </c>
      <c r="W31" s="192">
        <v>466</v>
      </c>
      <c r="X31" s="192">
        <v>140</v>
      </c>
      <c r="Y31" s="239">
        <v>263</v>
      </c>
      <c r="Z31" s="192">
        <v>1306</v>
      </c>
      <c r="AA31" s="193">
        <v>100</v>
      </c>
      <c r="AB31" s="193">
        <v>62.06</v>
      </c>
      <c r="AC31" s="193">
        <v>91.8</v>
      </c>
      <c r="AD31" s="193">
        <v>26.88</v>
      </c>
      <c r="AE31" s="193">
        <v>100</v>
      </c>
      <c r="AF31" s="258">
        <v>593</v>
      </c>
      <c r="AG31" s="194">
        <v>2368</v>
      </c>
      <c r="AH31" s="192">
        <v>20</v>
      </c>
      <c r="AI31" s="194">
        <v>120</v>
      </c>
      <c r="AJ31" s="194">
        <v>697</v>
      </c>
      <c r="AK31" s="194">
        <v>2598</v>
      </c>
      <c r="AL31" s="192">
        <v>1204</v>
      </c>
      <c r="AM31" s="259">
        <v>1033</v>
      </c>
      <c r="AN31" s="192">
        <v>13004</v>
      </c>
      <c r="AO31" s="192">
        <v>710</v>
      </c>
      <c r="AP31" s="192">
        <v>218</v>
      </c>
      <c r="AQ31" s="192">
        <v>40</v>
      </c>
      <c r="AR31" s="192">
        <v>31</v>
      </c>
      <c r="AS31" s="195">
        <v>0</v>
      </c>
      <c r="AT31" s="195">
        <v>0</v>
      </c>
      <c r="AU31" s="195">
        <v>0</v>
      </c>
      <c r="AV31" s="195">
        <v>0</v>
      </c>
      <c r="AW31" s="192">
        <v>47</v>
      </c>
      <c r="AX31" s="192">
        <v>24000</v>
      </c>
      <c r="AY31" s="192">
        <v>40000</v>
      </c>
      <c r="AZ31" s="192">
        <v>61</v>
      </c>
      <c r="BA31" s="258">
        <v>16500</v>
      </c>
      <c r="BB31" s="192">
        <v>41280</v>
      </c>
      <c r="BC31" s="192">
        <v>6900</v>
      </c>
      <c r="BD31" s="192">
        <v>13800</v>
      </c>
      <c r="BE31" s="195">
        <v>0</v>
      </c>
      <c r="BF31" s="260">
        <v>0</v>
      </c>
      <c r="BG31" s="322">
        <v>68.27</v>
      </c>
      <c r="BH31" s="372">
        <v>14</v>
      </c>
    </row>
    <row r="32" spans="1:94" x14ac:dyDescent="0.25">
      <c r="B32" s="283">
        <v>22</v>
      </c>
      <c r="C32" s="41">
        <v>41524</v>
      </c>
      <c r="D32" s="48" t="s">
        <v>60</v>
      </c>
      <c r="E32" s="174">
        <v>23051</v>
      </c>
      <c r="F32" s="192">
        <v>15159</v>
      </c>
      <c r="G32" s="141">
        <v>1778</v>
      </c>
      <c r="H32" s="175">
        <v>361</v>
      </c>
      <c r="I32" s="139">
        <v>112</v>
      </c>
      <c r="J32" s="193">
        <v>1.6</v>
      </c>
      <c r="K32" s="193">
        <v>3.8</v>
      </c>
      <c r="L32" s="193">
        <v>3.7</v>
      </c>
      <c r="M32" s="257">
        <v>7</v>
      </c>
      <c r="N32" s="192">
        <v>1</v>
      </c>
      <c r="O32" s="192">
        <v>52</v>
      </c>
      <c r="P32" s="192">
        <v>5</v>
      </c>
      <c r="Q32" s="139">
        <v>7</v>
      </c>
      <c r="R32" s="139">
        <v>2</v>
      </c>
      <c r="S32" s="139">
        <v>8</v>
      </c>
      <c r="T32" s="139">
        <v>240</v>
      </c>
      <c r="U32" s="192">
        <v>723</v>
      </c>
      <c r="V32" s="192">
        <v>3164</v>
      </c>
      <c r="W32" s="192">
        <v>2168</v>
      </c>
      <c r="X32" s="192">
        <v>603</v>
      </c>
      <c r="Y32" s="239">
        <v>274</v>
      </c>
      <c r="Z32" s="192">
        <v>6670</v>
      </c>
      <c r="AA32" s="193">
        <v>99</v>
      </c>
      <c r="AB32" s="193">
        <v>61.8</v>
      </c>
      <c r="AC32" s="193">
        <v>98</v>
      </c>
      <c r="AD32" s="193">
        <v>42.9</v>
      </c>
      <c r="AE32" s="193">
        <v>99</v>
      </c>
      <c r="AF32" s="258">
        <v>8760</v>
      </c>
      <c r="AG32" s="194">
        <v>52894</v>
      </c>
      <c r="AH32" s="192">
        <v>63</v>
      </c>
      <c r="AI32" s="194">
        <v>381</v>
      </c>
      <c r="AJ32" s="194">
        <v>1567</v>
      </c>
      <c r="AK32" s="194">
        <v>3873</v>
      </c>
      <c r="AL32" s="192">
        <v>2167</v>
      </c>
      <c r="AM32" s="259">
        <v>1656</v>
      </c>
      <c r="AN32" s="192">
        <v>31219</v>
      </c>
      <c r="AO32" s="192">
        <v>1800</v>
      </c>
      <c r="AP32" s="192">
        <v>2000</v>
      </c>
      <c r="AQ32" s="192">
        <v>250</v>
      </c>
      <c r="AR32" s="192">
        <v>300</v>
      </c>
      <c r="AS32" s="192">
        <v>54</v>
      </c>
      <c r="AT32" s="195">
        <v>150</v>
      </c>
      <c r="AU32" s="195">
        <v>50</v>
      </c>
      <c r="AV32" s="197">
        <v>50</v>
      </c>
      <c r="AW32" s="197">
        <v>40</v>
      </c>
      <c r="AX32" s="192">
        <v>200000</v>
      </c>
      <c r="AY32" s="192">
        <v>622000</v>
      </c>
      <c r="AZ32" s="192">
        <v>150</v>
      </c>
      <c r="BA32" s="258">
        <v>180000</v>
      </c>
      <c r="BB32" s="192">
        <v>520000</v>
      </c>
      <c r="BC32" s="195">
        <v>37270</v>
      </c>
      <c r="BD32" s="195">
        <v>64700</v>
      </c>
      <c r="BE32" s="195">
        <v>0</v>
      </c>
      <c r="BF32" s="260">
        <v>0</v>
      </c>
      <c r="BG32" s="683">
        <v>77</v>
      </c>
      <c r="BH32" s="680">
        <v>2</v>
      </c>
    </row>
    <row r="33" spans="2:60" x14ac:dyDescent="0.25">
      <c r="B33" s="283">
        <v>23</v>
      </c>
      <c r="C33" s="41">
        <v>41530</v>
      </c>
      <c r="D33" s="48" t="s">
        <v>84</v>
      </c>
      <c r="E33" s="174">
        <v>10360</v>
      </c>
      <c r="F33" s="192">
        <v>10114</v>
      </c>
      <c r="G33" s="141">
        <v>164</v>
      </c>
      <c r="H33" s="175">
        <v>238</v>
      </c>
      <c r="I33" s="157">
        <v>28</v>
      </c>
      <c r="J33" s="193">
        <v>2.2000000000000002</v>
      </c>
      <c r="K33" s="193">
        <v>10.6</v>
      </c>
      <c r="L33" s="193">
        <v>4.4000000000000004</v>
      </c>
      <c r="M33" s="257">
        <v>5</v>
      </c>
      <c r="N33" s="195">
        <v>0</v>
      </c>
      <c r="O33" s="192">
        <v>39</v>
      </c>
      <c r="P33" s="195">
        <v>0</v>
      </c>
      <c r="Q33" s="154">
        <v>5</v>
      </c>
      <c r="R33" s="154">
        <v>0</v>
      </c>
      <c r="S33" s="154">
        <v>2</v>
      </c>
      <c r="T33" s="154">
        <v>103</v>
      </c>
      <c r="U33" s="192">
        <v>230</v>
      </c>
      <c r="V33" s="192">
        <v>1452</v>
      </c>
      <c r="W33" s="192">
        <v>775</v>
      </c>
      <c r="X33" s="192">
        <v>190</v>
      </c>
      <c r="Y33" s="239">
        <v>298</v>
      </c>
      <c r="Z33" s="192">
        <v>1673</v>
      </c>
      <c r="AA33" s="193">
        <v>98.29</v>
      </c>
      <c r="AB33" s="193">
        <v>47.15</v>
      </c>
      <c r="AC33" s="193">
        <v>91.8</v>
      </c>
      <c r="AD33" s="193">
        <v>16.899999999999999</v>
      </c>
      <c r="AE33" s="193">
        <v>94.9</v>
      </c>
      <c r="AF33" s="258">
        <v>460</v>
      </c>
      <c r="AG33" s="194">
        <v>1455</v>
      </c>
      <c r="AH33" s="192">
        <v>43</v>
      </c>
      <c r="AI33" s="194">
        <v>220</v>
      </c>
      <c r="AJ33" s="194">
        <v>1854</v>
      </c>
      <c r="AK33" s="194">
        <v>8925</v>
      </c>
      <c r="AL33" s="192">
        <v>3740</v>
      </c>
      <c r="AM33" s="259">
        <v>2793</v>
      </c>
      <c r="AN33" s="192">
        <v>2230</v>
      </c>
      <c r="AO33" s="192">
        <v>730</v>
      </c>
      <c r="AP33" s="192">
        <v>810</v>
      </c>
      <c r="AQ33" s="192">
        <v>200</v>
      </c>
      <c r="AR33" s="192">
        <v>5</v>
      </c>
      <c r="AS33" s="195">
        <v>2</v>
      </c>
      <c r="AT33" s="197">
        <v>70</v>
      </c>
      <c r="AU33" s="197">
        <v>350</v>
      </c>
      <c r="AV33" s="195">
        <v>0</v>
      </c>
      <c r="AW33" s="197">
        <v>45</v>
      </c>
      <c r="AX33" s="199">
        <v>2700</v>
      </c>
      <c r="AY33" s="192">
        <v>32000</v>
      </c>
      <c r="AZ33" s="192">
        <v>150</v>
      </c>
      <c r="BA33" s="258">
        <v>1800</v>
      </c>
      <c r="BB33" s="192">
        <v>4500</v>
      </c>
      <c r="BC33" s="195">
        <v>0</v>
      </c>
      <c r="BD33" s="195">
        <v>0</v>
      </c>
      <c r="BE33" s="192">
        <v>7975</v>
      </c>
      <c r="BF33" s="261">
        <v>17205</v>
      </c>
      <c r="BG33" s="322">
        <v>63.38</v>
      </c>
      <c r="BH33" s="372">
        <v>25</v>
      </c>
    </row>
    <row r="34" spans="2:60" x14ac:dyDescent="0.25">
      <c r="B34" s="283">
        <v>24</v>
      </c>
      <c r="C34" s="41">
        <v>41548</v>
      </c>
      <c r="D34" s="48" t="s">
        <v>202</v>
      </c>
      <c r="E34" s="174">
        <v>11709</v>
      </c>
      <c r="F34" s="192">
        <v>10890</v>
      </c>
      <c r="G34" s="141">
        <v>503</v>
      </c>
      <c r="H34" s="181">
        <v>258</v>
      </c>
      <c r="I34" s="139">
        <v>67</v>
      </c>
      <c r="J34" s="193">
        <v>3</v>
      </c>
      <c r="K34" s="193">
        <v>7</v>
      </c>
      <c r="L34" s="193">
        <v>4</v>
      </c>
      <c r="M34" s="257">
        <v>4</v>
      </c>
      <c r="N34" s="192">
        <v>2</v>
      </c>
      <c r="O34" s="192">
        <v>39</v>
      </c>
      <c r="P34" s="192">
        <v>1</v>
      </c>
      <c r="Q34" s="139">
        <v>4</v>
      </c>
      <c r="R34" s="139">
        <v>2</v>
      </c>
      <c r="S34" s="139">
        <v>4</v>
      </c>
      <c r="T34" s="139">
        <v>131</v>
      </c>
      <c r="U34" s="192">
        <v>261</v>
      </c>
      <c r="V34" s="192">
        <v>1786</v>
      </c>
      <c r="W34" s="192">
        <v>1028</v>
      </c>
      <c r="X34" s="192">
        <v>294</v>
      </c>
      <c r="Y34" s="239">
        <v>233</v>
      </c>
      <c r="Z34" s="192">
        <v>2813</v>
      </c>
      <c r="AA34" s="193">
        <v>99.1</v>
      </c>
      <c r="AB34" s="193">
        <v>51.42</v>
      </c>
      <c r="AC34" s="193">
        <v>94.2</v>
      </c>
      <c r="AD34" s="193">
        <v>22.76</v>
      </c>
      <c r="AE34" s="193">
        <v>94.1</v>
      </c>
      <c r="AF34" s="258">
        <v>1300</v>
      </c>
      <c r="AG34" s="194">
        <v>3230</v>
      </c>
      <c r="AH34" s="192">
        <v>96</v>
      </c>
      <c r="AI34" s="194">
        <v>753</v>
      </c>
      <c r="AJ34" s="194">
        <v>1512</v>
      </c>
      <c r="AK34" s="194">
        <v>4373</v>
      </c>
      <c r="AL34" s="192">
        <v>4054</v>
      </c>
      <c r="AM34" s="259">
        <v>3138</v>
      </c>
      <c r="AN34" s="192">
        <v>16628</v>
      </c>
      <c r="AO34" s="192">
        <v>2469</v>
      </c>
      <c r="AP34" s="192">
        <v>935</v>
      </c>
      <c r="AQ34" s="192">
        <v>245</v>
      </c>
      <c r="AR34" s="192">
        <v>63</v>
      </c>
      <c r="AS34" s="195">
        <v>16</v>
      </c>
      <c r="AT34" s="192">
        <v>312</v>
      </c>
      <c r="AU34" s="195">
        <v>0</v>
      </c>
      <c r="AV34" s="192">
        <v>215</v>
      </c>
      <c r="AW34" s="192">
        <v>64</v>
      </c>
      <c r="AX34" s="192">
        <v>7500</v>
      </c>
      <c r="AY34" s="192">
        <v>60000</v>
      </c>
      <c r="AZ34" s="192">
        <v>550</v>
      </c>
      <c r="BA34" s="258">
        <v>27250</v>
      </c>
      <c r="BB34" s="192">
        <v>153325</v>
      </c>
      <c r="BC34" s="192">
        <v>258244</v>
      </c>
      <c r="BD34" s="192">
        <v>488590</v>
      </c>
      <c r="BE34" s="195">
        <v>0</v>
      </c>
      <c r="BF34" s="260">
        <v>0</v>
      </c>
      <c r="BG34" s="322">
        <v>66.37</v>
      </c>
      <c r="BH34" s="372">
        <v>18</v>
      </c>
    </row>
    <row r="35" spans="2:60" x14ac:dyDescent="0.25">
      <c r="B35" s="283">
        <v>25</v>
      </c>
      <c r="C35" s="41">
        <v>41551</v>
      </c>
      <c r="D35" s="48" t="s">
        <v>79</v>
      </c>
      <c r="E35" s="174">
        <v>104262</v>
      </c>
      <c r="F35" s="192">
        <v>87805</v>
      </c>
      <c r="G35" s="141">
        <v>35181</v>
      </c>
      <c r="H35" s="175">
        <v>2524</v>
      </c>
      <c r="I35" s="157">
        <v>551</v>
      </c>
      <c r="J35" s="193">
        <v>2.8</v>
      </c>
      <c r="K35" s="193">
        <v>8.1</v>
      </c>
      <c r="L35" s="193">
        <v>5.7</v>
      </c>
      <c r="M35" s="257">
        <v>14</v>
      </c>
      <c r="N35" s="192">
        <v>1</v>
      </c>
      <c r="O35" s="192">
        <v>152</v>
      </c>
      <c r="P35" s="192">
        <v>23</v>
      </c>
      <c r="Q35" s="154">
        <v>15</v>
      </c>
      <c r="R35" s="154" t="s">
        <v>124</v>
      </c>
      <c r="S35" s="154" t="s">
        <v>124</v>
      </c>
      <c r="T35" s="154" t="s">
        <v>124</v>
      </c>
      <c r="U35" s="192">
        <v>2637</v>
      </c>
      <c r="V35" s="192">
        <v>14524</v>
      </c>
      <c r="W35" s="192">
        <v>9618</v>
      </c>
      <c r="X35" s="192">
        <v>2683</v>
      </c>
      <c r="Y35" s="239">
        <v>1966</v>
      </c>
      <c r="Z35" s="192">
        <v>25480</v>
      </c>
      <c r="AA35" s="193">
        <v>100</v>
      </c>
      <c r="AB35" s="193">
        <v>53</v>
      </c>
      <c r="AC35" s="193">
        <v>98</v>
      </c>
      <c r="AD35" s="193">
        <v>15.65</v>
      </c>
      <c r="AE35" s="193">
        <v>98</v>
      </c>
      <c r="AF35" s="258">
        <v>5422</v>
      </c>
      <c r="AG35" s="194">
        <v>14639</v>
      </c>
      <c r="AH35" s="192">
        <v>638</v>
      </c>
      <c r="AI35" s="194">
        <v>4436</v>
      </c>
      <c r="AJ35" s="194">
        <v>4268</v>
      </c>
      <c r="AK35" s="194">
        <v>15892</v>
      </c>
      <c r="AL35" s="192">
        <v>14945</v>
      </c>
      <c r="AM35" s="259">
        <v>10963</v>
      </c>
      <c r="AN35" s="192">
        <v>31192</v>
      </c>
      <c r="AO35" s="192">
        <v>6125</v>
      </c>
      <c r="AP35" s="192">
        <v>6500</v>
      </c>
      <c r="AQ35" s="192">
        <v>450</v>
      </c>
      <c r="AR35" s="192">
        <v>120</v>
      </c>
      <c r="AS35" s="195">
        <v>30</v>
      </c>
      <c r="AT35" s="195">
        <v>250</v>
      </c>
      <c r="AU35" s="195">
        <v>350</v>
      </c>
      <c r="AV35" s="192">
        <v>98</v>
      </c>
      <c r="AW35" s="192">
        <v>185</v>
      </c>
      <c r="AX35" s="192">
        <v>32400</v>
      </c>
      <c r="AY35" s="192">
        <v>1080000</v>
      </c>
      <c r="AZ35" s="192">
        <v>2056</v>
      </c>
      <c r="BA35" s="258">
        <v>105350</v>
      </c>
      <c r="BB35" s="192">
        <v>305920</v>
      </c>
      <c r="BC35" s="192">
        <v>22000</v>
      </c>
      <c r="BD35" s="192">
        <v>30500</v>
      </c>
      <c r="BE35" s="192">
        <v>4650</v>
      </c>
      <c r="BF35" s="261">
        <v>9300</v>
      </c>
      <c r="BG35" s="683">
        <v>73.37</v>
      </c>
      <c r="BH35" s="680">
        <v>4</v>
      </c>
    </row>
    <row r="36" spans="2:60" x14ac:dyDescent="0.25">
      <c r="B36" s="692">
        <v>26</v>
      </c>
      <c r="C36" s="41">
        <v>41615</v>
      </c>
      <c r="D36" s="48" t="s">
        <v>61</v>
      </c>
      <c r="E36" s="174">
        <v>17638</v>
      </c>
      <c r="F36" s="192">
        <v>13019</v>
      </c>
      <c r="G36" s="141">
        <v>1626</v>
      </c>
      <c r="H36" s="181">
        <v>312</v>
      </c>
      <c r="I36" s="139">
        <v>95</v>
      </c>
      <c r="J36" s="193">
        <v>2.8</v>
      </c>
      <c r="K36" s="193">
        <v>6.4</v>
      </c>
      <c r="L36" s="193">
        <v>3.9</v>
      </c>
      <c r="M36" s="257">
        <v>4</v>
      </c>
      <c r="N36" s="195">
        <v>0</v>
      </c>
      <c r="O36" s="192">
        <v>28</v>
      </c>
      <c r="P36" s="192">
        <v>5</v>
      </c>
      <c r="Q36" s="154">
        <v>4</v>
      </c>
      <c r="R36" s="154">
        <v>1</v>
      </c>
      <c r="S36" s="154">
        <v>7</v>
      </c>
      <c r="T36" s="154">
        <v>176</v>
      </c>
      <c r="U36" s="192">
        <v>456</v>
      </c>
      <c r="V36" s="192">
        <v>2375</v>
      </c>
      <c r="W36" s="192">
        <v>1608</v>
      </c>
      <c r="X36" s="192">
        <v>551</v>
      </c>
      <c r="Y36" s="239">
        <v>412</v>
      </c>
      <c r="Z36" s="192">
        <v>4570</v>
      </c>
      <c r="AA36" s="193">
        <v>100</v>
      </c>
      <c r="AB36" s="193">
        <v>74.739999999999995</v>
      </c>
      <c r="AC36" s="193">
        <v>94.9</v>
      </c>
      <c r="AD36" s="193">
        <v>43.92</v>
      </c>
      <c r="AE36" s="193">
        <v>100</v>
      </c>
      <c r="AF36" s="258">
        <v>3033</v>
      </c>
      <c r="AG36" s="194">
        <v>12092</v>
      </c>
      <c r="AH36" s="192">
        <v>74</v>
      </c>
      <c r="AI36" s="194">
        <v>518</v>
      </c>
      <c r="AJ36" s="194">
        <v>2242</v>
      </c>
      <c r="AK36" s="194">
        <v>7478</v>
      </c>
      <c r="AL36" s="192">
        <v>723</v>
      </c>
      <c r="AM36" s="259">
        <v>618</v>
      </c>
      <c r="AN36" s="192">
        <v>15037</v>
      </c>
      <c r="AO36" s="192">
        <v>2967</v>
      </c>
      <c r="AP36" s="192">
        <v>115</v>
      </c>
      <c r="AQ36" s="192">
        <v>265</v>
      </c>
      <c r="AR36" s="192">
        <v>300</v>
      </c>
      <c r="AS36" s="195">
        <v>39</v>
      </c>
      <c r="AT36" s="195">
        <v>0</v>
      </c>
      <c r="AU36" s="195">
        <v>0</v>
      </c>
      <c r="AV36" s="192">
        <v>100</v>
      </c>
      <c r="AW36" s="192">
        <v>100</v>
      </c>
      <c r="AX36" s="192">
        <v>285000</v>
      </c>
      <c r="AY36" s="192">
        <v>450000</v>
      </c>
      <c r="AZ36" s="195">
        <v>0</v>
      </c>
      <c r="BA36" s="258">
        <v>153000</v>
      </c>
      <c r="BB36" s="192">
        <v>435000</v>
      </c>
      <c r="BC36" s="195">
        <v>14360</v>
      </c>
      <c r="BD36" s="195">
        <v>43300</v>
      </c>
      <c r="BE36" s="195">
        <v>0</v>
      </c>
      <c r="BF36" s="260">
        <v>0</v>
      </c>
      <c r="BG36" s="322">
        <v>76.58</v>
      </c>
      <c r="BH36" s="372">
        <v>3</v>
      </c>
    </row>
    <row r="37" spans="2:60" x14ac:dyDescent="0.25">
      <c r="B37" s="283">
        <v>27</v>
      </c>
      <c r="C37" s="41">
        <v>41660</v>
      </c>
      <c r="D37" s="48" t="s">
        <v>85</v>
      </c>
      <c r="E37" s="174">
        <v>9835</v>
      </c>
      <c r="F37" s="192">
        <v>10053</v>
      </c>
      <c r="G37" s="141">
        <v>266</v>
      </c>
      <c r="H37" s="175">
        <v>229</v>
      </c>
      <c r="I37" s="139">
        <v>27</v>
      </c>
      <c r="J37" s="193">
        <v>6</v>
      </c>
      <c r="K37" s="193">
        <v>15</v>
      </c>
      <c r="L37" s="193">
        <v>7.7</v>
      </c>
      <c r="M37" s="257">
        <v>2</v>
      </c>
      <c r="N37" s="195">
        <v>0</v>
      </c>
      <c r="O37" s="192">
        <v>40</v>
      </c>
      <c r="P37" s="195">
        <v>0</v>
      </c>
      <c r="Q37" s="154">
        <v>2</v>
      </c>
      <c r="R37" s="154">
        <v>0</v>
      </c>
      <c r="S37" s="154">
        <v>5</v>
      </c>
      <c r="T37" s="154">
        <v>101</v>
      </c>
      <c r="U37" s="192">
        <v>195</v>
      </c>
      <c r="V37" s="192">
        <v>1589</v>
      </c>
      <c r="W37" s="192">
        <v>651</v>
      </c>
      <c r="X37" s="192">
        <v>136</v>
      </c>
      <c r="Y37" s="239">
        <v>594</v>
      </c>
      <c r="Z37" s="192">
        <v>1562</v>
      </c>
      <c r="AA37" s="193">
        <v>100</v>
      </c>
      <c r="AB37" s="193">
        <v>55.07</v>
      </c>
      <c r="AC37" s="193">
        <v>79.400000000000006</v>
      </c>
      <c r="AD37" s="193">
        <v>12.16</v>
      </c>
      <c r="AE37" s="193">
        <v>58.1</v>
      </c>
      <c r="AF37" s="258">
        <v>998</v>
      </c>
      <c r="AG37" s="194">
        <v>2034</v>
      </c>
      <c r="AH37" s="192">
        <v>56</v>
      </c>
      <c r="AI37" s="194">
        <v>352</v>
      </c>
      <c r="AJ37" s="194">
        <v>670</v>
      </c>
      <c r="AK37" s="194">
        <v>2070</v>
      </c>
      <c r="AL37" s="192">
        <v>2767</v>
      </c>
      <c r="AM37" s="259">
        <v>1876</v>
      </c>
      <c r="AN37" s="192">
        <v>5163</v>
      </c>
      <c r="AO37" s="192">
        <v>770</v>
      </c>
      <c r="AP37" s="192">
        <v>1120</v>
      </c>
      <c r="AQ37" s="192">
        <v>270</v>
      </c>
      <c r="AR37" s="192">
        <v>18</v>
      </c>
      <c r="AS37" s="195">
        <v>0</v>
      </c>
      <c r="AT37" s="200">
        <v>78</v>
      </c>
      <c r="AU37" s="192">
        <v>320</v>
      </c>
      <c r="AV37" s="195">
        <v>0</v>
      </c>
      <c r="AW37" s="195">
        <v>0</v>
      </c>
      <c r="AX37" s="199">
        <v>1000</v>
      </c>
      <c r="AY37" s="192">
        <v>30000</v>
      </c>
      <c r="AZ37" s="192">
        <v>25</v>
      </c>
      <c r="BA37" s="258">
        <v>670</v>
      </c>
      <c r="BB37" s="192">
        <v>2000</v>
      </c>
      <c r="BC37" s="192">
        <v>78</v>
      </c>
      <c r="BD37" s="192">
        <v>140</v>
      </c>
      <c r="BE37" s="192">
        <v>488</v>
      </c>
      <c r="BF37" s="261">
        <v>1220</v>
      </c>
      <c r="BG37" s="683">
        <v>62.15</v>
      </c>
      <c r="BH37" s="680">
        <v>30</v>
      </c>
    </row>
    <row r="38" spans="2:60" x14ac:dyDescent="0.25">
      <c r="B38" s="283">
        <v>28</v>
      </c>
      <c r="C38" s="41">
        <v>41668</v>
      </c>
      <c r="D38" s="48" t="s">
        <v>86</v>
      </c>
      <c r="E38" s="174">
        <v>29807</v>
      </c>
      <c r="F38" s="192">
        <v>28763</v>
      </c>
      <c r="G38" s="141">
        <v>1775</v>
      </c>
      <c r="H38" s="175">
        <v>507</v>
      </c>
      <c r="I38" s="157">
        <v>132</v>
      </c>
      <c r="J38" s="193">
        <v>3.2</v>
      </c>
      <c r="K38" s="193">
        <v>15</v>
      </c>
      <c r="L38" s="193">
        <v>7.7</v>
      </c>
      <c r="M38" s="257">
        <v>9</v>
      </c>
      <c r="N38" s="195">
        <v>0</v>
      </c>
      <c r="O38" s="192">
        <v>91</v>
      </c>
      <c r="P38" s="192">
        <v>2</v>
      </c>
      <c r="Q38" s="139">
        <v>9</v>
      </c>
      <c r="R38" s="139">
        <v>1</v>
      </c>
      <c r="S38" s="139">
        <v>11</v>
      </c>
      <c r="T38" s="139">
        <v>289</v>
      </c>
      <c r="U38" s="192">
        <v>566</v>
      </c>
      <c r="V38" s="192">
        <v>3587</v>
      </c>
      <c r="W38" s="192">
        <v>2258</v>
      </c>
      <c r="X38" s="192">
        <v>655</v>
      </c>
      <c r="Y38" s="239">
        <v>804</v>
      </c>
      <c r="Z38" s="192">
        <v>5539</v>
      </c>
      <c r="AA38" s="193">
        <v>98.9</v>
      </c>
      <c r="AB38" s="193">
        <v>68.61</v>
      </c>
      <c r="AC38" s="193">
        <v>95.8</v>
      </c>
      <c r="AD38" s="193">
        <v>32.39</v>
      </c>
      <c r="AE38" s="193">
        <v>93.6</v>
      </c>
      <c r="AF38" s="258">
        <v>2008</v>
      </c>
      <c r="AG38" s="194">
        <v>4711</v>
      </c>
      <c r="AH38" s="192">
        <v>233</v>
      </c>
      <c r="AI38" s="194">
        <v>1259</v>
      </c>
      <c r="AJ38" s="194">
        <v>4295</v>
      </c>
      <c r="AK38" s="194">
        <v>13432</v>
      </c>
      <c r="AL38" s="192">
        <v>4753</v>
      </c>
      <c r="AM38" s="259">
        <v>3553</v>
      </c>
      <c r="AN38" s="192">
        <v>7456</v>
      </c>
      <c r="AO38" s="192">
        <v>2003</v>
      </c>
      <c r="AP38" s="192">
        <v>2080</v>
      </c>
      <c r="AQ38" s="192">
        <v>160</v>
      </c>
      <c r="AR38" s="192">
        <v>18</v>
      </c>
      <c r="AS38" s="195">
        <v>10</v>
      </c>
      <c r="AT38" s="192">
        <v>4500</v>
      </c>
      <c r="AU38" s="192">
        <v>28000</v>
      </c>
      <c r="AV38" s="192">
        <v>150</v>
      </c>
      <c r="AW38" s="192">
        <v>60</v>
      </c>
      <c r="AX38" s="192">
        <v>3850</v>
      </c>
      <c r="AY38" s="192">
        <v>77000</v>
      </c>
      <c r="AZ38" s="192">
        <v>1380</v>
      </c>
      <c r="BA38" s="258">
        <v>3190</v>
      </c>
      <c r="BB38" s="192">
        <v>8500</v>
      </c>
      <c r="BC38" s="192">
        <v>397</v>
      </c>
      <c r="BD38" s="192">
        <v>651</v>
      </c>
      <c r="BE38" s="192">
        <v>4550</v>
      </c>
      <c r="BF38" s="261">
        <v>11625</v>
      </c>
      <c r="BG38" s="322">
        <v>65.459999999999994</v>
      </c>
      <c r="BH38" s="372">
        <v>21</v>
      </c>
    </row>
    <row r="39" spans="2:60" x14ac:dyDescent="0.25">
      <c r="B39" s="283">
        <v>29</v>
      </c>
      <c r="C39" s="41">
        <v>41676</v>
      </c>
      <c r="D39" s="48" t="s">
        <v>62</v>
      </c>
      <c r="E39" s="174">
        <v>8919</v>
      </c>
      <c r="F39" s="192">
        <v>9175</v>
      </c>
      <c r="G39" s="141">
        <v>503</v>
      </c>
      <c r="H39" s="175">
        <v>172</v>
      </c>
      <c r="I39" s="139">
        <v>25</v>
      </c>
      <c r="J39" s="198" t="s">
        <v>124</v>
      </c>
      <c r="K39" s="198" t="s">
        <v>124</v>
      </c>
      <c r="L39" s="198" t="s">
        <v>124</v>
      </c>
      <c r="M39" s="257">
        <v>4</v>
      </c>
      <c r="N39" s="195">
        <v>0</v>
      </c>
      <c r="O39" s="192">
        <v>40</v>
      </c>
      <c r="P39" s="195">
        <v>0</v>
      </c>
      <c r="Q39" s="154">
        <v>4</v>
      </c>
      <c r="R39" s="154">
        <v>1</v>
      </c>
      <c r="S39" s="154">
        <v>3</v>
      </c>
      <c r="T39" s="154">
        <v>105</v>
      </c>
      <c r="U39" s="192">
        <v>132</v>
      </c>
      <c r="V39" s="192">
        <v>1287</v>
      </c>
      <c r="W39" s="192">
        <v>748</v>
      </c>
      <c r="X39" s="192">
        <v>250</v>
      </c>
      <c r="Y39" s="239">
        <v>120</v>
      </c>
      <c r="Z39" s="192">
        <v>2016</v>
      </c>
      <c r="AA39" s="193">
        <v>100</v>
      </c>
      <c r="AB39" s="193">
        <v>42.01</v>
      </c>
      <c r="AC39" s="193">
        <v>100</v>
      </c>
      <c r="AD39" s="193">
        <v>17.36</v>
      </c>
      <c r="AE39" s="193">
        <v>100</v>
      </c>
      <c r="AF39" s="258">
        <v>3701</v>
      </c>
      <c r="AG39" s="194">
        <v>5555</v>
      </c>
      <c r="AH39" s="192">
        <v>145</v>
      </c>
      <c r="AI39" s="194">
        <v>910</v>
      </c>
      <c r="AJ39" s="194">
        <v>1303</v>
      </c>
      <c r="AK39" s="194">
        <v>3681</v>
      </c>
      <c r="AL39" s="192">
        <v>2798</v>
      </c>
      <c r="AM39" s="259">
        <v>2068</v>
      </c>
      <c r="AN39" s="192">
        <v>6930</v>
      </c>
      <c r="AO39" s="192">
        <v>1830</v>
      </c>
      <c r="AP39" s="192">
        <v>350</v>
      </c>
      <c r="AQ39" s="192">
        <v>60</v>
      </c>
      <c r="AR39" s="192">
        <v>40</v>
      </c>
      <c r="AS39" s="195">
        <v>16</v>
      </c>
      <c r="AT39" s="197">
        <v>200</v>
      </c>
      <c r="AU39" s="197">
        <v>150</v>
      </c>
      <c r="AV39" s="197">
        <v>400</v>
      </c>
      <c r="AW39" s="197">
        <v>100</v>
      </c>
      <c r="AX39" s="192">
        <v>3000</v>
      </c>
      <c r="AY39" s="192">
        <v>30000</v>
      </c>
      <c r="AZ39" s="192">
        <v>150</v>
      </c>
      <c r="BA39" s="258">
        <v>1500</v>
      </c>
      <c r="BB39" s="192">
        <v>3900</v>
      </c>
      <c r="BC39" s="195">
        <v>0</v>
      </c>
      <c r="BD39" s="195">
        <v>0</v>
      </c>
      <c r="BE39" s="192">
        <v>7160</v>
      </c>
      <c r="BF39" s="261">
        <v>10500</v>
      </c>
      <c r="BG39" s="683">
        <v>64.22</v>
      </c>
      <c r="BH39" s="680">
        <v>22</v>
      </c>
    </row>
    <row r="40" spans="2:60" x14ac:dyDescent="0.25">
      <c r="B40" s="283">
        <v>30</v>
      </c>
      <c r="C40" s="41">
        <v>41770</v>
      </c>
      <c r="D40" s="48" t="s">
        <v>77</v>
      </c>
      <c r="E40" s="174">
        <v>14314</v>
      </c>
      <c r="F40" s="192">
        <v>14431</v>
      </c>
      <c r="G40" s="141">
        <v>845</v>
      </c>
      <c r="H40" s="175">
        <v>297</v>
      </c>
      <c r="I40" s="139">
        <v>67</v>
      </c>
      <c r="J40" s="193">
        <v>1.3</v>
      </c>
      <c r="K40" s="193">
        <v>6.6</v>
      </c>
      <c r="L40" s="193">
        <v>2.5</v>
      </c>
      <c r="M40" s="257">
        <v>4</v>
      </c>
      <c r="N40" s="192">
        <v>3</v>
      </c>
      <c r="O40" s="192">
        <v>54</v>
      </c>
      <c r="P40" s="192">
        <v>2</v>
      </c>
      <c r="Q40" s="139">
        <v>7</v>
      </c>
      <c r="R40" s="139">
        <v>1</v>
      </c>
      <c r="S40" s="139">
        <v>5</v>
      </c>
      <c r="T40" s="139">
        <v>163</v>
      </c>
      <c r="U40" s="192">
        <v>330</v>
      </c>
      <c r="V40" s="192">
        <v>2436</v>
      </c>
      <c r="W40" s="192">
        <v>1219</v>
      </c>
      <c r="X40" s="192">
        <v>271</v>
      </c>
      <c r="Y40" s="239">
        <v>711</v>
      </c>
      <c r="Z40" s="192">
        <v>2841</v>
      </c>
      <c r="AA40" s="193">
        <v>100</v>
      </c>
      <c r="AB40" s="193">
        <v>51.04</v>
      </c>
      <c r="AC40" s="193">
        <v>100</v>
      </c>
      <c r="AD40" s="193">
        <v>23.44</v>
      </c>
      <c r="AE40" s="193">
        <v>99.9</v>
      </c>
      <c r="AF40" s="258">
        <v>371</v>
      </c>
      <c r="AG40" s="194">
        <v>2164</v>
      </c>
      <c r="AH40" s="192">
        <v>55</v>
      </c>
      <c r="AI40" s="194">
        <v>276</v>
      </c>
      <c r="AJ40" s="194">
        <v>950</v>
      </c>
      <c r="AK40" s="194">
        <v>5682</v>
      </c>
      <c r="AL40" s="192">
        <v>3939</v>
      </c>
      <c r="AM40" s="259">
        <v>2922</v>
      </c>
      <c r="AN40" s="192">
        <v>9068</v>
      </c>
      <c r="AO40" s="192">
        <v>1330</v>
      </c>
      <c r="AP40" s="192">
        <v>1950</v>
      </c>
      <c r="AQ40" s="192">
        <v>400</v>
      </c>
      <c r="AR40" s="192">
        <v>25</v>
      </c>
      <c r="AS40" s="201">
        <v>2</v>
      </c>
      <c r="AT40" s="195">
        <v>25</v>
      </c>
      <c r="AU40" s="192">
        <v>45</v>
      </c>
      <c r="AV40" s="192">
        <v>150</v>
      </c>
      <c r="AW40" s="192">
        <v>35</v>
      </c>
      <c r="AX40" s="192">
        <v>3200</v>
      </c>
      <c r="AY40" s="192">
        <v>10800</v>
      </c>
      <c r="AZ40" s="192">
        <v>10</v>
      </c>
      <c r="BA40" s="258">
        <v>7700</v>
      </c>
      <c r="BB40" s="192">
        <v>22000</v>
      </c>
      <c r="BC40" s="192">
        <v>2500</v>
      </c>
      <c r="BD40" s="192">
        <v>5000</v>
      </c>
      <c r="BE40" s="192">
        <v>5040</v>
      </c>
      <c r="BF40" s="261">
        <v>14000</v>
      </c>
      <c r="BG40" s="322">
        <v>62.55</v>
      </c>
      <c r="BH40" s="372">
        <v>27</v>
      </c>
    </row>
    <row r="41" spans="2:60" x14ac:dyDescent="0.25">
      <c r="B41" s="570">
        <v>31</v>
      </c>
      <c r="C41" s="41">
        <v>41791</v>
      </c>
      <c r="D41" s="48" t="s">
        <v>78</v>
      </c>
      <c r="E41" s="174">
        <v>16147</v>
      </c>
      <c r="F41" s="192">
        <v>14145</v>
      </c>
      <c r="G41" s="141">
        <v>963</v>
      </c>
      <c r="H41" s="175">
        <v>294</v>
      </c>
      <c r="I41" s="139">
        <v>52</v>
      </c>
      <c r="J41" s="193">
        <v>1.5</v>
      </c>
      <c r="K41" s="193">
        <v>9.4</v>
      </c>
      <c r="L41" s="193">
        <v>2.6</v>
      </c>
      <c r="M41" s="257">
        <v>6</v>
      </c>
      <c r="N41" s="195">
        <v>0</v>
      </c>
      <c r="O41" s="192">
        <v>52</v>
      </c>
      <c r="P41" s="192">
        <v>1</v>
      </c>
      <c r="Q41" s="139">
        <v>6</v>
      </c>
      <c r="R41" s="139">
        <v>1</v>
      </c>
      <c r="S41" s="139">
        <v>7</v>
      </c>
      <c r="T41" s="139">
        <v>179</v>
      </c>
      <c r="U41" s="192">
        <v>481</v>
      </c>
      <c r="V41" s="192">
        <v>2412</v>
      </c>
      <c r="W41" s="192">
        <v>1364</v>
      </c>
      <c r="X41" s="192">
        <v>392</v>
      </c>
      <c r="Y41" s="239">
        <v>607</v>
      </c>
      <c r="Z41" s="192">
        <v>3606</v>
      </c>
      <c r="AA41" s="193">
        <v>100</v>
      </c>
      <c r="AB41" s="193">
        <v>57.85</v>
      </c>
      <c r="AC41" s="193">
        <v>99.7</v>
      </c>
      <c r="AD41" s="193">
        <v>23.29</v>
      </c>
      <c r="AE41" s="193">
        <v>98.8</v>
      </c>
      <c r="AF41" s="258">
        <v>494</v>
      </c>
      <c r="AG41" s="194">
        <v>1413</v>
      </c>
      <c r="AH41" s="192">
        <v>26</v>
      </c>
      <c r="AI41" s="194">
        <v>152</v>
      </c>
      <c r="AJ41" s="194">
        <v>1519</v>
      </c>
      <c r="AK41" s="194">
        <v>4321</v>
      </c>
      <c r="AL41" s="192">
        <v>3504</v>
      </c>
      <c r="AM41" s="259">
        <v>2606</v>
      </c>
      <c r="AN41" s="192">
        <v>18015</v>
      </c>
      <c r="AO41" s="192">
        <v>4345</v>
      </c>
      <c r="AP41" s="192">
        <v>2000</v>
      </c>
      <c r="AQ41" s="192">
        <v>355</v>
      </c>
      <c r="AR41" s="192">
        <v>48</v>
      </c>
      <c r="AS41" s="192">
        <v>58</v>
      </c>
      <c r="AT41" s="195">
        <v>180</v>
      </c>
      <c r="AU41" s="195">
        <v>0</v>
      </c>
      <c r="AV41" s="192">
        <v>85</v>
      </c>
      <c r="AW41" s="192">
        <v>28</v>
      </c>
      <c r="AX41" s="192">
        <v>3360</v>
      </c>
      <c r="AY41" s="192">
        <v>48000</v>
      </c>
      <c r="AZ41" s="192">
        <v>20</v>
      </c>
      <c r="BA41" s="258">
        <v>8200</v>
      </c>
      <c r="BB41" s="192">
        <v>25000</v>
      </c>
      <c r="BC41" s="192">
        <v>10170</v>
      </c>
      <c r="BD41" s="192">
        <v>18600</v>
      </c>
      <c r="BE41" s="195">
        <v>0</v>
      </c>
      <c r="BF41" s="260">
        <v>0</v>
      </c>
      <c r="BG41" s="683">
        <v>62.34</v>
      </c>
      <c r="BH41" s="680">
        <v>28</v>
      </c>
    </row>
    <row r="42" spans="2:60" x14ac:dyDescent="0.25">
      <c r="B42" s="283">
        <v>32</v>
      </c>
      <c r="C42" s="41">
        <v>41799</v>
      </c>
      <c r="D42" s="48" t="s">
        <v>63</v>
      </c>
      <c r="E42" s="174">
        <v>11990</v>
      </c>
      <c r="F42" s="192">
        <v>10182</v>
      </c>
      <c r="G42" s="141">
        <v>355</v>
      </c>
      <c r="H42" s="175">
        <v>187</v>
      </c>
      <c r="I42" s="139">
        <v>47</v>
      </c>
      <c r="J42" s="193">
        <v>10.3</v>
      </c>
      <c r="K42" s="193">
        <v>11.1</v>
      </c>
      <c r="L42" s="196">
        <v>11.1</v>
      </c>
      <c r="M42" s="257">
        <v>3</v>
      </c>
      <c r="N42" s="195">
        <v>0</v>
      </c>
      <c r="O42" s="192">
        <v>47</v>
      </c>
      <c r="P42" s="195">
        <v>0</v>
      </c>
      <c r="Q42" s="154">
        <v>4</v>
      </c>
      <c r="R42" s="154">
        <v>1</v>
      </c>
      <c r="S42" s="154">
        <v>5</v>
      </c>
      <c r="T42" s="154">
        <v>133</v>
      </c>
      <c r="U42" s="192">
        <v>214</v>
      </c>
      <c r="V42" s="192">
        <v>1510</v>
      </c>
      <c r="W42" s="192">
        <v>880</v>
      </c>
      <c r="X42" s="192">
        <v>227</v>
      </c>
      <c r="Y42" s="239">
        <v>202</v>
      </c>
      <c r="Z42" s="192">
        <v>2611</v>
      </c>
      <c r="AA42" s="193">
        <v>100</v>
      </c>
      <c r="AB42" s="193">
        <v>61.88</v>
      </c>
      <c r="AC42" s="193">
        <v>100</v>
      </c>
      <c r="AD42" s="193">
        <v>32.35</v>
      </c>
      <c r="AE42" s="193">
        <v>100</v>
      </c>
      <c r="AF42" s="258">
        <v>3967</v>
      </c>
      <c r="AG42" s="194">
        <v>17091</v>
      </c>
      <c r="AH42" s="192">
        <v>70</v>
      </c>
      <c r="AI42" s="194">
        <v>455</v>
      </c>
      <c r="AJ42" s="194">
        <v>4754</v>
      </c>
      <c r="AK42" s="194">
        <v>18806</v>
      </c>
      <c r="AL42" s="192">
        <v>3061</v>
      </c>
      <c r="AM42" s="259">
        <v>2313</v>
      </c>
      <c r="AN42" s="192">
        <v>17594</v>
      </c>
      <c r="AO42" s="192">
        <v>3450</v>
      </c>
      <c r="AP42" s="192">
        <v>3000</v>
      </c>
      <c r="AQ42" s="192">
        <v>1000</v>
      </c>
      <c r="AR42" s="192">
        <v>800</v>
      </c>
      <c r="AS42" s="195">
        <v>1</v>
      </c>
      <c r="AT42" s="195">
        <v>0</v>
      </c>
      <c r="AU42" s="195">
        <v>0</v>
      </c>
      <c r="AV42" s="192">
        <v>350</v>
      </c>
      <c r="AW42" s="192">
        <v>400</v>
      </c>
      <c r="AX42" s="192">
        <v>6000</v>
      </c>
      <c r="AY42" s="192">
        <v>12000</v>
      </c>
      <c r="AZ42" s="192">
        <v>50</v>
      </c>
      <c r="BA42" s="258">
        <v>6817</v>
      </c>
      <c r="BB42" s="192">
        <v>19574</v>
      </c>
      <c r="BC42" s="192">
        <v>2931</v>
      </c>
      <c r="BD42" s="192">
        <v>3030</v>
      </c>
      <c r="BE42" s="195">
        <v>0</v>
      </c>
      <c r="BF42" s="260">
        <v>0</v>
      </c>
      <c r="BG42" s="322">
        <v>67.569999999999993</v>
      </c>
      <c r="BH42" s="372">
        <v>16</v>
      </c>
    </row>
    <row r="43" spans="2:60" x14ac:dyDescent="0.25">
      <c r="B43" s="283">
        <v>33</v>
      </c>
      <c r="C43" s="41">
        <v>41801</v>
      </c>
      <c r="D43" s="48" t="s">
        <v>64</v>
      </c>
      <c r="E43" s="174">
        <v>7518</v>
      </c>
      <c r="F43" s="192">
        <v>6051</v>
      </c>
      <c r="G43" s="141">
        <v>437</v>
      </c>
      <c r="H43" s="175">
        <v>149</v>
      </c>
      <c r="I43" s="157">
        <v>40</v>
      </c>
      <c r="J43" s="193">
        <v>4.5999999999999996</v>
      </c>
      <c r="K43" s="193">
        <v>11.8</v>
      </c>
      <c r="L43" s="193">
        <v>4.4000000000000004</v>
      </c>
      <c r="M43" s="257">
        <v>4</v>
      </c>
      <c r="N43" s="192">
        <v>1</v>
      </c>
      <c r="O43" s="192">
        <v>21</v>
      </c>
      <c r="P43" s="195">
        <v>0</v>
      </c>
      <c r="Q43" s="154">
        <v>4</v>
      </c>
      <c r="R43" s="154">
        <v>1</v>
      </c>
      <c r="S43" s="154">
        <v>2</v>
      </c>
      <c r="T43" s="154">
        <v>76</v>
      </c>
      <c r="U43" s="192">
        <v>144</v>
      </c>
      <c r="V43" s="192">
        <v>916</v>
      </c>
      <c r="W43" s="192">
        <v>529</v>
      </c>
      <c r="X43" s="192">
        <v>110</v>
      </c>
      <c r="Y43" s="239">
        <v>90</v>
      </c>
      <c r="Z43" s="192">
        <v>1832</v>
      </c>
      <c r="AA43" s="193">
        <v>95.3</v>
      </c>
      <c r="AB43" s="193">
        <v>21.45</v>
      </c>
      <c r="AC43" s="193">
        <v>97.8</v>
      </c>
      <c r="AD43" s="193">
        <v>21.64</v>
      </c>
      <c r="AE43" s="193">
        <v>99.6</v>
      </c>
      <c r="AF43" s="258">
        <v>494</v>
      </c>
      <c r="AG43" s="194">
        <v>1644</v>
      </c>
      <c r="AH43" s="192">
        <v>204</v>
      </c>
      <c r="AI43" s="194">
        <v>1379</v>
      </c>
      <c r="AJ43" s="194">
        <v>734</v>
      </c>
      <c r="AK43" s="194">
        <v>1692</v>
      </c>
      <c r="AL43" s="192">
        <v>2499</v>
      </c>
      <c r="AM43" s="259">
        <v>2057</v>
      </c>
      <c r="AN43" s="192">
        <v>5736</v>
      </c>
      <c r="AO43" s="192">
        <v>393</v>
      </c>
      <c r="AP43" s="192">
        <v>253</v>
      </c>
      <c r="AQ43" s="192">
        <v>65</v>
      </c>
      <c r="AR43" s="192">
        <v>223</v>
      </c>
      <c r="AS43" s="195">
        <v>7</v>
      </c>
      <c r="AT43" s="195">
        <v>0</v>
      </c>
      <c r="AU43" s="195">
        <v>0</v>
      </c>
      <c r="AV43" s="192">
        <v>13</v>
      </c>
      <c r="AW43" s="192">
        <v>35</v>
      </c>
      <c r="AX43" s="192">
        <v>4800</v>
      </c>
      <c r="AY43" s="192">
        <v>12000</v>
      </c>
      <c r="AZ43" s="195">
        <v>9</v>
      </c>
      <c r="BA43" s="258">
        <v>3200</v>
      </c>
      <c r="BB43" s="192">
        <v>8460</v>
      </c>
      <c r="BC43" s="192">
        <v>908</v>
      </c>
      <c r="BD43" s="192">
        <v>1498</v>
      </c>
      <c r="BE43" s="192">
        <v>2150</v>
      </c>
      <c r="BF43" s="261">
        <v>3720</v>
      </c>
      <c r="BG43" s="683">
        <v>51.83</v>
      </c>
      <c r="BH43" s="680">
        <v>36</v>
      </c>
    </row>
    <row r="44" spans="2:60" x14ac:dyDescent="0.25">
      <c r="B44" s="283">
        <v>34</v>
      </c>
      <c r="C44" s="41">
        <v>41797</v>
      </c>
      <c r="D44" s="48" t="s">
        <v>71</v>
      </c>
      <c r="E44" s="174">
        <v>9175</v>
      </c>
      <c r="F44" s="192">
        <v>7540</v>
      </c>
      <c r="G44" s="141">
        <v>1227</v>
      </c>
      <c r="H44" s="175">
        <v>197</v>
      </c>
      <c r="I44" s="139">
        <v>37</v>
      </c>
      <c r="J44" s="193">
        <v>3</v>
      </c>
      <c r="K44" s="193">
        <v>7</v>
      </c>
      <c r="L44" s="193">
        <v>5</v>
      </c>
      <c r="M44" s="257">
        <v>4</v>
      </c>
      <c r="N44" s="195">
        <v>0</v>
      </c>
      <c r="O44" s="192">
        <v>20</v>
      </c>
      <c r="P44" s="195">
        <v>0</v>
      </c>
      <c r="Q44" s="154">
        <v>4</v>
      </c>
      <c r="R44" s="154">
        <v>0</v>
      </c>
      <c r="S44" s="154">
        <v>4</v>
      </c>
      <c r="T44" s="154">
        <v>98</v>
      </c>
      <c r="U44" s="192">
        <v>205</v>
      </c>
      <c r="V44" s="192">
        <v>1111</v>
      </c>
      <c r="W44" s="192">
        <v>871</v>
      </c>
      <c r="X44" s="192">
        <v>303</v>
      </c>
      <c r="Y44" s="239">
        <v>132</v>
      </c>
      <c r="Z44" s="192">
        <v>2631</v>
      </c>
      <c r="AA44" s="193">
        <v>99</v>
      </c>
      <c r="AB44" s="193">
        <v>69.12</v>
      </c>
      <c r="AC44" s="193">
        <v>94</v>
      </c>
      <c r="AD44" s="193">
        <v>35.479999999999997</v>
      </c>
      <c r="AE44" s="193">
        <v>96</v>
      </c>
      <c r="AF44" s="258">
        <v>2411</v>
      </c>
      <c r="AG44" s="194">
        <v>12996</v>
      </c>
      <c r="AH44" s="192">
        <v>12</v>
      </c>
      <c r="AI44" s="194">
        <v>72</v>
      </c>
      <c r="AJ44" s="194">
        <v>832</v>
      </c>
      <c r="AK44" s="194">
        <v>762</v>
      </c>
      <c r="AL44" s="192">
        <v>479</v>
      </c>
      <c r="AM44" s="259">
        <v>410</v>
      </c>
      <c r="AN44" s="192">
        <v>17943</v>
      </c>
      <c r="AO44" s="192">
        <v>2010</v>
      </c>
      <c r="AP44" s="192">
        <v>480</v>
      </c>
      <c r="AQ44" s="192">
        <v>85</v>
      </c>
      <c r="AR44" s="192">
        <v>60</v>
      </c>
      <c r="AS44" s="200">
        <v>6</v>
      </c>
      <c r="AT44" s="197">
        <v>15</v>
      </c>
      <c r="AU44" s="197">
        <v>30</v>
      </c>
      <c r="AV44" s="192">
        <v>100</v>
      </c>
      <c r="AW44" s="192">
        <v>70</v>
      </c>
      <c r="AX44" s="192">
        <v>5000</v>
      </c>
      <c r="AY44" s="192">
        <v>50000</v>
      </c>
      <c r="AZ44" s="192">
        <v>22</v>
      </c>
      <c r="BA44" s="258">
        <v>9560</v>
      </c>
      <c r="BB44" s="192">
        <v>26591</v>
      </c>
      <c r="BC44" s="192">
        <v>5200</v>
      </c>
      <c r="BD44" s="192">
        <v>10950</v>
      </c>
      <c r="BE44" s="195">
        <v>0</v>
      </c>
      <c r="BF44" s="260">
        <v>0</v>
      </c>
      <c r="BG44" s="322">
        <v>71.48</v>
      </c>
      <c r="BH44" s="372">
        <v>8</v>
      </c>
    </row>
    <row r="45" spans="2:60" x14ac:dyDescent="0.25">
      <c r="B45" s="283">
        <v>35</v>
      </c>
      <c r="C45" s="41">
        <v>41807</v>
      </c>
      <c r="D45" s="48" t="s">
        <v>87</v>
      </c>
      <c r="E45" s="174">
        <v>19787</v>
      </c>
      <c r="F45" s="192">
        <v>16904</v>
      </c>
      <c r="G45" s="141">
        <v>960</v>
      </c>
      <c r="H45" s="175">
        <v>301</v>
      </c>
      <c r="I45" s="139">
        <v>94</v>
      </c>
      <c r="J45" s="193">
        <v>5.8</v>
      </c>
      <c r="K45" s="193">
        <v>16</v>
      </c>
      <c r="L45" s="193">
        <v>12.4</v>
      </c>
      <c r="M45" s="257">
        <v>6</v>
      </c>
      <c r="N45" s="195">
        <v>0</v>
      </c>
      <c r="O45" s="192">
        <v>36</v>
      </c>
      <c r="P45" s="192">
        <v>3</v>
      </c>
      <c r="Q45" s="139">
        <v>6</v>
      </c>
      <c r="R45" s="139">
        <v>1</v>
      </c>
      <c r="S45" s="139">
        <v>6</v>
      </c>
      <c r="T45" s="154">
        <v>189</v>
      </c>
      <c r="U45" s="192">
        <v>300</v>
      </c>
      <c r="V45" s="192">
        <v>2397</v>
      </c>
      <c r="W45" s="192">
        <v>1455</v>
      </c>
      <c r="X45" s="192">
        <v>507</v>
      </c>
      <c r="Y45" s="239">
        <v>311</v>
      </c>
      <c r="Z45" s="192">
        <v>4051</v>
      </c>
      <c r="AA45" s="193">
        <v>100</v>
      </c>
      <c r="AB45" s="193">
        <v>64.84</v>
      </c>
      <c r="AC45" s="193">
        <v>95</v>
      </c>
      <c r="AD45" s="193">
        <v>38.54</v>
      </c>
      <c r="AE45" s="193">
        <v>95</v>
      </c>
      <c r="AF45" s="258">
        <v>1665</v>
      </c>
      <c r="AG45" s="194">
        <v>3601</v>
      </c>
      <c r="AH45" s="192">
        <v>115</v>
      </c>
      <c r="AI45" s="194">
        <v>671</v>
      </c>
      <c r="AJ45" s="194">
        <v>1940</v>
      </c>
      <c r="AK45" s="194">
        <v>5453</v>
      </c>
      <c r="AL45" s="192">
        <v>4391</v>
      </c>
      <c r="AM45" s="259">
        <v>3183</v>
      </c>
      <c r="AN45" s="192">
        <v>11981</v>
      </c>
      <c r="AO45" s="192">
        <v>1983</v>
      </c>
      <c r="AP45" s="192">
        <v>2350</v>
      </c>
      <c r="AQ45" s="192">
        <v>165</v>
      </c>
      <c r="AR45" s="192">
        <v>38</v>
      </c>
      <c r="AS45" s="195">
        <v>0</v>
      </c>
      <c r="AT45" s="192">
        <v>150</v>
      </c>
      <c r="AU45" s="192">
        <v>100</v>
      </c>
      <c r="AV45" s="192">
        <v>30</v>
      </c>
      <c r="AW45" s="192">
        <v>25</v>
      </c>
      <c r="AX45" s="192">
        <v>6000</v>
      </c>
      <c r="AY45" s="192">
        <v>80000</v>
      </c>
      <c r="AZ45" s="192">
        <v>1050</v>
      </c>
      <c r="BA45" s="258">
        <v>18090</v>
      </c>
      <c r="BB45" s="192">
        <v>52180</v>
      </c>
      <c r="BC45" s="192">
        <v>3126</v>
      </c>
      <c r="BD45" s="192">
        <v>4836</v>
      </c>
      <c r="BE45" s="195">
        <v>550</v>
      </c>
      <c r="BF45" s="260">
        <v>930</v>
      </c>
      <c r="BG45" s="683">
        <v>67.88</v>
      </c>
      <c r="BH45" s="680">
        <v>15</v>
      </c>
    </row>
    <row r="46" spans="2:60" x14ac:dyDescent="0.25">
      <c r="B46" s="692">
        <v>36</v>
      </c>
      <c r="C46" s="41">
        <v>41872</v>
      </c>
      <c r="D46" s="48" t="s">
        <v>65</v>
      </c>
      <c r="E46" s="174">
        <v>6594</v>
      </c>
      <c r="F46" s="192">
        <v>5586</v>
      </c>
      <c r="G46" s="141">
        <v>342</v>
      </c>
      <c r="H46" s="175">
        <v>114</v>
      </c>
      <c r="I46" s="139">
        <v>51</v>
      </c>
      <c r="J46" s="193">
        <v>5.6</v>
      </c>
      <c r="K46" s="193">
        <v>16.8</v>
      </c>
      <c r="L46" s="193">
        <v>9.4</v>
      </c>
      <c r="M46" s="257">
        <v>3</v>
      </c>
      <c r="N46" s="192">
        <v>1</v>
      </c>
      <c r="O46" s="192">
        <v>14</v>
      </c>
      <c r="P46" s="195">
        <v>0</v>
      </c>
      <c r="Q46" s="154">
        <v>3</v>
      </c>
      <c r="R46" s="154">
        <v>1</v>
      </c>
      <c r="S46" s="154">
        <v>2</v>
      </c>
      <c r="T46" s="154">
        <v>74</v>
      </c>
      <c r="U46" s="192">
        <v>98</v>
      </c>
      <c r="V46" s="192">
        <v>634</v>
      </c>
      <c r="W46" s="192">
        <v>488</v>
      </c>
      <c r="X46" s="192">
        <v>171</v>
      </c>
      <c r="Y46" s="239">
        <v>129</v>
      </c>
      <c r="Z46" s="192">
        <v>1532</v>
      </c>
      <c r="AA46" s="193">
        <v>100</v>
      </c>
      <c r="AB46" s="193">
        <v>88.22</v>
      </c>
      <c r="AC46" s="193">
        <v>100</v>
      </c>
      <c r="AD46" s="193">
        <v>63.81</v>
      </c>
      <c r="AE46" s="193">
        <v>96.3</v>
      </c>
      <c r="AF46" s="258">
        <v>4476</v>
      </c>
      <c r="AG46" s="194">
        <v>24707</v>
      </c>
      <c r="AH46" s="192">
        <v>85</v>
      </c>
      <c r="AI46" s="194">
        <v>240</v>
      </c>
      <c r="AJ46" s="194">
        <v>311</v>
      </c>
      <c r="AK46" s="194">
        <v>1507</v>
      </c>
      <c r="AL46" s="195">
        <v>0</v>
      </c>
      <c r="AM46" s="260">
        <v>0</v>
      </c>
      <c r="AN46" s="192">
        <v>12631</v>
      </c>
      <c r="AO46" s="192">
        <v>668</v>
      </c>
      <c r="AP46" s="192">
        <v>1125</v>
      </c>
      <c r="AQ46" s="192">
        <v>115</v>
      </c>
      <c r="AR46" s="192">
        <v>475</v>
      </c>
      <c r="AS46" s="195">
        <v>130</v>
      </c>
      <c r="AT46" s="195">
        <v>0</v>
      </c>
      <c r="AU46" s="195">
        <v>0</v>
      </c>
      <c r="AV46" s="192">
        <v>3950</v>
      </c>
      <c r="AW46" s="192">
        <v>4280</v>
      </c>
      <c r="AX46" s="192">
        <v>1000</v>
      </c>
      <c r="AY46" s="192">
        <v>13500</v>
      </c>
      <c r="AZ46" s="195">
        <v>0</v>
      </c>
      <c r="BA46" s="258">
        <v>5465</v>
      </c>
      <c r="BB46" s="192">
        <v>18425</v>
      </c>
      <c r="BC46" s="192">
        <v>9539</v>
      </c>
      <c r="BD46" s="192">
        <v>18135</v>
      </c>
      <c r="BE46" s="195">
        <v>0</v>
      </c>
      <c r="BF46" s="260">
        <v>0</v>
      </c>
      <c r="BG46" s="322">
        <v>62.31</v>
      </c>
      <c r="BH46" s="372">
        <v>29</v>
      </c>
    </row>
    <row r="47" spans="2:60" x14ac:dyDescent="0.25">
      <c r="B47" s="283">
        <v>37</v>
      </c>
      <c r="C47" s="41">
        <v>41885</v>
      </c>
      <c r="D47" s="48" t="s">
        <v>66</v>
      </c>
      <c r="E47" s="174">
        <v>7263</v>
      </c>
      <c r="F47" s="192">
        <v>4743</v>
      </c>
      <c r="G47" s="141">
        <v>2005</v>
      </c>
      <c r="H47" s="181">
        <v>109</v>
      </c>
      <c r="I47" s="139">
        <v>31</v>
      </c>
      <c r="J47" s="193">
        <v>1.3</v>
      </c>
      <c r="K47" s="193">
        <v>2.9</v>
      </c>
      <c r="L47" s="196">
        <v>3.2</v>
      </c>
      <c r="M47" s="257">
        <v>2</v>
      </c>
      <c r="N47" s="195">
        <v>0</v>
      </c>
      <c r="O47" s="192">
        <v>10</v>
      </c>
      <c r="P47" s="192">
        <v>3</v>
      </c>
      <c r="Q47" s="139">
        <v>2</v>
      </c>
      <c r="R47" s="139">
        <v>0</v>
      </c>
      <c r="S47" s="139">
        <v>3</v>
      </c>
      <c r="T47" s="154">
        <v>65</v>
      </c>
      <c r="U47" s="192">
        <v>131</v>
      </c>
      <c r="V47" s="192">
        <v>773</v>
      </c>
      <c r="W47" s="192">
        <v>658</v>
      </c>
      <c r="X47" s="192">
        <v>258</v>
      </c>
      <c r="Y47" s="239">
        <v>102</v>
      </c>
      <c r="Z47" s="192">
        <v>2473</v>
      </c>
      <c r="AA47" s="193">
        <v>100</v>
      </c>
      <c r="AB47" s="193">
        <v>30.87</v>
      </c>
      <c r="AC47" s="193">
        <v>100</v>
      </c>
      <c r="AD47" s="193">
        <v>1.34</v>
      </c>
      <c r="AE47" s="193">
        <v>100</v>
      </c>
      <c r="AF47" s="258">
        <v>1757</v>
      </c>
      <c r="AG47" s="194">
        <v>11962</v>
      </c>
      <c r="AH47" s="195">
        <v>0</v>
      </c>
      <c r="AI47" s="195">
        <v>0</v>
      </c>
      <c r="AJ47" s="194">
        <v>135</v>
      </c>
      <c r="AK47" s="194">
        <v>604</v>
      </c>
      <c r="AL47" s="195">
        <v>0</v>
      </c>
      <c r="AM47" s="260">
        <v>0</v>
      </c>
      <c r="AN47" s="192">
        <v>16122</v>
      </c>
      <c r="AO47" s="192">
        <v>940</v>
      </c>
      <c r="AP47" s="192">
        <v>480</v>
      </c>
      <c r="AQ47" s="192">
        <v>65</v>
      </c>
      <c r="AR47" s="192">
        <v>30</v>
      </c>
      <c r="AS47" s="192">
        <v>14</v>
      </c>
      <c r="AT47" s="195">
        <v>0</v>
      </c>
      <c r="AU47" s="195">
        <v>0</v>
      </c>
      <c r="AV47" s="192">
        <v>105</v>
      </c>
      <c r="AW47" s="199">
        <v>32</v>
      </c>
      <c r="AX47" s="199">
        <v>9000</v>
      </c>
      <c r="AY47" s="192">
        <v>20000</v>
      </c>
      <c r="AZ47" s="195">
        <v>0</v>
      </c>
      <c r="BA47" s="258">
        <v>10335000</v>
      </c>
      <c r="BB47" s="192">
        <v>28860000</v>
      </c>
      <c r="BC47" s="195">
        <v>0</v>
      </c>
      <c r="BD47" s="195">
        <v>0</v>
      </c>
      <c r="BE47" s="195">
        <v>0</v>
      </c>
      <c r="BF47" s="260">
        <v>0</v>
      </c>
      <c r="BG47" s="683">
        <v>71.650000000000006</v>
      </c>
      <c r="BH47" s="680">
        <v>7</v>
      </c>
    </row>
    <row r="48" spans="2:60" ht="15.75" thickBot="1" x14ac:dyDescent="0.3">
      <c r="B48" s="56"/>
      <c r="C48" s="254"/>
      <c r="D48" s="49"/>
      <c r="E48" s="236"/>
      <c r="F48" s="235"/>
      <c r="G48" s="235"/>
      <c r="H48" s="237"/>
      <c r="I48" s="237"/>
      <c r="J48" s="88"/>
      <c r="K48" s="88"/>
      <c r="L48" s="88"/>
      <c r="M48" s="241"/>
      <c r="N48" s="235"/>
      <c r="O48" s="235"/>
      <c r="P48" s="235"/>
      <c r="Q48" s="235"/>
      <c r="R48" s="235"/>
      <c r="S48" s="235"/>
      <c r="T48" s="235"/>
      <c r="U48" s="235"/>
      <c r="V48" s="235"/>
      <c r="W48" s="235"/>
      <c r="X48" s="235"/>
      <c r="Y48" s="242"/>
      <c r="Z48" s="235"/>
      <c r="AA48" s="94"/>
      <c r="AB48" s="94"/>
      <c r="AC48" s="94"/>
      <c r="AD48" s="94"/>
      <c r="AE48" s="94"/>
      <c r="AF48" s="244"/>
      <c r="AG48" s="245"/>
      <c r="AH48" s="246"/>
      <c r="AI48" s="247"/>
      <c r="AJ48" s="235"/>
      <c r="AK48" s="235"/>
      <c r="AL48" s="235"/>
      <c r="AM48" s="242"/>
      <c r="AN48" s="235"/>
      <c r="AO48" s="235"/>
      <c r="AP48" s="235"/>
      <c r="AQ48" s="235"/>
      <c r="AR48" s="235"/>
      <c r="AS48" s="235"/>
      <c r="AT48" s="235"/>
      <c r="AU48" s="235"/>
      <c r="AV48" s="235"/>
      <c r="AW48" s="235"/>
      <c r="AX48" s="235"/>
      <c r="AY48" s="235"/>
      <c r="AZ48" s="235"/>
      <c r="BA48" s="241"/>
      <c r="BB48" s="235"/>
      <c r="BC48" s="235"/>
      <c r="BD48" s="235"/>
      <c r="BE48" s="225"/>
      <c r="BF48" s="226"/>
      <c r="BG48" s="323"/>
      <c r="BH48" s="391"/>
    </row>
    <row r="49" spans="2:27" ht="15.75" thickBot="1" x14ac:dyDescent="0.3"/>
    <row r="50" spans="2:27" x14ac:dyDescent="0.25">
      <c r="B50" s="331" t="s">
        <v>301</v>
      </c>
      <c r="C50" s="1036"/>
      <c r="D50" s="1036"/>
      <c r="E50" s="1009"/>
      <c r="F50" s="1009"/>
      <c r="G50" s="1009"/>
      <c r="H50" s="1009"/>
      <c r="I50" s="1009"/>
      <c r="J50" s="1009"/>
      <c r="K50" s="1010"/>
    </row>
    <row r="51" spans="2:27" x14ac:dyDescent="0.25">
      <c r="B51" s="332" t="s">
        <v>306</v>
      </c>
      <c r="C51" s="999"/>
      <c r="D51" s="999"/>
      <c r="E51" s="1011"/>
      <c r="F51" s="1011"/>
      <c r="G51" s="1011"/>
      <c r="H51" s="1011"/>
      <c r="I51" s="1011"/>
      <c r="J51" s="1011"/>
      <c r="K51" s="1012"/>
    </row>
    <row r="52" spans="2:27" ht="4.5" customHeight="1" thickBot="1" x14ac:dyDescent="0.3">
      <c r="B52" s="1013"/>
      <c r="C52" s="27"/>
      <c r="D52" s="27"/>
      <c r="E52" s="27"/>
      <c r="F52" s="27"/>
      <c r="G52" s="27"/>
      <c r="H52" s="1014"/>
      <c r="I52" s="1015"/>
      <c r="J52" s="1015"/>
      <c r="K52" s="1016"/>
    </row>
    <row r="53" spans="2:27" ht="15.75" thickBot="1" x14ac:dyDescent="0.3">
      <c r="D53" s="35"/>
      <c r="AA53" s="14"/>
    </row>
    <row r="54" spans="2:27" x14ac:dyDescent="0.25">
      <c r="B54" s="1378" t="s">
        <v>127</v>
      </c>
      <c r="C54" s="1379"/>
      <c r="D54" s="334"/>
      <c r="E54" s="334"/>
      <c r="F54" s="334"/>
      <c r="G54" s="334"/>
      <c r="H54" s="334"/>
      <c r="I54" s="334"/>
      <c r="J54" s="334"/>
      <c r="K54" s="335"/>
      <c r="AA54" s="14"/>
    </row>
    <row r="55" spans="2:27" x14ac:dyDescent="0.25">
      <c r="B55" s="1380" t="s">
        <v>162</v>
      </c>
      <c r="C55" s="1381"/>
      <c r="D55" s="1381"/>
      <c r="E55" s="1381"/>
      <c r="F55" s="1381"/>
      <c r="G55" s="1381"/>
      <c r="H55" s="330"/>
      <c r="I55" s="330"/>
      <c r="J55" s="330"/>
      <c r="K55" s="336"/>
      <c r="AA55" s="14"/>
    </row>
    <row r="56" spans="2:27" x14ac:dyDescent="0.25">
      <c r="B56" s="339" t="s">
        <v>149</v>
      </c>
      <c r="C56" s="340"/>
      <c r="D56" s="340"/>
      <c r="E56" s="340"/>
      <c r="F56" s="340"/>
      <c r="G56" s="340"/>
      <c r="H56" s="340"/>
      <c r="I56" s="340"/>
      <c r="J56" s="340"/>
      <c r="K56" s="341"/>
      <c r="AA56" s="14"/>
    </row>
    <row r="57" spans="2:27" x14ac:dyDescent="0.25">
      <c r="B57" s="1380" t="s">
        <v>150</v>
      </c>
      <c r="C57" s="1381"/>
      <c r="D57" s="1381"/>
      <c r="E57" s="1381"/>
      <c r="F57" s="1381"/>
      <c r="G57" s="1381"/>
      <c r="H57" s="340"/>
      <c r="I57" s="340"/>
      <c r="J57" s="340"/>
      <c r="K57" s="341"/>
      <c r="AA57" s="14"/>
    </row>
    <row r="58" spans="2:27" x14ac:dyDescent="0.25">
      <c r="B58" s="1380" t="s">
        <v>151</v>
      </c>
      <c r="C58" s="1381"/>
      <c r="D58" s="1381"/>
      <c r="E58" s="1381"/>
      <c r="F58" s="1381"/>
      <c r="G58" s="1381"/>
      <c r="H58" s="1381"/>
      <c r="I58" s="1381"/>
      <c r="J58" s="330"/>
      <c r="K58" s="336"/>
    </row>
    <row r="59" spans="2:27" x14ac:dyDescent="0.25">
      <c r="B59" s="1380" t="s">
        <v>130</v>
      </c>
      <c r="C59" s="1381"/>
      <c r="D59" s="1381"/>
      <c r="E59" s="1381"/>
      <c r="F59" s="1381"/>
      <c r="G59" s="1381"/>
      <c r="H59" s="1381"/>
      <c r="I59" s="1381"/>
      <c r="J59" s="1381"/>
      <c r="K59" s="1382"/>
    </row>
    <row r="60" spans="2:27" x14ac:dyDescent="0.25">
      <c r="B60" s="342" t="s">
        <v>163</v>
      </c>
      <c r="C60" s="340"/>
      <c r="D60" s="340"/>
      <c r="E60" s="340"/>
      <c r="F60" s="340"/>
      <c r="G60" s="340"/>
      <c r="H60" s="340"/>
      <c r="I60" s="340"/>
      <c r="J60" s="340"/>
      <c r="K60" s="341"/>
    </row>
    <row r="61" spans="2:27" x14ac:dyDescent="0.25">
      <c r="B61" s="342" t="s">
        <v>164</v>
      </c>
      <c r="C61" s="340"/>
      <c r="D61" s="340"/>
      <c r="E61" s="340"/>
      <c r="F61" s="340"/>
      <c r="G61" s="340"/>
      <c r="H61" s="340"/>
      <c r="I61" s="340"/>
      <c r="J61" s="340"/>
      <c r="K61" s="341"/>
    </row>
    <row r="62" spans="2:27" x14ac:dyDescent="0.25">
      <c r="B62" s="342" t="s">
        <v>165</v>
      </c>
      <c r="C62" s="340"/>
      <c r="D62" s="340"/>
      <c r="E62" s="340"/>
      <c r="F62" s="340"/>
      <c r="G62" s="340"/>
      <c r="H62" s="340"/>
      <c r="I62" s="340"/>
      <c r="J62" s="340"/>
      <c r="K62" s="341"/>
    </row>
    <row r="63" spans="2:27" ht="15.75" thickBot="1" x14ac:dyDescent="0.3">
      <c r="B63" s="678" t="s">
        <v>200</v>
      </c>
      <c r="C63" s="27"/>
      <c r="D63" s="687"/>
      <c r="E63" s="688"/>
      <c r="F63" s="688"/>
      <c r="G63" s="688"/>
      <c r="H63" s="688"/>
      <c r="I63" s="688"/>
      <c r="J63" s="27"/>
      <c r="K63" s="348"/>
    </row>
    <row r="64" spans="2:27" x14ac:dyDescent="0.25">
      <c r="D64" s="35"/>
    </row>
    <row r="65" spans="4:6" x14ac:dyDescent="0.25">
      <c r="D65" s="35"/>
    </row>
    <row r="66" spans="4:6" x14ac:dyDescent="0.25">
      <c r="D66" s="35"/>
    </row>
    <row r="67" spans="4:6" x14ac:dyDescent="0.25">
      <c r="D67" s="35"/>
      <c r="F67" s="40"/>
    </row>
    <row r="68" spans="4:6" x14ac:dyDescent="0.25">
      <c r="D68" s="33"/>
      <c r="E68" s="34"/>
      <c r="F68" s="34"/>
    </row>
    <row r="69" spans="4:6" x14ac:dyDescent="0.25">
      <c r="D69" s="35"/>
    </row>
    <row r="70" spans="4:6" x14ac:dyDescent="0.25">
      <c r="D70" s="35"/>
    </row>
    <row r="71" spans="4:6" x14ac:dyDescent="0.25">
      <c r="D71" s="35"/>
    </row>
    <row r="72" spans="4:6" x14ac:dyDescent="0.25">
      <c r="D72" s="35"/>
    </row>
    <row r="73" spans="4:6" x14ac:dyDescent="0.25">
      <c r="D73" s="35"/>
    </row>
    <row r="74" spans="4:6" x14ac:dyDescent="0.25">
      <c r="D74" s="33"/>
      <c r="E74" s="34"/>
      <c r="F74" s="34"/>
    </row>
    <row r="75" spans="4:6" x14ac:dyDescent="0.25">
      <c r="D75" s="35"/>
    </row>
    <row r="76" spans="4:6" x14ac:dyDescent="0.25">
      <c r="D76" s="35"/>
    </row>
    <row r="77" spans="4:6" x14ac:dyDescent="0.25">
      <c r="D77" s="35"/>
    </row>
    <row r="78" spans="4:6" x14ac:dyDescent="0.25">
      <c r="D78" s="35"/>
    </row>
    <row r="79" spans="4:6" x14ac:dyDescent="0.25">
      <c r="D79" s="35"/>
    </row>
    <row r="80" spans="4:6" x14ac:dyDescent="0.25">
      <c r="D80" s="35"/>
    </row>
    <row r="81" spans="4:6" x14ac:dyDescent="0.25">
      <c r="D81" s="35"/>
    </row>
    <row r="82" spans="4:6" x14ac:dyDescent="0.25">
      <c r="D82" s="35"/>
    </row>
    <row r="83" spans="4:6" x14ac:dyDescent="0.25">
      <c r="D83" s="33"/>
      <c r="E83" s="34"/>
      <c r="F83" s="34"/>
    </row>
    <row r="84" spans="4:6" x14ac:dyDescent="0.25">
      <c r="D84" s="35"/>
    </row>
    <row r="85" spans="4:6" x14ac:dyDescent="0.25">
      <c r="D85" s="35"/>
    </row>
    <row r="86" spans="4:6" x14ac:dyDescent="0.25">
      <c r="D86" s="35"/>
    </row>
    <row r="87" spans="4:6" x14ac:dyDescent="0.25">
      <c r="D87" s="35"/>
    </row>
    <row r="88" spans="4:6" x14ac:dyDescent="0.25">
      <c r="D88" s="35"/>
    </row>
    <row r="89" spans="4:6" x14ac:dyDescent="0.25">
      <c r="D89" s="35"/>
    </row>
    <row r="90" spans="4:6" x14ac:dyDescent="0.25">
      <c r="D90" s="35"/>
    </row>
    <row r="91" spans="4:6" x14ac:dyDescent="0.25">
      <c r="D91" s="35"/>
    </row>
    <row r="92" spans="4:6" x14ac:dyDescent="0.25">
      <c r="D92" s="35"/>
    </row>
    <row r="93" spans="4:6" x14ac:dyDescent="0.25">
      <c r="D93" s="38"/>
    </row>
  </sheetData>
  <mergeCells count="139">
    <mergeCell ref="BG3:BH7"/>
    <mergeCell ref="BE5:BE7"/>
    <mergeCell ref="BF5:BF7"/>
    <mergeCell ref="BA5:BA7"/>
    <mergeCell ref="AD5:AD7"/>
    <mergeCell ref="AE5:AE7"/>
    <mergeCell ref="AF5:AF7"/>
    <mergeCell ref="AG5:AG7"/>
    <mergeCell ref="AH5:AH7"/>
    <mergeCell ref="AI5:AI7"/>
    <mergeCell ref="AQ4:AQ7"/>
    <mergeCell ref="AR4:AR7"/>
    <mergeCell ref="BB5:BB7"/>
    <mergeCell ref="BC5:BC7"/>
    <mergeCell ref="BD5:BD7"/>
    <mergeCell ref="AX4:AX7"/>
    <mergeCell ref="AS4:AS7"/>
    <mergeCell ref="AZ4:AZ7"/>
    <mergeCell ref="BA4:BB4"/>
    <mergeCell ref="BC4:BD4"/>
    <mergeCell ref="AT4:AT7"/>
    <mergeCell ref="AU4:AU7"/>
    <mergeCell ref="AV4:AV7"/>
    <mergeCell ref="AW4:AW7"/>
    <mergeCell ref="AY4:AY7"/>
    <mergeCell ref="S5:S7"/>
    <mergeCell ref="T5:T7"/>
    <mergeCell ref="U5:U7"/>
    <mergeCell ref="V5:V7"/>
    <mergeCell ref="X5:X7"/>
    <mergeCell ref="Y5:Y7"/>
    <mergeCell ref="AA5:AA7"/>
    <mergeCell ref="M5:M7"/>
    <mergeCell ref="AP4:AP7"/>
    <mergeCell ref="AJ5:AJ7"/>
    <mergeCell ref="AK5:AK7"/>
    <mergeCell ref="AL5:AL7"/>
    <mergeCell ref="AM5:AM7"/>
    <mergeCell ref="B59:K59"/>
    <mergeCell ref="B54:C54"/>
    <mergeCell ref="B55:G55"/>
    <mergeCell ref="B57:G57"/>
    <mergeCell ref="B58:I58"/>
    <mergeCell ref="B1:BF1"/>
    <mergeCell ref="E3:L3"/>
    <mergeCell ref="M3:Y3"/>
    <mergeCell ref="Z3:AE3"/>
    <mergeCell ref="AA4:AB4"/>
    <mergeCell ref="AC4:AD4"/>
    <mergeCell ref="Q4:T4"/>
    <mergeCell ref="U4:Y4"/>
    <mergeCell ref="Z4:Z7"/>
    <mergeCell ref="AF3:AM3"/>
    <mergeCell ref="AF4:AG4"/>
    <mergeCell ref="AH4:AI4"/>
    <mergeCell ref="AB5:AB7"/>
    <mergeCell ref="W5:W7"/>
    <mergeCell ref="BE4:BF4"/>
    <mergeCell ref="E5:E7"/>
    <mergeCell ref="F5:F7"/>
    <mergeCell ref="AJ4:AM4"/>
    <mergeCell ref="AN4:AN7"/>
    <mergeCell ref="B3:C10"/>
    <mergeCell ref="D3:D9"/>
    <mergeCell ref="E8:E9"/>
    <mergeCell ref="F8:F9"/>
    <mergeCell ref="G8:G9"/>
    <mergeCell ref="N5:N7"/>
    <mergeCell ref="AN3:AZ3"/>
    <mergeCell ref="BA3:BF3"/>
    <mergeCell ref="E4:G4"/>
    <mergeCell ref="H4:I4"/>
    <mergeCell ref="J4:L4"/>
    <mergeCell ref="M4:O4"/>
    <mergeCell ref="P4:P7"/>
    <mergeCell ref="G5:G7"/>
    <mergeCell ref="H5:H7"/>
    <mergeCell ref="I5:I7"/>
    <mergeCell ref="O5:O7"/>
    <mergeCell ref="J5:J7"/>
    <mergeCell ref="K5:K7"/>
    <mergeCell ref="L5:L7"/>
    <mergeCell ref="AO4:AO7"/>
    <mergeCell ref="AC5:AC7"/>
    <mergeCell ref="Q5:Q7"/>
    <mergeCell ref="R5:R7"/>
    <mergeCell ref="M8:M9"/>
    <mergeCell ref="N8:N9"/>
    <mergeCell ref="O8:O9"/>
    <mergeCell ref="P8:P9"/>
    <mergeCell ref="Q8:Q9"/>
    <mergeCell ref="H8:H9"/>
    <mergeCell ref="I8:I9"/>
    <mergeCell ref="J8:J9"/>
    <mergeCell ref="K8:K9"/>
    <mergeCell ref="L8:L9"/>
    <mergeCell ref="W8:W9"/>
    <mergeCell ref="X8:X9"/>
    <mergeCell ref="Y8:Y9"/>
    <mergeCell ref="Z8:Z9"/>
    <mergeCell ref="AA8:AA9"/>
    <mergeCell ref="R8:R9"/>
    <mergeCell ref="S8:S9"/>
    <mergeCell ref="T8:T9"/>
    <mergeCell ref="U8:U9"/>
    <mergeCell ref="V8:V9"/>
    <mergeCell ref="AG8:AG9"/>
    <mergeCell ref="AH8:AH9"/>
    <mergeCell ref="AI8:AI9"/>
    <mergeCell ref="AJ8:AJ9"/>
    <mergeCell ref="AK8:AK9"/>
    <mergeCell ref="AB8:AB9"/>
    <mergeCell ref="AC8:AC9"/>
    <mergeCell ref="AD8:AD9"/>
    <mergeCell ref="AE8:AE9"/>
    <mergeCell ref="AF8:AF9"/>
    <mergeCell ref="AQ8:AQ9"/>
    <mergeCell ref="AR8:AR9"/>
    <mergeCell ref="AS8:AS9"/>
    <mergeCell ref="AT8:AT9"/>
    <mergeCell ref="AU8:AU9"/>
    <mergeCell ref="AL8:AL9"/>
    <mergeCell ref="AM8:AM9"/>
    <mergeCell ref="AN8:AN9"/>
    <mergeCell ref="AO8:AO9"/>
    <mergeCell ref="AP8:AP9"/>
    <mergeCell ref="BF8:BF9"/>
    <mergeCell ref="BG8:BG9"/>
    <mergeCell ref="BH8:BH9"/>
    <mergeCell ref="BA8:BA9"/>
    <mergeCell ref="BB8:BB9"/>
    <mergeCell ref="BC8:BC9"/>
    <mergeCell ref="BD8:BD9"/>
    <mergeCell ref="BE8:BE9"/>
    <mergeCell ref="AV8:AV9"/>
    <mergeCell ref="AW8:AW9"/>
    <mergeCell ref="AX8:AX9"/>
    <mergeCell ref="AY8:AY9"/>
    <mergeCell ref="AZ8:AZ9"/>
  </mergeCells>
  <pageMargins left="0.7" right="0.7" top="0.75" bottom="0.75" header="0.3" footer="0.3"/>
  <pageSetup orientation="portrait"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CP98"/>
  <sheetViews>
    <sheetView showGridLines="0" zoomScale="136" zoomScaleNormal="136" workbookViewId="0">
      <selection activeCell="G11" sqref="G11"/>
    </sheetView>
  </sheetViews>
  <sheetFormatPr baseColWidth="10" defaultRowHeight="15" x14ac:dyDescent="0.25"/>
  <cols>
    <col min="1" max="1" width="4.7109375" customWidth="1"/>
    <col min="2" max="2" width="4" style="285" customWidth="1"/>
    <col min="3" max="3" width="11" customWidth="1"/>
    <col min="4" max="4" width="11.140625" customWidth="1"/>
    <col min="5" max="9" width="10.7109375" style="30" customWidth="1"/>
    <col min="10" max="12" width="10.7109375" customWidth="1"/>
    <col min="13" max="26" width="10.7109375" style="30" customWidth="1"/>
    <col min="27" max="31" width="10.7109375" customWidth="1"/>
    <col min="32" max="58" width="10.7109375" style="30" customWidth="1"/>
    <col min="252" max="252" width="2.5703125" customWidth="1"/>
    <col min="253" max="253" width="5.140625" customWidth="1"/>
    <col min="254" max="254" width="12.42578125" customWidth="1"/>
    <col min="255" max="255" width="8.5703125" customWidth="1"/>
    <col min="256" max="256" width="9.28515625" customWidth="1"/>
    <col min="257" max="257" width="9.140625" customWidth="1"/>
    <col min="258" max="258" width="9" customWidth="1"/>
    <col min="259" max="259" width="8.85546875" customWidth="1"/>
    <col min="260" max="260" width="9" customWidth="1"/>
    <col min="261" max="262" width="8.85546875" customWidth="1"/>
    <col min="263" max="263" width="9.140625" customWidth="1"/>
    <col min="264" max="264" width="9.28515625" customWidth="1"/>
    <col min="265" max="265" width="9.42578125" customWidth="1"/>
    <col min="266" max="266" width="9.28515625" customWidth="1"/>
    <col min="267" max="267" width="9.5703125" customWidth="1"/>
    <col min="268" max="268" width="10" customWidth="1"/>
    <col min="269" max="269" width="10.140625" customWidth="1"/>
    <col min="270" max="270" width="10.28515625" customWidth="1"/>
    <col min="271" max="271" width="9.42578125" customWidth="1"/>
    <col min="272" max="272" width="9.5703125" customWidth="1"/>
    <col min="273" max="273" width="9" customWidth="1"/>
    <col min="274" max="274" width="9.42578125" customWidth="1"/>
    <col min="275" max="276" width="9.7109375" customWidth="1"/>
    <col min="277" max="278" width="10" customWidth="1"/>
    <col min="279" max="279" width="9.85546875" customWidth="1"/>
    <col min="280" max="280" width="14.140625" customWidth="1"/>
    <col min="281" max="281" width="10.42578125" customWidth="1"/>
    <col min="282" max="282" width="10.5703125" customWidth="1"/>
    <col min="283" max="283" width="10.42578125" customWidth="1"/>
    <col min="284" max="284" width="10.28515625" customWidth="1"/>
    <col min="285" max="285" width="10.5703125" customWidth="1"/>
    <col min="286" max="286" width="9.140625" customWidth="1"/>
    <col min="287" max="287" width="10.42578125" customWidth="1"/>
    <col min="288" max="293" width="9.140625" customWidth="1"/>
    <col min="294" max="294" width="8" customWidth="1"/>
    <col min="295" max="303" width="7.28515625" customWidth="1"/>
    <col min="304" max="304" width="8.42578125" customWidth="1"/>
    <col min="305" max="305" width="9.28515625" customWidth="1"/>
    <col min="306" max="306" width="7.28515625" customWidth="1"/>
    <col min="307" max="307" width="9.85546875" customWidth="1"/>
    <col min="308" max="308" width="10.5703125" customWidth="1"/>
    <col min="309" max="309" width="8.5703125" customWidth="1"/>
    <col min="310" max="311" width="8.42578125" customWidth="1"/>
    <col min="312" max="312" width="9.140625" customWidth="1"/>
    <col min="313" max="313" width="8.140625" customWidth="1"/>
    <col min="314" max="314" width="8.85546875" customWidth="1"/>
    <col min="508" max="508" width="2.5703125" customWidth="1"/>
    <col min="509" max="509" width="5.140625" customWidth="1"/>
    <col min="510" max="510" width="12.42578125" customWidth="1"/>
    <col min="511" max="511" width="8.5703125" customWidth="1"/>
    <col min="512" max="512" width="9.28515625" customWidth="1"/>
    <col min="513" max="513" width="9.140625" customWidth="1"/>
    <col min="514" max="514" width="9" customWidth="1"/>
    <col min="515" max="515" width="8.85546875" customWidth="1"/>
    <col min="516" max="516" width="9" customWidth="1"/>
    <col min="517" max="518" width="8.85546875" customWidth="1"/>
    <col min="519" max="519" width="9.140625" customWidth="1"/>
    <col min="520" max="520" width="9.28515625" customWidth="1"/>
    <col min="521" max="521" width="9.42578125" customWidth="1"/>
    <col min="522" max="522" width="9.28515625" customWidth="1"/>
    <col min="523" max="523" width="9.5703125" customWidth="1"/>
    <col min="524" max="524" width="10" customWidth="1"/>
    <col min="525" max="525" width="10.140625" customWidth="1"/>
    <col min="526" max="526" width="10.28515625" customWidth="1"/>
    <col min="527" max="527" width="9.42578125" customWidth="1"/>
    <col min="528" max="528" width="9.5703125" customWidth="1"/>
    <col min="529" max="529" width="9" customWidth="1"/>
    <col min="530" max="530" width="9.42578125" customWidth="1"/>
    <col min="531" max="532" width="9.7109375" customWidth="1"/>
    <col min="533" max="534" width="10" customWidth="1"/>
    <col min="535" max="535" width="9.85546875" customWidth="1"/>
    <col min="536" max="536" width="14.140625" customWidth="1"/>
    <col min="537" max="537" width="10.42578125" customWidth="1"/>
    <col min="538" max="538" width="10.5703125" customWidth="1"/>
    <col min="539" max="539" width="10.42578125" customWidth="1"/>
    <col min="540" max="540" width="10.28515625" customWidth="1"/>
    <col min="541" max="541" width="10.5703125" customWidth="1"/>
    <col min="542" max="542" width="9.140625" customWidth="1"/>
    <col min="543" max="543" width="10.42578125" customWidth="1"/>
    <col min="544" max="549" width="9.140625" customWidth="1"/>
    <col min="550" max="550" width="8" customWidth="1"/>
    <col min="551" max="559" width="7.28515625" customWidth="1"/>
    <col min="560" max="560" width="8.42578125" customWidth="1"/>
    <col min="561" max="561" width="9.28515625" customWidth="1"/>
    <col min="562" max="562" width="7.28515625" customWidth="1"/>
    <col min="563" max="563" width="9.85546875" customWidth="1"/>
    <col min="564" max="564" width="10.5703125" customWidth="1"/>
    <col min="565" max="565" width="8.5703125" customWidth="1"/>
    <col min="566" max="567" width="8.42578125" customWidth="1"/>
    <col min="568" max="568" width="9.140625" customWidth="1"/>
    <col min="569" max="569" width="8.140625" customWidth="1"/>
    <col min="570" max="570" width="8.85546875" customWidth="1"/>
    <col min="764" max="764" width="2.5703125" customWidth="1"/>
    <col min="765" max="765" width="5.140625" customWidth="1"/>
    <col min="766" max="766" width="12.42578125" customWidth="1"/>
    <col min="767" max="767" width="8.5703125" customWidth="1"/>
    <col min="768" max="768" width="9.28515625" customWidth="1"/>
    <col min="769" max="769" width="9.140625" customWidth="1"/>
    <col min="770" max="770" width="9" customWidth="1"/>
    <col min="771" max="771" width="8.85546875" customWidth="1"/>
    <col min="772" max="772" width="9" customWidth="1"/>
    <col min="773" max="774" width="8.85546875" customWidth="1"/>
    <col min="775" max="775" width="9.140625" customWidth="1"/>
    <col min="776" max="776" width="9.28515625" customWidth="1"/>
    <col min="777" max="777" width="9.42578125" customWidth="1"/>
    <col min="778" max="778" width="9.28515625" customWidth="1"/>
    <col min="779" max="779" width="9.5703125" customWidth="1"/>
    <col min="780" max="780" width="10" customWidth="1"/>
    <col min="781" max="781" width="10.140625" customWidth="1"/>
    <col min="782" max="782" width="10.28515625" customWidth="1"/>
    <col min="783" max="783" width="9.42578125" customWidth="1"/>
    <col min="784" max="784" width="9.5703125" customWidth="1"/>
    <col min="785" max="785" width="9" customWidth="1"/>
    <col min="786" max="786" width="9.42578125" customWidth="1"/>
    <col min="787" max="788" width="9.7109375" customWidth="1"/>
    <col min="789" max="790" width="10" customWidth="1"/>
    <col min="791" max="791" width="9.85546875" customWidth="1"/>
    <col min="792" max="792" width="14.140625" customWidth="1"/>
    <col min="793" max="793" width="10.42578125" customWidth="1"/>
    <col min="794" max="794" width="10.5703125" customWidth="1"/>
    <col min="795" max="795" width="10.42578125" customWidth="1"/>
    <col min="796" max="796" width="10.28515625" customWidth="1"/>
    <col min="797" max="797" width="10.5703125" customWidth="1"/>
    <col min="798" max="798" width="9.140625" customWidth="1"/>
    <col min="799" max="799" width="10.42578125" customWidth="1"/>
    <col min="800" max="805" width="9.140625" customWidth="1"/>
    <col min="806" max="806" width="8" customWidth="1"/>
    <col min="807" max="815" width="7.28515625" customWidth="1"/>
    <col min="816" max="816" width="8.42578125" customWidth="1"/>
    <col min="817" max="817" width="9.28515625" customWidth="1"/>
    <col min="818" max="818" width="7.28515625" customWidth="1"/>
    <col min="819" max="819" width="9.85546875" customWidth="1"/>
    <col min="820" max="820" width="10.5703125" customWidth="1"/>
    <col min="821" max="821" width="8.5703125" customWidth="1"/>
    <col min="822" max="823" width="8.42578125" customWidth="1"/>
    <col min="824" max="824" width="9.140625" customWidth="1"/>
    <col min="825" max="825" width="8.140625" customWidth="1"/>
    <col min="826" max="826" width="8.85546875" customWidth="1"/>
    <col min="1020" max="1020" width="2.5703125" customWidth="1"/>
    <col min="1021" max="1021" width="5.140625" customWidth="1"/>
    <col min="1022" max="1022" width="12.42578125" customWidth="1"/>
    <col min="1023" max="1023" width="8.5703125" customWidth="1"/>
    <col min="1024" max="1024" width="9.28515625" customWidth="1"/>
    <col min="1025" max="1025" width="9.140625" customWidth="1"/>
    <col min="1026" max="1026" width="9" customWidth="1"/>
    <col min="1027" max="1027" width="8.85546875" customWidth="1"/>
    <col min="1028" max="1028" width="9" customWidth="1"/>
    <col min="1029" max="1030" width="8.85546875" customWidth="1"/>
    <col min="1031" max="1031" width="9.140625" customWidth="1"/>
    <col min="1032" max="1032" width="9.28515625" customWidth="1"/>
    <col min="1033" max="1033" width="9.42578125" customWidth="1"/>
    <col min="1034" max="1034" width="9.28515625" customWidth="1"/>
    <col min="1035" max="1035" width="9.5703125" customWidth="1"/>
    <col min="1036" max="1036" width="10" customWidth="1"/>
    <col min="1037" max="1037" width="10.140625" customWidth="1"/>
    <col min="1038" max="1038" width="10.28515625" customWidth="1"/>
    <col min="1039" max="1039" width="9.42578125" customWidth="1"/>
    <col min="1040" max="1040" width="9.5703125" customWidth="1"/>
    <col min="1041" max="1041" width="9" customWidth="1"/>
    <col min="1042" max="1042" width="9.42578125" customWidth="1"/>
    <col min="1043" max="1044" width="9.7109375" customWidth="1"/>
    <col min="1045" max="1046" width="10" customWidth="1"/>
    <col min="1047" max="1047" width="9.85546875" customWidth="1"/>
    <col min="1048" max="1048" width="14.140625" customWidth="1"/>
    <col min="1049" max="1049" width="10.42578125" customWidth="1"/>
    <col min="1050" max="1050" width="10.5703125" customWidth="1"/>
    <col min="1051" max="1051" width="10.42578125" customWidth="1"/>
    <col min="1052" max="1052" width="10.28515625" customWidth="1"/>
    <col min="1053" max="1053" width="10.5703125" customWidth="1"/>
    <col min="1054" max="1054" width="9.140625" customWidth="1"/>
    <col min="1055" max="1055" width="10.42578125" customWidth="1"/>
    <col min="1056" max="1061" width="9.140625" customWidth="1"/>
    <col min="1062" max="1062" width="8" customWidth="1"/>
    <col min="1063" max="1071" width="7.28515625" customWidth="1"/>
    <col min="1072" max="1072" width="8.42578125" customWidth="1"/>
    <col min="1073" max="1073" width="9.28515625" customWidth="1"/>
    <col min="1074" max="1074" width="7.28515625" customWidth="1"/>
    <col min="1075" max="1075" width="9.85546875" customWidth="1"/>
    <col min="1076" max="1076" width="10.5703125" customWidth="1"/>
    <col min="1077" max="1077" width="8.5703125" customWidth="1"/>
    <col min="1078" max="1079" width="8.42578125" customWidth="1"/>
    <col min="1080" max="1080" width="9.140625" customWidth="1"/>
    <col min="1081" max="1081" width="8.140625" customWidth="1"/>
    <col min="1082" max="1082" width="8.85546875" customWidth="1"/>
    <col min="1276" max="1276" width="2.5703125" customWidth="1"/>
    <col min="1277" max="1277" width="5.140625" customWidth="1"/>
    <col min="1278" max="1278" width="12.42578125" customWidth="1"/>
    <col min="1279" max="1279" width="8.5703125" customWidth="1"/>
    <col min="1280" max="1280" width="9.28515625" customWidth="1"/>
    <col min="1281" max="1281" width="9.140625" customWidth="1"/>
    <col min="1282" max="1282" width="9" customWidth="1"/>
    <col min="1283" max="1283" width="8.85546875" customWidth="1"/>
    <col min="1284" max="1284" width="9" customWidth="1"/>
    <col min="1285" max="1286" width="8.85546875" customWidth="1"/>
    <col min="1287" max="1287" width="9.140625" customWidth="1"/>
    <col min="1288" max="1288" width="9.28515625" customWidth="1"/>
    <col min="1289" max="1289" width="9.42578125" customWidth="1"/>
    <col min="1290" max="1290" width="9.28515625" customWidth="1"/>
    <col min="1291" max="1291" width="9.5703125" customWidth="1"/>
    <col min="1292" max="1292" width="10" customWidth="1"/>
    <col min="1293" max="1293" width="10.140625" customWidth="1"/>
    <col min="1294" max="1294" width="10.28515625" customWidth="1"/>
    <col min="1295" max="1295" width="9.42578125" customWidth="1"/>
    <col min="1296" max="1296" width="9.5703125" customWidth="1"/>
    <col min="1297" max="1297" width="9" customWidth="1"/>
    <col min="1298" max="1298" width="9.42578125" customWidth="1"/>
    <col min="1299" max="1300" width="9.7109375" customWidth="1"/>
    <col min="1301" max="1302" width="10" customWidth="1"/>
    <col min="1303" max="1303" width="9.85546875" customWidth="1"/>
    <col min="1304" max="1304" width="14.140625" customWidth="1"/>
    <col min="1305" max="1305" width="10.42578125" customWidth="1"/>
    <col min="1306" max="1306" width="10.5703125" customWidth="1"/>
    <col min="1307" max="1307" width="10.42578125" customWidth="1"/>
    <col min="1308" max="1308" width="10.28515625" customWidth="1"/>
    <col min="1309" max="1309" width="10.5703125" customWidth="1"/>
    <col min="1310" max="1310" width="9.140625" customWidth="1"/>
    <col min="1311" max="1311" width="10.42578125" customWidth="1"/>
    <col min="1312" max="1317" width="9.140625" customWidth="1"/>
    <col min="1318" max="1318" width="8" customWidth="1"/>
    <col min="1319" max="1327" width="7.28515625" customWidth="1"/>
    <col min="1328" max="1328" width="8.42578125" customWidth="1"/>
    <col min="1329" max="1329" width="9.28515625" customWidth="1"/>
    <col min="1330" max="1330" width="7.28515625" customWidth="1"/>
    <col min="1331" max="1331" width="9.85546875" customWidth="1"/>
    <col min="1332" max="1332" width="10.5703125" customWidth="1"/>
    <col min="1333" max="1333" width="8.5703125" customWidth="1"/>
    <col min="1334" max="1335" width="8.42578125" customWidth="1"/>
    <col min="1336" max="1336" width="9.140625" customWidth="1"/>
    <col min="1337" max="1337" width="8.140625" customWidth="1"/>
    <col min="1338" max="1338" width="8.85546875" customWidth="1"/>
    <col min="1532" max="1532" width="2.5703125" customWidth="1"/>
    <col min="1533" max="1533" width="5.140625" customWidth="1"/>
    <col min="1534" max="1534" width="12.42578125" customWidth="1"/>
    <col min="1535" max="1535" width="8.5703125" customWidth="1"/>
    <col min="1536" max="1536" width="9.28515625" customWidth="1"/>
    <col min="1537" max="1537" width="9.140625" customWidth="1"/>
    <col min="1538" max="1538" width="9" customWidth="1"/>
    <col min="1539" max="1539" width="8.85546875" customWidth="1"/>
    <col min="1540" max="1540" width="9" customWidth="1"/>
    <col min="1541" max="1542" width="8.85546875" customWidth="1"/>
    <col min="1543" max="1543" width="9.140625" customWidth="1"/>
    <col min="1544" max="1544" width="9.28515625" customWidth="1"/>
    <col min="1545" max="1545" width="9.42578125" customWidth="1"/>
    <col min="1546" max="1546" width="9.28515625" customWidth="1"/>
    <col min="1547" max="1547" width="9.5703125" customWidth="1"/>
    <col min="1548" max="1548" width="10" customWidth="1"/>
    <col min="1549" max="1549" width="10.140625" customWidth="1"/>
    <col min="1550" max="1550" width="10.28515625" customWidth="1"/>
    <col min="1551" max="1551" width="9.42578125" customWidth="1"/>
    <col min="1552" max="1552" width="9.5703125" customWidth="1"/>
    <col min="1553" max="1553" width="9" customWidth="1"/>
    <col min="1554" max="1554" width="9.42578125" customWidth="1"/>
    <col min="1555" max="1556" width="9.7109375" customWidth="1"/>
    <col min="1557" max="1558" width="10" customWidth="1"/>
    <col min="1559" max="1559" width="9.85546875" customWidth="1"/>
    <col min="1560" max="1560" width="14.140625" customWidth="1"/>
    <col min="1561" max="1561" width="10.42578125" customWidth="1"/>
    <col min="1562" max="1562" width="10.5703125" customWidth="1"/>
    <col min="1563" max="1563" width="10.42578125" customWidth="1"/>
    <col min="1564" max="1564" width="10.28515625" customWidth="1"/>
    <col min="1565" max="1565" width="10.5703125" customWidth="1"/>
    <col min="1566" max="1566" width="9.140625" customWidth="1"/>
    <col min="1567" max="1567" width="10.42578125" customWidth="1"/>
    <col min="1568" max="1573" width="9.140625" customWidth="1"/>
    <col min="1574" max="1574" width="8" customWidth="1"/>
    <col min="1575" max="1583" width="7.28515625" customWidth="1"/>
    <col min="1584" max="1584" width="8.42578125" customWidth="1"/>
    <col min="1585" max="1585" width="9.28515625" customWidth="1"/>
    <col min="1586" max="1586" width="7.28515625" customWidth="1"/>
    <col min="1587" max="1587" width="9.85546875" customWidth="1"/>
    <col min="1588" max="1588" width="10.5703125" customWidth="1"/>
    <col min="1589" max="1589" width="8.5703125" customWidth="1"/>
    <col min="1590" max="1591" width="8.42578125" customWidth="1"/>
    <col min="1592" max="1592" width="9.140625" customWidth="1"/>
    <col min="1593" max="1593" width="8.140625" customWidth="1"/>
    <col min="1594" max="1594" width="8.85546875" customWidth="1"/>
    <col min="1788" max="1788" width="2.5703125" customWidth="1"/>
    <col min="1789" max="1789" width="5.140625" customWidth="1"/>
    <col min="1790" max="1790" width="12.42578125" customWidth="1"/>
    <col min="1791" max="1791" width="8.5703125" customWidth="1"/>
    <col min="1792" max="1792" width="9.28515625" customWidth="1"/>
    <col min="1793" max="1793" width="9.140625" customWidth="1"/>
    <col min="1794" max="1794" width="9" customWidth="1"/>
    <col min="1795" max="1795" width="8.85546875" customWidth="1"/>
    <col min="1796" max="1796" width="9" customWidth="1"/>
    <col min="1797" max="1798" width="8.85546875" customWidth="1"/>
    <col min="1799" max="1799" width="9.140625" customWidth="1"/>
    <col min="1800" max="1800" width="9.28515625" customWidth="1"/>
    <col min="1801" max="1801" width="9.42578125" customWidth="1"/>
    <col min="1802" max="1802" width="9.28515625" customWidth="1"/>
    <col min="1803" max="1803" width="9.5703125" customWidth="1"/>
    <col min="1804" max="1804" width="10" customWidth="1"/>
    <col min="1805" max="1805" width="10.140625" customWidth="1"/>
    <col min="1806" max="1806" width="10.28515625" customWidth="1"/>
    <col min="1807" max="1807" width="9.42578125" customWidth="1"/>
    <col min="1808" max="1808" width="9.5703125" customWidth="1"/>
    <col min="1809" max="1809" width="9" customWidth="1"/>
    <col min="1810" max="1810" width="9.42578125" customWidth="1"/>
    <col min="1811" max="1812" width="9.7109375" customWidth="1"/>
    <col min="1813" max="1814" width="10" customWidth="1"/>
    <col min="1815" max="1815" width="9.85546875" customWidth="1"/>
    <col min="1816" max="1816" width="14.140625" customWidth="1"/>
    <col min="1817" max="1817" width="10.42578125" customWidth="1"/>
    <col min="1818" max="1818" width="10.5703125" customWidth="1"/>
    <col min="1819" max="1819" width="10.42578125" customWidth="1"/>
    <col min="1820" max="1820" width="10.28515625" customWidth="1"/>
    <col min="1821" max="1821" width="10.5703125" customWidth="1"/>
    <col min="1822" max="1822" width="9.140625" customWidth="1"/>
    <col min="1823" max="1823" width="10.42578125" customWidth="1"/>
    <col min="1824" max="1829" width="9.140625" customWidth="1"/>
    <col min="1830" max="1830" width="8" customWidth="1"/>
    <col min="1831" max="1839" width="7.28515625" customWidth="1"/>
    <col min="1840" max="1840" width="8.42578125" customWidth="1"/>
    <col min="1841" max="1841" width="9.28515625" customWidth="1"/>
    <col min="1842" max="1842" width="7.28515625" customWidth="1"/>
    <col min="1843" max="1843" width="9.85546875" customWidth="1"/>
    <col min="1844" max="1844" width="10.5703125" customWidth="1"/>
    <col min="1845" max="1845" width="8.5703125" customWidth="1"/>
    <col min="1846" max="1847" width="8.42578125" customWidth="1"/>
    <col min="1848" max="1848" width="9.140625" customWidth="1"/>
    <col min="1849" max="1849" width="8.140625" customWidth="1"/>
    <col min="1850" max="1850" width="8.85546875" customWidth="1"/>
    <col min="2044" max="2044" width="2.5703125" customWidth="1"/>
    <col min="2045" max="2045" width="5.140625" customWidth="1"/>
    <col min="2046" max="2046" width="12.42578125" customWidth="1"/>
    <col min="2047" max="2047" width="8.5703125" customWidth="1"/>
    <col min="2048" max="2048" width="9.28515625" customWidth="1"/>
    <col min="2049" max="2049" width="9.140625" customWidth="1"/>
    <col min="2050" max="2050" width="9" customWidth="1"/>
    <col min="2051" max="2051" width="8.85546875" customWidth="1"/>
    <col min="2052" max="2052" width="9" customWidth="1"/>
    <col min="2053" max="2054" width="8.85546875" customWidth="1"/>
    <col min="2055" max="2055" width="9.140625" customWidth="1"/>
    <col min="2056" max="2056" width="9.28515625" customWidth="1"/>
    <col min="2057" max="2057" width="9.42578125" customWidth="1"/>
    <col min="2058" max="2058" width="9.28515625" customWidth="1"/>
    <col min="2059" max="2059" width="9.5703125" customWidth="1"/>
    <col min="2060" max="2060" width="10" customWidth="1"/>
    <col min="2061" max="2061" width="10.140625" customWidth="1"/>
    <col min="2062" max="2062" width="10.28515625" customWidth="1"/>
    <col min="2063" max="2063" width="9.42578125" customWidth="1"/>
    <col min="2064" max="2064" width="9.5703125" customWidth="1"/>
    <col min="2065" max="2065" width="9" customWidth="1"/>
    <col min="2066" max="2066" width="9.42578125" customWidth="1"/>
    <col min="2067" max="2068" width="9.7109375" customWidth="1"/>
    <col min="2069" max="2070" width="10" customWidth="1"/>
    <col min="2071" max="2071" width="9.85546875" customWidth="1"/>
    <col min="2072" max="2072" width="14.140625" customWidth="1"/>
    <col min="2073" max="2073" width="10.42578125" customWidth="1"/>
    <col min="2074" max="2074" width="10.5703125" customWidth="1"/>
    <col min="2075" max="2075" width="10.42578125" customWidth="1"/>
    <col min="2076" max="2076" width="10.28515625" customWidth="1"/>
    <col min="2077" max="2077" width="10.5703125" customWidth="1"/>
    <col min="2078" max="2078" width="9.140625" customWidth="1"/>
    <col min="2079" max="2079" width="10.42578125" customWidth="1"/>
    <col min="2080" max="2085" width="9.140625" customWidth="1"/>
    <col min="2086" max="2086" width="8" customWidth="1"/>
    <col min="2087" max="2095" width="7.28515625" customWidth="1"/>
    <col min="2096" max="2096" width="8.42578125" customWidth="1"/>
    <col min="2097" max="2097" width="9.28515625" customWidth="1"/>
    <col min="2098" max="2098" width="7.28515625" customWidth="1"/>
    <col min="2099" max="2099" width="9.85546875" customWidth="1"/>
    <col min="2100" max="2100" width="10.5703125" customWidth="1"/>
    <col min="2101" max="2101" width="8.5703125" customWidth="1"/>
    <col min="2102" max="2103" width="8.42578125" customWidth="1"/>
    <col min="2104" max="2104" width="9.140625" customWidth="1"/>
    <col min="2105" max="2105" width="8.140625" customWidth="1"/>
    <col min="2106" max="2106" width="8.85546875" customWidth="1"/>
    <col min="2300" max="2300" width="2.5703125" customWidth="1"/>
    <col min="2301" max="2301" width="5.140625" customWidth="1"/>
    <col min="2302" max="2302" width="12.42578125" customWidth="1"/>
    <col min="2303" max="2303" width="8.5703125" customWidth="1"/>
    <col min="2304" max="2304" width="9.28515625" customWidth="1"/>
    <col min="2305" max="2305" width="9.140625" customWidth="1"/>
    <col min="2306" max="2306" width="9" customWidth="1"/>
    <col min="2307" max="2307" width="8.85546875" customWidth="1"/>
    <col min="2308" max="2308" width="9" customWidth="1"/>
    <col min="2309" max="2310" width="8.85546875" customWidth="1"/>
    <col min="2311" max="2311" width="9.140625" customWidth="1"/>
    <col min="2312" max="2312" width="9.28515625" customWidth="1"/>
    <col min="2313" max="2313" width="9.42578125" customWidth="1"/>
    <col min="2314" max="2314" width="9.28515625" customWidth="1"/>
    <col min="2315" max="2315" width="9.5703125" customWidth="1"/>
    <col min="2316" max="2316" width="10" customWidth="1"/>
    <col min="2317" max="2317" width="10.140625" customWidth="1"/>
    <col min="2318" max="2318" width="10.28515625" customWidth="1"/>
    <col min="2319" max="2319" width="9.42578125" customWidth="1"/>
    <col min="2320" max="2320" width="9.5703125" customWidth="1"/>
    <col min="2321" max="2321" width="9" customWidth="1"/>
    <col min="2322" max="2322" width="9.42578125" customWidth="1"/>
    <col min="2323" max="2324" width="9.7109375" customWidth="1"/>
    <col min="2325" max="2326" width="10" customWidth="1"/>
    <col min="2327" max="2327" width="9.85546875" customWidth="1"/>
    <col min="2328" max="2328" width="14.140625" customWidth="1"/>
    <col min="2329" max="2329" width="10.42578125" customWidth="1"/>
    <col min="2330" max="2330" width="10.5703125" customWidth="1"/>
    <col min="2331" max="2331" width="10.42578125" customWidth="1"/>
    <col min="2332" max="2332" width="10.28515625" customWidth="1"/>
    <col min="2333" max="2333" width="10.5703125" customWidth="1"/>
    <col min="2334" max="2334" width="9.140625" customWidth="1"/>
    <col min="2335" max="2335" width="10.42578125" customWidth="1"/>
    <col min="2336" max="2341" width="9.140625" customWidth="1"/>
    <col min="2342" max="2342" width="8" customWidth="1"/>
    <col min="2343" max="2351" width="7.28515625" customWidth="1"/>
    <col min="2352" max="2352" width="8.42578125" customWidth="1"/>
    <col min="2353" max="2353" width="9.28515625" customWidth="1"/>
    <col min="2354" max="2354" width="7.28515625" customWidth="1"/>
    <col min="2355" max="2355" width="9.85546875" customWidth="1"/>
    <col min="2356" max="2356" width="10.5703125" customWidth="1"/>
    <col min="2357" max="2357" width="8.5703125" customWidth="1"/>
    <col min="2358" max="2359" width="8.42578125" customWidth="1"/>
    <col min="2360" max="2360" width="9.140625" customWidth="1"/>
    <col min="2361" max="2361" width="8.140625" customWidth="1"/>
    <col min="2362" max="2362" width="8.85546875" customWidth="1"/>
    <col min="2556" max="2556" width="2.5703125" customWidth="1"/>
    <col min="2557" max="2557" width="5.140625" customWidth="1"/>
    <col min="2558" max="2558" width="12.42578125" customWidth="1"/>
    <col min="2559" max="2559" width="8.5703125" customWidth="1"/>
    <col min="2560" max="2560" width="9.28515625" customWidth="1"/>
    <col min="2561" max="2561" width="9.140625" customWidth="1"/>
    <col min="2562" max="2562" width="9" customWidth="1"/>
    <col min="2563" max="2563" width="8.85546875" customWidth="1"/>
    <col min="2564" max="2564" width="9" customWidth="1"/>
    <col min="2565" max="2566" width="8.85546875" customWidth="1"/>
    <col min="2567" max="2567" width="9.140625" customWidth="1"/>
    <col min="2568" max="2568" width="9.28515625" customWidth="1"/>
    <col min="2569" max="2569" width="9.42578125" customWidth="1"/>
    <col min="2570" max="2570" width="9.28515625" customWidth="1"/>
    <col min="2571" max="2571" width="9.5703125" customWidth="1"/>
    <col min="2572" max="2572" width="10" customWidth="1"/>
    <col min="2573" max="2573" width="10.140625" customWidth="1"/>
    <col min="2574" max="2574" width="10.28515625" customWidth="1"/>
    <col min="2575" max="2575" width="9.42578125" customWidth="1"/>
    <col min="2576" max="2576" width="9.5703125" customWidth="1"/>
    <col min="2577" max="2577" width="9" customWidth="1"/>
    <col min="2578" max="2578" width="9.42578125" customWidth="1"/>
    <col min="2579" max="2580" width="9.7109375" customWidth="1"/>
    <col min="2581" max="2582" width="10" customWidth="1"/>
    <col min="2583" max="2583" width="9.85546875" customWidth="1"/>
    <col min="2584" max="2584" width="14.140625" customWidth="1"/>
    <col min="2585" max="2585" width="10.42578125" customWidth="1"/>
    <col min="2586" max="2586" width="10.5703125" customWidth="1"/>
    <col min="2587" max="2587" width="10.42578125" customWidth="1"/>
    <col min="2588" max="2588" width="10.28515625" customWidth="1"/>
    <col min="2589" max="2589" width="10.5703125" customWidth="1"/>
    <col min="2590" max="2590" width="9.140625" customWidth="1"/>
    <col min="2591" max="2591" width="10.42578125" customWidth="1"/>
    <col min="2592" max="2597" width="9.140625" customWidth="1"/>
    <col min="2598" max="2598" width="8" customWidth="1"/>
    <col min="2599" max="2607" width="7.28515625" customWidth="1"/>
    <col min="2608" max="2608" width="8.42578125" customWidth="1"/>
    <col min="2609" max="2609" width="9.28515625" customWidth="1"/>
    <col min="2610" max="2610" width="7.28515625" customWidth="1"/>
    <col min="2611" max="2611" width="9.85546875" customWidth="1"/>
    <col min="2612" max="2612" width="10.5703125" customWidth="1"/>
    <col min="2613" max="2613" width="8.5703125" customWidth="1"/>
    <col min="2614" max="2615" width="8.42578125" customWidth="1"/>
    <col min="2616" max="2616" width="9.140625" customWidth="1"/>
    <col min="2617" max="2617" width="8.140625" customWidth="1"/>
    <col min="2618" max="2618" width="8.85546875" customWidth="1"/>
    <col min="2812" max="2812" width="2.5703125" customWidth="1"/>
    <col min="2813" max="2813" width="5.140625" customWidth="1"/>
    <col min="2814" max="2814" width="12.42578125" customWidth="1"/>
    <col min="2815" max="2815" width="8.5703125" customWidth="1"/>
    <col min="2816" max="2816" width="9.28515625" customWidth="1"/>
    <col min="2817" max="2817" width="9.140625" customWidth="1"/>
    <col min="2818" max="2818" width="9" customWidth="1"/>
    <col min="2819" max="2819" width="8.85546875" customWidth="1"/>
    <col min="2820" max="2820" width="9" customWidth="1"/>
    <col min="2821" max="2822" width="8.85546875" customWidth="1"/>
    <col min="2823" max="2823" width="9.140625" customWidth="1"/>
    <col min="2824" max="2824" width="9.28515625" customWidth="1"/>
    <col min="2825" max="2825" width="9.42578125" customWidth="1"/>
    <col min="2826" max="2826" width="9.28515625" customWidth="1"/>
    <col min="2827" max="2827" width="9.5703125" customWidth="1"/>
    <col min="2828" max="2828" width="10" customWidth="1"/>
    <col min="2829" max="2829" width="10.140625" customWidth="1"/>
    <col min="2830" max="2830" width="10.28515625" customWidth="1"/>
    <col min="2831" max="2831" width="9.42578125" customWidth="1"/>
    <col min="2832" max="2832" width="9.5703125" customWidth="1"/>
    <col min="2833" max="2833" width="9" customWidth="1"/>
    <col min="2834" max="2834" width="9.42578125" customWidth="1"/>
    <col min="2835" max="2836" width="9.7109375" customWidth="1"/>
    <col min="2837" max="2838" width="10" customWidth="1"/>
    <col min="2839" max="2839" width="9.85546875" customWidth="1"/>
    <col min="2840" max="2840" width="14.140625" customWidth="1"/>
    <col min="2841" max="2841" width="10.42578125" customWidth="1"/>
    <col min="2842" max="2842" width="10.5703125" customWidth="1"/>
    <col min="2843" max="2843" width="10.42578125" customWidth="1"/>
    <col min="2844" max="2844" width="10.28515625" customWidth="1"/>
    <col min="2845" max="2845" width="10.5703125" customWidth="1"/>
    <col min="2846" max="2846" width="9.140625" customWidth="1"/>
    <col min="2847" max="2847" width="10.42578125" customWidth="1"/>
    <col min="2848" max="2853" width="9.140625" customWidth="1"/>
    <col min="2854" max="2854" width="8" customWidth="1"/>
    <col min="2855" max="2863" width="7.28515625" customWidth="1"/>
    <col min="2864" max="2864" width="8.42578125" customWidth="1"/>
    <col min="2865" max="2865" width="9.28515625" customWidth="1"/>
    <col min="2866" max="2866" width="7.28515625" customWidth="1"/>
    <col min="2867" max="2867" width="9.85546875" customWidth="1"/>
    <col min="2868" max="2868" width="10.5703125" customWidth="1"/>
    <col min="2869" max="2869" width="8.5703125" customWidth="1"/>
    <col min="2870" max="2871" width="8.42578125" customWidth="1"/>
    <col min="2872" max="2872" width="9.140625" customWidth="1"/>
    <col min="2873" max="2873" width="8.140625" customWidth="1"/>
    <col min="2874" max="2874" width="8.85546875" customWidth="1"/>
    <col min="3068" max="3068" width="2.5703125" customWidth="1"/>
    <col min="3069" max="3069" width="5.140625" customWidth="1"/>
    <col min="3070" max="3070" width="12.42578125" customWidth="1"/>
    <col min="3071" max="3071" width="8.5703125" customWidth="1"/>
    <col min="3072" max="3072" width="9.28515625" customWidth="1"/>
    <col min="3073" max="3073" width="9.140625" customWidth="1"/>
    <col min="3074" max="3074" width="9" customWidth="1"/>
    <col min="3075" max="3075" width="8.85546875" customWidth="1"/>
    <col min="3076" max="3076" width="9" customWidth="1"/>
    <col min="3077" max="3078" width="8.85546875" customWidth="1"/>
    <col min="3079" max="3079" width="9.140625" customWidth="1"/>
    <col min="3080" max="3080" width="9.28515625" customWidth="1"/>
    <col min="3081" max="3081" width="9.42578125" customWidth="1"/>
    <col min="3082" max="3082" width="9.28515625" customWidth="1"/>
    <col min="3083" max="3083" width="9.5703125" customWidth="1"/>
    <col min="3084" max="3084" width="10" customWidth="1"/>
    <col min="3085" max="3085" width="10.140625" customWidth="1"/>
    <col min="3086" max="3086" width="10.28515625" customWidth="1"/>
    <col min="3087" max="3087" width="9.42578125" customWidth="1"/>
    <col min="3088" max="3088" width="9.5703125" customWidth="1"/>
    <col min="3089" max="3089" width="9" customWidth="1"/>
    <col min="3090" max="3090" width="9.42578125" customWidth="1"/>
    <col min="3091" max="3092" width="9.7109375" customWidth="1"/>
    <col min="3093" max="3094" width="10" customWidth="1"/>
    <col min="3095" max="3095" width="9.85546875" customWidth="1"/>
    <col min="3096" max="3096" width="14.140625" customWidth="1"/>
    <col min="3097" max="3097" width="10.42578125" customWidth="1"/>
    <col min="3098" max="3098" width="10.5703125" customWidth="1"/>
    <col min="3099" max="3099" width="10.42578125" customWidth="1"/>
    <col min="3100" max="3100" width="10.28515625" customWidth="1"/>
    <col min="3101" max="3101" width="10.5703125" customWidth="1"/>
    <col min="3102" max="3102" width="9.140625" customWidth="1"/>
    <col min="3103" max="3103" width="10.42578125" customWidth="1"/>
    <col min="3104" max="3109" width="9.140625" customWidth="1"/>
    <col min="3110" max="3110" width="8" customWidth="1"/>
    <col min="3111" max="3119" width="7.28515625" customWidth="1"/>
    <col min="3120" max="3120" width="8.42578125" customWidth="1"/>
    <col min="3121" max="3121" width="9.28515625" customWidth="1"/>
    <col min="3122" max="3122" width="7.28515625" customWidth="1"/>
    <col min="3123" max="3123" width="9.85546875" customWidth="1"/>
    <col min="3124" max="3124" width="10.5703125" customWidth="1"/>
    <col min="3125" max="3125" width="8.5703125" customWidth="1"/>
    <col min="3126" max="3127" width="8.42578125" customWidth="1"/>
    <col min="3128" max="3128" width="9.140625" customWidth="1"/>
    <col min="3129" max="3129" width="8.140625" customWidth="1"/>
    <col min="3130" max="3130" width="8.85546875" customWidth="1"/>
    <col min="3324" max="3324" width="2.5703125" customWidth="1"/>
    <col min="3325" max="3325" width="5.140625" customWidth="1"/>
    <col min="3326" max="3326" width="12.42578125" customWidth="1"/>
    <col min="3327" max="3327" width="8.5703125" customWidth="1"/>
    <col min="3328" max="3328" width="9.28515625" customWidth="1"/>
    <col min="3329" max="3329" width="9.140625" customWidth="1"/>
    <col min="3330" max="3330" width="9" customWidth="1"/>
    <col min="3331" max="3331" width="8.85546875" customWidth="1"/>
    <col min="3332" max="3332" width="9" customWidth="1"/>
    <col min="3333" max="3334" width="8.85546875" customWidth="1"/>
    <col min="3335" max="3335" width="9.140625" customWidth="1"/>
    <col min="3336" max="3336" width="9.28515625" customWidth="1"/>
    <col min="3337" max="3337" width="9.42578125" customWidth="1"/>
    <col min="3338" max="3338" width="9.28515625" customWidth="1"/>
    <col min="3339" max="3339" width="9.5703125" customWidth="1"/>
    <col min="3340" max="3340" width="10" customWidth="1"/>
    <col min="3341" max="3341" width="10.140625" customWidth="1"/>
    <col min="3342" max="3342" width="10.28515625" customWidth="1"/>
    <col min="3343" max="3343" width="9.42578125" customWidth="1"/>
    <col min="3344" max="3344" width="9.5703125" customWidth="1"/>
    <col min="3345" max="3345" width="9" customWidth="1"/>
    <col min="3346" max="3346" width="9.42578125" customWidth="1"/>
    <col min="3347" max="3348" width="9.7109375" customWidth="1"/>
    <col min="3349" max="3350" width="10" customWidth="1"/>
    <col min="3351" max="3351" width="9.85546875" customWidth="1"/>
    <col min="3352" max="3352" width="14.140625" customWidth="1"/>
    <col min="3353" max="3353" width="10.42578125" customWidth="1"/>
    <col min="3354" max="3354" width="10.5703125" customWidth="1"/>
    <col min="3355" max="3355" width="10.42578125" customWidth="1"/>
    <col min="3356" max="3356" width="10.28515625" customWidth="1"/>
    <col min="3357" max="3357" width="10.5703125" customWidth="1"/>
    <col min="3358" max="3358" width="9.140625" customWidth="1"/>
    <col min="3359" max="3359" width="10.42578125" customWidth="1"/>
    <col min="3360" max="3365" width="9.140625" customWidth="1"/>
    <col min="3366" max="3366" width="8" customWidth="1"/>
    <col min="3367" max="3375" width="7.28515625" customWidth="1"/>
    <col min="3376" max="3376" width="8.42578125" customWidth="1"/>
    <col min="3377" max="3377" width="9.28515625" customWidth="1"/>
    <col min="3378" max="3378" width="7.28515625" customWidth="1"/>
    <col min="3379" max="3379" width="9.85546875" customWidth="1"/>
    <col min="3380" max="3380" width="10.5703125" customWidth="1"/>
    <col min="3381" max="3381" width="8.5703125" customWidth="1"/>
    <col min="3382" max="3383" width="8.42578125" customWidth="1"/>
    <col min="3384" max="3384" width="9.140625" customWidth="1"/>
    <col min="3385" max="3385" width="8.140625" customWidth="1"/>
    <col min="3386" max="3386" width="8.85546875" customWidth="1"/>
    <col min="3580" max="3580" width="2.5703125" customWidth="1"/>
    <col min="3581" max="3581" width="5.140625" customWidth="1"/>
    <col min="3582" max="3582" width="12.42578125" customWidth="1"/>
    <col min="3583" max="3583" width="8.5703125" customWidth="1"/>
    <col min="3584" max="3584" width="9.28515625" customWidth="1"/>
    <col min="3585" max="3585" width="9.140625" customWidth="1"/>
    <col min="3586" max="3586" width="9" customWidth="1"/>
    <col min="3587" max="3587" width="8.85546875" customWidth="1"/>
    <col min="3588" max="3588" width="9" customWidth="1"/>
    <col min="3589" max="3590" width="8.85546875" customWidth="1"/>
    <col min="3591" max="3591" width="9.140625" customWidth="1"/>
    <col min="3592" max="3592" width="9.28515625" customWidth="1"/>
    <col min="3593" max="3593" width="9.42578125" customWidth="1"/>
    <col min="3594" max="3594" width="9.28515625" customWidth="1"/>
    <col min="3595" max="3595" width="9.5703125" customWidth="1"/>
    <col min="3596" max="3596" width="10" customWidth="1"/>
    <col min="3597" max="3597" width="10.140625" customWidth="1"/>
    <col min="3598" max="3598" width="10.28515625" customWidth="1"/>
    <col min="3599" max="3599" width="9.42578125" customWidth="1"/>
    <col min="3600" max="3600" width="9.5703125" customWidth="1"/>
    <col min="3601" max="3601" width="9" customWidth="1"/>
    <col min="3602" max="3602" width="9.42578125" customWidth="1"/>
    <col min="3603" max="3604" width="9.7109375" customWidth="1"/>
    <col min="3605" max="3606" width="10" customWidth="1"/>
    <col min="3607" max="3607" width="9.85546875" customWidth="1"/>
    <col min="3608" max="3608" width="14.140625" customWidth="1"/>
    <col min="3609" max="3609" width="10.42578125" customWidth="1"/>
    <col min="3610" max="3610" width="10.5703125" customWidth="1"/>
    <col min="3611" max="3611" width="10.42578125" customWidth="1"/>
    <col min="3612" max="3612" width="10.28515625" customWidth="1"/>
    <col min="3613" max="3613" width="10.5703125" customWidth="1"/>
    <col min="3614" max="3614" width="9.140625" customWidth="1"/>
    <col min="3615" max="3615" width="10.42578125" customWidth="1"/>
    <col min="3616" max="3621" width="9.140625" customWidth="1"/>
    <col min="3622" max="3622" width="8" customWidth="1"/>
    <col min="3623" max="3631" width="7.28515625" customWidth="1"/>
    <col min="3632" max="3632" width="8.42578125" customWidth="1"/>
    <col min="3633" max="3633" width="9.28515625" customWidth="1"/>
    <col min="3634" max="3634" width="7.28515625" customWidth="1"/>
    <col min="3635" max="3635" width="9.85546875" customWidth="1"/>
    <col min="3636" max="3636" width="10.5703125" customWidth="1"/>
    <col min="3637" max="3637" width="8.5703125" customWidth="1"/>
    <col min="3638" max="3639" width="8.42578125" customWidth="1"/>
    <col min="3640" max="3640" width="9.140625" customWidth="1"/>
    <col min="3641" max="3641" width="8.140625" customWidth="1"/>
    <col min="3642" max="3642" width="8.85546875" customWidth="1"/>
    <col min="3836" max="3836" width="2.5703125" customWidth="1"/>
    <col min="3837" max="3837" width="5.140625" customWidth="1"/>
    <col min="3838" max="3838" width="12.42578125" customWidth="1"/>
    <col min="3839" max="3839" width="8.5703125" customWidth="1"/>
    <col min="3840" max="3840" width="9.28515625" customWidth="1"/>
    <col min="3841" max="3841" width="9.140625" customWidth="1"/>
    <col min="3842" max="3842" width="9" customWidth="1"/>
    <col min="3843" max="3843" width="8.85546875" customWidth="1"/>
    <col min="3844" max="3844" width="9" customWidth="1"/>
    <col min="3845" max="3846" width="8.85546875" customWidth="1"/>
    <col min="3847" max="3847" width="9.140625" customWidth="1"/>
    <col min="3848" max="3848" width="9.28515625" customWidth="1"/>
    <col min="3849" max="3849" width="9.42578125" customWidth="1"/>
    <col min="3850" max="3850" width="9.28515625" customWidth="1"/>
    <col min="3851" max="3851" width="9.5703125" customWidth="1"/>
    <col min="3852" max="3852" width="10" customWidth="1"/>
    <col min="3853" max="3853" width="10.140625" customWidth="1"/>
    <col min="3854" max="3854" width="10.28515625" customWidth="1"/>
    <col min="3855" max="3855" width="9.42578125" customWidth="1"/>
    <col min="3856" max="3856" width="9.5703125" customWidth="1"/>
    <col min="3857" max="3857" width="9" customWidth="1"/>
    <col min="3858" max="3858" width="9.42578125" customWidth="1"/>
    <col min="3859" max="3860" width="9.7109375" customWidth="1"/>
    <col min="3861" max="3862" width="10" customWidth="1"/>
    <col min="3863" max="3863" width="9.85546875" customWidth="1"/>
    <col min="3864" max="3864" width="14.140625" customWidth="1"/>
    <col min="3865" max="3865" width="10.42578125" customWidth="1"/>
    <col min="3866" max="3866" width="10.5703125" customWidth="1"/>
    <col min="3867" max="3867" width="10.42578125" customWidth="1"/>
    <col min="3868" max="3868" width="10.28515625" customWidth="1"/>
    <col min="3869" max="3869" width="10.5703125" customWidth="1"/>
    <col min="3870" max="3870" width="9.140625" customWidth="1"/>
    <col min="3871" max="3871" width="10.42578125" customWidth="1"/>
    <col min="3872" max="3877" width="9.140625" customWidth="1"/>
    <col min="3878" max="3878" width="8" customWidth="1"/>
    <col min="3879" max="3887" width="7.28515625" customWidth="1"/>
    <col min="3888" max="3888" width="8.42578125" customWidth="1"/>
    <col min="3889" max="3889" width="9.28515625" customWidth="1"/>
    <col min="3890" max="3890" width="7.28515625" customWidth="1"/>
    <col min="3891" max="3891" width="9.85546875" customWidth="1"/>
    <col min="3892" max="3892" width="10.5703125" customWidth="1"/>
    <col min="3893" max="3893" width="8.5703125" customWidth="1"/>
    <col min="3894" max="3895" width="8.42578125" customWidth="1"/>
    <col min="3896" max="3896" width="9.140625" customWidth="1"/>
    <col min="3897" max="3897" width="8.140625" customWidth="1"/>
    <col min="3898" max="3898" width="8.85546875" customWidth="1"/>
    <col min="4092" max="4092" width="2.5703125" customWidth="1"/>
    <col min="4093" max="4093" width="5.140625" customWidth="1"/>
    <col min="4094" max="4094" width="12.42578125" customWidth="1"/>
    <col min="4095" max="4095" width="8.5703125" customWidth="1"/>
    <col min="4096" max="4096" width="9.28515625" customWidth="1"/>
    <col min="4097" max="4097" width="9.140625" customWidth="1"/>
    <col min="4098" max="4098" width="9" customWidth="1"/>
    <col min="4099" max="4099" width="8.85546875" customWidth="1"/>
    <col min="4100" max="4100" width="9" customWidth="1"/>
    <col min="4101" max="4102" width="8.85546875" customWidth="1"/>
    <col min="4103" max="4103" width="9.140625" customWidth="1"/>
    <col min="4104" max="4104" width="9.28515625" customWidth="1"/>
    <col min="4105" max="4105" width="9.42578125" customWidth="1"/>
    <col min="4106" max="4106" width="9.28515625" customWidth="1"/>
    <col min="4107" max="4107" width="9.5703125" customWidth="1"/>
    <col min="4108" max="4108" width="10" customWidth="1"/>
    <col min="4109" max="4109" width="10.140625" customWidth="1"/>
    <col min="4110" max="4110" width="10.28515625" customWidth="1"/>
    <col min="4111" max="4111" width="9.42578125" customWidth="1"/>
    <col min="4112" max="4112" width="9.5703125" customWidth="1"/>
    <col min="4113" max="4113" width="9" customWidth="1"/>
    <col min="4114" max="4114" width="9.42578125" customWidth="1"/>
    <col min="4115" max="4116" width="9.7109375" customWidth="1"/>
    <col min="4117" max="4118" width="10" customWidth="1"/>
    <col min="4119" max="4119" width="9.85546875" customWidth="1"/>
    <col min="4120" max="4120" width="14.140625" customWidth="1"/>
    <col min="4121" max="4121" width="10.42578125" customWidth="1"/>
    <col min="4122" max="4122" width="10.5703125" customWidth="1"/>
    <col min="4123" max="4123" width="10.42578125" customWidth="1"/>
    <col min="4124" max="4124" width="10.28515625" customWidth="1"/>
    <col min="4125" max="4125" width="10.5703125" customWidth="1"/>
    <col min="4126" max="4126" width="9.140625" customWidth="1"/>
    <col min="4127" max="4127" width="10.42578125" customWidth="1"/>
    <col min="4128" max="4133" width="9.140625" customWidth="1"/>
    <col min="4134" max="4134" width="8" customWidth="1"/>
    <col min="4135" max="4143" width="7.28515625" customWidth="1"/>
    <col min="4144" max="4144" width="8.42578125" customWidth="1"/>
    <col min="4145" max="4145" width="9.28515625" customWidth="1"/>
    <col min="4146" max="4146" width="7.28515625" customWidth="1"/>
    <col min="4147" max="4147" width="9.85546875" customWidth="1"/>
    <col min="4148" max="4148" width="10.5703125" customWidth="1"/>
    <col min="4149" max="4149" width="8.5703125" customWidth="1"/>
    <col min="4150" max="4151" width="8.42578125" customWidth="1"/>
    <col min="4152" max="4152" width="9.140625" customWidth="1"/>
    <col min="4153" max="4153" width="8.140625" customWidth="1"/>
    <col min="4154" max="4154" width="8.85546875" customWidth="1"/>
    <col min="4348" max="4348" width="2.5703125" customWidth="1"/>
    <col min="4349" max="4349" width="5.140625" customWidth="1"/>
    <col min="4350" max="4350" width="12.42578125" customWidth="1"/>
    <col min="4351" max="4351" width="8.5703125" customWidth="1"/>
    <col min="4352" max="4352" width="9.28515625" customWidth="1"/>
    <col min="4353" max="4353" width="9.140625" customWidth="1"/>
    <col min="4354" max="4354" width="9" customWidth="1"/>
    <col min="4355" max="4355" width="8.85546875" customWidth="1"/>
    <col min="4356" max="4356" width="9" customWidth="1"/>
    <col min="4357" max="4358" width="8.85546875" customWidth="1"/>
    <col min="4359" max="4359" width="9.140625" customWidth="1"/>
    <col min="4360" max="4360" width="9.28515625" customWidth="1"/>
    <col min="4361" max="4361" width="9.42578125" customWidth="1"/>
    <col min="4362" max="4362" width="9.28515625" customWidth="1"/>
    <col min="4363" max="4363" width="9.5703125" customWidth="1"/>
    <col min="4364" max="4364" width="10" customWidth="1"/>
    <col min="4365" max="4365" width="10.140625" customWidth="1"/>
    <col min="4366" max="4366" width="10.28515625" customWidth="1"/>
    <col min="4367" max="4367" width="9.42578125" customWidth="1"/>
    <col min="4368" max="4368" width="9.5703125" customWidth="1"/>
    <col min="4369" max="4369" width="9" customWidth="1"/>
    <col min="4370" max="4370" width="9.42578125" customWidth="1"/>
    <col min="4371" max="4372" width="9.7109375" customWidth="1"/>
    <col min="4373" max="4374" width="10" customWidth="1"/>
    <col min="4375" max="4375" width="9.85546875" customWidth="1"/>
    <col min="4376" max="4376" width="14.140625" customWidth="1"/>
    <col min="4377" max="4377" width="10.42578125" customWidth="1"/>
    <col min="4378" max="4378" width="10.5703125" customWidth="1"/>
    <col min="4379" max="4379" width="10.42578125" customWidth="1"/>
    <col min="4380" max="4380" width="10.28515625" customWidth="1"/>
    <col min="4381" max="4381" width="10.5703125" customWidth="1"/>
    <col min="4382" max="4382" width="9.140625" customWidth="1"/>
    <col min="4383" max="4383" width="10.42578125" customWidth="1"/>
    <col min="4384" max="4389" width="9.140625" customWidth="1"/>
    <col min="4390" max="4390" width="8" customWidth="1"/>
    <col min="4391" max="4399" width="7.28515625" customWidth="1"/>
    <col min="4400" max="4400" width="8.42578125" customWidth="1"/>
    <col min="4401" max="4401" width="9.28515625" customWidth="1"/>
    <col min="4402" max="4402" width="7.28515625" customWidth="1"/>
    <col min="4403" max="4403" width="9.85546875" customWidth="1"/>
    <col min="4404" max="4404" width="10.5703125" customWidth="1"/>
    <col min="4405" max="4405" width="8.5703125" customWidth="1"/>
    <col min="4406" max="4407" width="8.42578125" customWidth="1"/>
    <col min="4408" max="4408" width="9.140625" customWidth="1"/>
    <col min="4409" max="4409" width="8.140625" customWidth="1"/>
    <col min="4410" max="4410" width="8.85546875" customWidth="1"/>
    <col min="4604" max="4604" width="2.5703125" customWidth="1"/>
    <col min="4605" max="4605" width="5.140625" customWidth="1"/>
    <col min="4606" max="4606" width="12.42578125" customWidth="1"/>
    <col min="4607" max="4607" width="8.5703125" customWidth="1"/>
    <col min="4608" max="4608" width="9.28515625" customWidth="1"/>
    <col min="4609" max="4609" width="9.140625" customWidth="1"/>
    <col min="4610" max="4610" width="9" customWidth="1"/>
    <col min="4611" max="4611" width="8.85546875" customWidth="1"/>
    <col min="4612" max="4612" width="9" customWidth="1"/>
    <col min="4613" max="4614" width="8.85546875" customWidth="1"/>
    <col min="4615" max="4615" width="9.140625" customWidth="1"/>
    <col min="4616" max="4616" width="9.28515625" customWidth="1"/>
    <col min="4617" max="4617" width="9.42578125" customWidth="1"/>
    <col min="4618" max="4618" width="9.28515625" customWidth="1"/>
    <col min="4619" max="4619" width="9.5703125" customWidth="1"/>
    <col min="4620" max="4620" width="10" customWidth="1"/>
    <col min="4621" max="4621" width="10.140625" customWidth="1"/>
    <col min="4622" max="4622" width="10.28515625" customWidth="1"/>
    <col min="4623" max="4623" width="9.42578125" customWidth="1"/>
    <col min="4624" max="4624" width="9.5703125" customWidth="1"/>
    <col min="4625" max="4625" width="9" customWidth="1"/>
    <col min="4626" max="4626" width="9.42578125" customWidth="1"/>
    <col min="4627" max="4628" width="9.7109375" customWidth="1"/>
    <col min="4629" max="4630" width="10" customWidth="1"/>
    <col min="4631" max="4631" width="9.85546875" customWidth="1"/>
    <col min="4632" max="4632" width="14.140625" customWidth="1"/>
    <col min="4633" max="4633" width="10.42578125" customWidth="1"/>
    <col min="4634" max="4634" width="10.5703125" customWidth="1"/>
    <col min="4635" max="4635" width="10.42578125" customWidth="1"/>
    <col min="4636" max="4636" width="10.28515625" customWidth="1"/>
    <col min="4637" max="4637" width="10.5703125" customWidth="1"/>
    <col min="4638" max="4638" width="9.140625" customWidth="1"/>
    <col min="4639" max="4639" width="10.42578125" customWidth="1"/>
    <col min="4640" max="4645" width="9.140625" customWidth="1"/>
    <col min="4646" max="4646" width="8" customWidth="1"/>
    <col min="4647" max="4655" width="7.28515625" customWidth="1"/>
    <col min="4656" max="4656" width="8.42578125" customWidth="1"/>
    <col min="4657" max="4657" width="9.28515625" customWidth="1"/>
    <col min="4658" max="4658" width="7.28515625" customWidth="1"/>
    <col min="4659" max="4659" width="9.85546875" customWidth="1"/>
    <col min="4660" max="4660" width="10.5703125" customWidth="1"/>
    <col min="4661" max="4661" width="8.5703125" customWidth="1"/>
    <col min="4662" max="4663" width="8.42578125" customWidth="1"/>
    <col min="4664" max="4664" width="9.140625" customWidth="1"/>
    <col min="4665" max="4665" width="8.140625" customWidth="1"/>
    <col min="4666" max="4666" width="8.85546875" customWidth="1"/>
    <col min="4860" max="4860" width="2.5703125" customWidth="1"/>
    <col min="4861" max="4861" width="5.140625" customWidth="1"/>
    <col min="4862" max="4862" width="12.42578125" customWidth="1"/>
    <col min="4863" max="4863" width="8.5703125" customWidth="1"/>
    <col min="4864" max="4864" width="9.28515625" customWidth="1"/>
    <col min="4865" max="4865" width="9.140625" customWidth="1"/>
    <col min="4866" max="4866" width="9" customWidth="1"/>
    <col min="4867" max="4867" width="8.85546875" customWidth="1"/>
    <col min="4868" max="4868" width="9" customWidth="1"/>
    <col min="4869" max="4870" width="8.85546875" customWidth="1"/>
    <col min="4871" max="4871" width="9.140625" customWidth="1"/>
    <col min="4872" max="4872" width="9.28515625" customWidth="1"/>
    <col min="4873" max="4873" width="9.42578125" customWidth="1"/>
    <col min="4874" max="4874" width="9.28515625" customWidth="1"/>
    <col min="4875" max="4875" width="9.5703125" customWidth="1"/>
    <col min="4876" max="4876" width="10" customWidth="1"/>
    <col min="4877" max="4877" width="10.140625" customWidth="1"/>
    <col min="4878" max="4878" width="10.28515625" customWidth="1"/>
    <col min="4879" max="4879" width="9.42578125" customWidth="1"/>
    <col min="4880" max="4880" width="9.5703125" customWidth="1"/>
    <col min="4881" max="4881" width="9" customWidth="1"/>
    <col min="4882" max="4882" width="9.42578125" customWidth="1"/>
    <col min="4883" max="4884" width="9.7109375" customWidth="1"/>
    <col min="4885" max="4886" width="10" customWidth="1"/>
    <col min="4887" max="4887" width="9.85546875" customWidth="1"/>
    <col min="4888" max="4888" width="14.140625" customWidth="1"/>
    <col min="4889" max="4889" width="10.42578125" customWidth="1"/>
    <col min="4890" max="4890" width="10.5703125" customWidth="1"/>
    <col min="4891" max="4891" width="10.42578125" customWidth="1"/>
    <col min="4892" max="4892" width="10.28515625" customWidth="1"/>
    <col min="4893" max="4893" width="10.5703125" customWidth="1"/>
    <col min="4894" max="4894" width="9.140625" customWidth="1"/>
    <col min="4895" max="4895" width="10.42578125" customWidth="1"/>
    <col min="4896" max="4901" width="9.140625" customWidth="1"/>
    <col min="4902" max="4902" width="8" customWidth="1"/>
    <col min="4903" max="4911" width="7.28515625" customWidth="1"/>
    <col min="4912" max="4912" width="8.42578125" customWidth="1"/>
    <col min="4913" max="4913" width="9.28515625" customWidth="1"/>
    <col min="4914" max="4914" width="7.28515625" customWidth="1"/>
    <col min="4915" max="4915" width="9.85546875" customWidth="1"/>
    <col min="4916" max="4916" width="10.5703125" customWidth="1"/>
    <col min="4917" max="4917" width="8.5703125" customWidth="1"/>
    <col min="4918" max="4919" width="8.42578125" customWidth="1"/>
    <col min="4920" max="4920" width="9.140625" customWidth="1"/>
    <col min="4921" max="4921" width="8.140625" customWidth="1"/>
    <col min="4922" max="4922" width="8.85546875" customWidth="1"/>
    <col min="5116" max="5116" width="2.5703125" customWidth="1"/>
    <col min="5117" max="5117" width="5.140625" customWidth="1"/>
    <col min="5118" max="5118" width="12.42578125" customWidth="1"/>
    <col min="5119" max="5119" width="8.5703125" customWidth="1"/>
    <col min="5120" max="5120" width="9.28515625" customWidth="1"/>
    <col min="5121" max="5121" width="9.140625" customWidth="1"/>
    <col min="5122" max="5122" width="9" customWidth="1"/>
    <col min="5123" max="5123" width="8.85546875" customWidth="1"/>
    <col min="5124" max="5124" width="9" customWidth="1"/>
    <col min="5125" max="5126" width="8.85546875" customWidth="1"/>
    <col min="5127" max="5127" width="9.140625" customWidth="1"/>
    <col min="5128" max="5128" width="9.28515625" customWidth="1"/>
    <col min="5129" max="5129" width="9.42578125" customWidth="1"/>
    <col min="5130" max="5130" width="9.28515625" customWidth="1"/>
    <col min="5131" max="5131" width="9.5703125" customWidth="1"/>
    <col min="5132" max="5132" width="10" customWidth="1"/>
    <col min="5133" max="5133" width="10.140625" customWidth="1"/>
    <col min="5134" max="5134" width="10.28515625" customWidth="1"/>
    <col min="5135" max="5135" width="9.42578125" customWidth="1"/>
    <col min="5136" max="5136" width="9.5703125" customWidth="1"/>
    <col min="5137" max="5137" width="9" customWidth="1"/>
    <col min="5138" max="5138" width="9.42578125" customWidth="1"/>
    <col min="5139" max="5140" width="9.7109375" customWidth="1"/>
    <col min="5141" max="5142" width="10" customWidth="1"/>
    <col min="5143" max="5143" width="9.85546875" customWidth="1"/>
    <col min="5144" max="5144" width="14.140625" customWidth="1"/>
    <col min="5145" max="5145" width="10.42578125" customWidth="1"/>
    <col min="5146" max="5146" width="10.5703125" customWidth="1"/>
    <col min="5147" max="5147" width="10.42578125" customWidth="1"/>
    <col min="5148" max="5148" width="10.28515625" customWidth="1"/>
    <col min="5149" max="5149" width="10.5703125" customWidth="1"/>
    <col min="5150" max="5150" width="9.140625" customWidth="1"/>
    <col min="5151" max="5151" width="10.42578125" customWidth="1"/>
    <col min="5152" max="5157" width="9.140625" customWidth="1"/>
    <col min="5158" max="5158" width="8" customWidth="1"/>
    <col min="5159" max="5167" width="7.28515625" customWidth="1"/>
    <col min="5168" max="5168" width="8.42578125" customWidth="1"/>
    <col min="5169" max="5169" width="9.28515625" customWidth="1"/>
    <col min="5170" max="5170" width="7.28515625" customWidth="1"/>
    <col min="5171" max="5171" width="9.85546875" customWidth="1"/>
    <col min="5172" max="5172" width="10.5703125" customWidth="1"/>
    <col min="5173" max="5173" width="8.5703125" customWidth="1"/>
    <col min="5174" max="5175" width="8.42578125" customWidth="1"/>
    <col min="5176" max="5176" width="9.140625" customWidth="1"/>
    <col min="5177" max="5177" width="8.140625" customWidth="1"/>
    <col min="5178" max="5178" width="8.85546875" customWidth="1"/>
    <col min="5372" max="5372" width="2.5703125" customWidth="1"/>
    <col min="5373" max="5373" width="5.140625" customWidth="1"/>
    <col min="5374" max="5374" width="12.42578125" customWidth="1"/>
    <col min="5375" max="5375" width="8.5703125" customWidth="1"/>
    <col min="5376" max="5376" width="9.28515625" customWidth="1"/>
    <col min="5377" max="5377" width="9.140625" customWidth="1"/>
    <col min="5378" max="5378" width="9" customWidth="1"/>
    <col min="5379" max="5379" width="8.85546875" customWidth="1"/>
    <col min="5380" max="5380" width="9" customWidth="1"/>
    <col min="5381" max="5382" width="8.85546875" customWidth="1"/>
    <col min="5383" max="5383" width="9.140625" customWidth="1"/>
    <col min="5384" max="5384" width="9.28515625" customWidth="1"/>
    <col min="5385" max="5385" width="9.42578125" customWidth="1"/>
    <col min="5386" max="5386" width="9.28515625" customWidth="1"/>
    <col min="5387" max="5387" width="9.5703125" customWidth="1"/>
    <col min="5388" max="5388" width="10" customWidth="1"/>
    <col min="5389" max="5389" width="10.140625" customWidth="1"/>
    <col min="5390" max="5390" width="10.28515625" customWidth="1"/>
    <col min="5391" max="5391" width="9.42578125" customWidth="1"/>
    <col min="5392" max="5392" width="9.5703125" customWidth="1"/>
    <col min="5393" max="5393" width="9" customWidth="1"/>
    <col min="5394" max="5394" width="9.42578125" customWidth="1"/>
    <col min="5395" max="5396" width="9.7109375" customWidth="1"/>
    <col min="5397" max="5398" width="10" customWidth="1"/>
    <col min="5399" max="5399" width="9.85546875" customWidth="1"/>
    <col min="5400" max="5400" width="14.140625" customWidth="1"/>
    <col min="5401" max="5401" width="10.42578125" customWidth="1"/>
    <col min="5402" max="5402" width="10.5703125" customWidth="1"/>
    <col min="5403" max="5403" width="10.42578125" customWidth="1"/>
    <col min="5404" max="5404" width="10.28515625" customWidth="1"/>
    <col min="5405" max="5405" width="10.5703125" customWidth="1"/>
    <col min="5406" max="5406" width="9.140625" customWidth="1"/>
    <col min="5407" max="5407" width="10.42578125" customWidth="1"/>
    <col min="5408" max="5413" width="9.140625" customWidth="1"/>
    <col min="5414" max="5414" width="8" customWidth="1"/>
    <col min="5415" max="5423" width="7.28515625" customWidth="1"/>
    <col min="5424" max="5424" width="8.42578125" customWidth="1"/>
    <col min="5425" max="5425" width="9.28515625" customWidth="1"/>
    <col min="5426" max="5426" width="7.28515625" customWidth="1"/>
    <col min="5427" max="5427" width="9.85546875" customWidth="1"/>
    <col min="5428" max="5428" width="10.5703125" customWidth="1"/>
    <col min="5429" max="5429" width="8.5703125" customWidth="1"/>
    <col min="5430" max="5431" width="8.42578125" customWidth="1"/>
    <col min="5432" max="5432" width="9.140625" customWidth="1"/>
    <col min="5433" max="5433" width="8.140625" customWidth="1"/>
    <col min="5434" max="5434" width="8.85546875" customWidth="1"/>
    <col min="5628" max="5628" width="2.5703125" customWidth="1"/>
    <col min="5629" max="5629" width="5.140625" customWidth="1"/>
    <col min="5630" max="5630" width="12.42578125" customWidth="1"/>
    <col min="5631" max="5631" width="8.5703125" customWidth="1"/>
    <col min="5632" max="5632" width="9.28515625" customWidth="1"/>
    <col min="5633" max="5633" width="9.140625" customWidth="1"/>
    <col min="5634" max="5634" width="9" customWidth="1"/>
    <col min="5635" max="5635" width="8.85546875" customWidth="1"/>
    <col min="5636" max="5636" width="9" customWidth="1"/>
    <col min="5637" max="5638" width="8.85546875" customWidth="1"/>
    <col min="5639" max="5639" width="9.140625" customWidth="1"/>
    <col min="5640" max="5640" width="9.28515625" customWidth="1"/>
    <col min="5641" max="5641" width="9.42578125" customWidth="1"/>
    <col min="5642" max="5642" width="9.28515625" customWidth="1"/>
    <col min="5643" max="5643" width="9.5703125" customWidth="1"/>
    <col min="5644" max="5644" width="10" customWidth="1"/>
    <col min="5645" max="5645" width="10.140625" customWidth="1"/>
    <col min="5646" max="5646" width="10.28515625" customWidth="1"/>
    <col min="5647" max="5647" width="9.42578125" customWidth="1"/>
    <col min="5648" max="5648" width="9.5703125" customWidth="1"/>
    <col min="5649" max="5649" width="9" customWidth="1"/>
    <col min="5650" max="5650" width="9.42578125" customWidth="1"/>
    <col min="5651" max="5652" width="9.7109375" customWidth="1"/>
    <col min="5653" max="5654" width="10" customWidth="1"/>
    <col min="5655" max="5655" width="9.85546875" customWidth="1"/>
    <col min="5656" max="5656" width="14.140625" customWidth="1"/>
    <col min="5657" max="5657" width="10.42578125" customWidth="1"/>
    <col min="5658" max="5658" width="10.5703125" customWidth="1"/>
    <col min="5659" max="5659" width="10.42578125" customWidth="1"/>
    <col min="5660" max="5660" width="10.28515625" customWidth="1"/>
    <col min="5661" max="5661" width="10.5703125" customWidth="1"/>
    <col min="5662" max="5662" width="9.140625" customWidth="1"/>
    <col min="5663" max="5663" width="10.42578125" customWidth="1"/>
    <col min="5664" max="5669" width="9.140625" customWidth="1"/>
    <col min="5670" max="5670" width="8" customWidth="1"/>
    <col min="5671" max="5679" width="7.28515625" customWidth="1"/>
    <col min="5680" max="5680" width="8.42578125" customWidth="1"/>
    <col min="5681" max="5681" width="9.28515625" customWidth="1"/>
    <col min="5682" max="5682" width="7.28515625" customWidth="1"/>
    <col min="5683" max="5683" width="9.85546875" customWidth="1"/>
    <col min="5684" max="5684" width="10.5703125" customWidth="1"/>
    <col min="5685" max="5685" width="8.5703125" customWidth="1"/>
    <col min="5686" max="5687" width="8.42578125" customWidth="1"/>
    <col min="5688" max="5688" width="9.140625" customWidth="1"/>
    <col min="5689" max="5689" width="8.140625" customWidth="1"/>
    <col min="5690" max="5690" width="8.85546875" customWidth="1"/>
    <col min="5884" max="5884" width="2.5703125" customWidth="1"/>
    <col min="5885" max="5885" width="5.140625" customWidth="1"/>
    <col min="5886" max="5886" width="12.42578125" customWidth="1"/>
    <col min="5887" max="5887" width="8.5703125" customWidth="1"/>
    <col min="5888" max="5888" width="9.28515625" customWidth="1"/>
    <col min="5889" max="5889" width="9.140625" customWidth="1"/>
    <col min="5890" max="5890" width="9" customWidth="1"/>
    <col min="5891" max="5891" width="8.85546875" customWidth="1"/>
    <col min="5892" max="5892" width="9" customWidth="1"/>
    <col min="5893" max="5894" width="8.85546875" customWidth="1"/>
    <col min="5895" max="5895" width="9.140625" customWidth="1"/>
    <col min="5896" max="5896" width="9.28515625" customWidth="1"/>
    <col min="5897" max="5897" width="9.42578125" customWidth="1"/>
    <col min="5898" max="5898" width="9.28515625" customWidth="1"/>
    <col min="5899" max="5899" width="9.5703125" customWidth="1"/>
    <col min="5900" max="5900" width="10" customWidth="1"/>
    <col min="5901" max="5901" width="10.140625" customWidth="1"/>
    <col min="5902" max="5902" width="10.28515625" customWidth="1"/>
    <col min="5903" max="5903" width="9.42578125" customWidth="1"/>
    <col min="5904" max="5904" width="9.5703125" customWidth="1"/>
    <col min="5905" max="5905" width="9" customWidth="1"/>
    <col min="5906" max="5906" width="9.42578125" customWidth="1"/>
    <col min="5907" max="5908" width="9.7109375" customWidth="1"/>
    <col min="5909" max="5910" width="10" customWidth="1"/>
    <col min="5911" max="5911" width="9.85546875" customWidth="1"/>
    <col min="5912" max="5912" width="14.140625" customWidth="1"/>
    <col min="5913" max="5913" width="10.42578125" customWidth="1"/>
    <col min="5914" max="5914" width="10.5703125" customWidth="1"/>
    <col min="5915" max="5915" width="10.42578125" customWidth="1"/>
    <col min="5916" max="5916" width="10.28515625" customWidth="1"/>
    <col min="5917" max="5917" width="10.5703125" customWidth="1"/>
    <col min="5918" max="5918" width="9.140625" customWidth="1"/>
    <col min="5919" max="5919" width="10.42578125" customWidth="1"/>
    <col min="5920" max="5925" width="9.140625" customWidth="1"/>
    <col min="5926" max="5926" width="8" customWidth="1"/>
    <col min="5927" max="5935" width="7.28515625" customWidth="1"/>
    <col min="5936" max="5936" width="8.42578125" customWidth="1"/>
    <col min="5937" max="5937" width="9.28515625" customWidth="1"/>
    <col min="5938" max="5938" width="7.28515625" customWidth="1"/>
    <col min="5939" max="5939" width="9.85546875" customWidth="1"/>
    <col min="5940" max="5940" width="10.5703125" customWidth="1"/>
    <col min="5941" max="5941" width="8.5703125" customWidth="1"/>
    <col min="5942" max="5943" width="8.42578125" customWidth="1"/>
    <col min="5944" max="5944" width="9.140625" customWidth="1"/>
    <col min="5945" max="5945" width="8.140625" customWidth="1"/>
    <col min="5946" max="5946" width="8.85546875" customWidth="1"/>
    <col min="6140" max="6140" width="2.5703125" customWidth="1"/>
    <col min="6141" max="6141" width="5.140625" customWidth="1"/>
    <col min="6142" max="6142" width="12.42578125" customWidth="1"/>
    <col min="6143" max="6143" width="8.5703125" customWidth="1"/>
    <col min="6144" max="6144" width="9.28515625" customWidth="1"/>
    <col min="6145" max="6145" width="9.140625" customWidth="1"/>
    <col min="6146" max="6146" width="9" customWidth="1"/>
    <col min="6147" max="6147" width="8.85546875" customWidth="1"/>
    <col min="6148" max="6148" width="9" customWidth="1"/>
    <col min="6149" max="6150" width="8.85546875" customWidth="1"/>
    <col min="6151" max="6151" width="9.140625" customWidth="1"/>
    <col min="6152" max="6152" width="9.28515625" customWidth="1"/>
    <col min="6153" max="6153" width="9.42578125" customWidth="1"/>
    <col min="6154" max="6154" width="9.28515625" customWidth="1"/>
    <col min="6155" max="6155" width="9.5703125" customWidth="1"/>
    <col min="6156" max="6156" width="10" customWidth="1"/>
    <col min="6157" max="6157" width="10.140625" customWidth="1"/>
    <col min="6158" max="6158" width="10.28515625" customWidth="1"/>
    <col min="6159" max="6159" width="9.42578125" customWidth="1"/>
    <col min="6160" max="6160" width="9.5703125" customWidth="1"/>
    <col min="6161" max="6161" width="9" customWidth="1"/>
    <col min="6162" max="6162" width="9.42578125" customWidth="1"/>
    <col min="6163" max="6164" width="9.7109375" customWidth="1"/>
    <col min="6165" max="6166" width="10" customWidth="1"/>
    <col min="6167" max="6167" width="9.85546875" customWidth="1"/>
    <col min="6168" max="6168" width="14.140625" customWidth="1"/>
    <col min="6169" max="6169" width="10.42578125" customWidth="1"/>
    <col min="6170" max="6170" width="10.5703125" customWidth="1"/>
    <col min="6171" max="6171" width="10.42578125" customWidth="1"/>
    <col min="6172" max="6172" width="10.28515625" customWidth="1"/>
    <col min="6173" max="6173" width="10.5703125" customWidth="1"/>
    <col min="6174" max="6174" width="9.140625" customWidth="1"/>
    <col min="6175" max="6175" width="10.42578125" customWidth="1"/>
    <col min="6176" max="6181" width="9.140625" customWidth="1"/>
    <col min="6182" max="6182" width="8" customWidth="1"/>
    <col min="6183" max="6191" width="7.28515625" customWidth="1"/>
    <col min="6192" max="6192" width="8.42578125" customWidth="1"/>
    <col min="6193" max="6193" width="9.28515625" customWidth="1"/>
    <col min="6194" max="6194" width="7.28515625" customWidth="1"/>
    <col min="6195" max="6195" width="9.85546875" customWidth="1"/>
    <col min="6196" max="6196" width="10.5703125" customWidth="1"/>
    <col min="6197" max="6197" width="8.5703125" customWidth="1"/>
    <col min="6198" max="6199" width="8.42578125" customWidth="1"/>
    <col min="6200" max="6200" width="9.140625" customWidth="1"/>
    <col min="6201" max="6201" width="8.140625" customWidth="1"/>
    <col min="6202" max="6202" width="8.85546875" customWidth="1"/>
    <col min="6396" max="6396" width="2.5703125" customWidth="1"/>
    <col min="6397" max="6397" width="5.140625" customWidth="1"/>
    <col min="6398" max="6398" width="12.42578125" customWidth="1"/>
    <col min="6399" max="6399" width="8.5703125" customWidth="1"/>
    <col min="6400" max="6400" width="9.28515625" customWidth="1"/>
    <col min="6401" max="6401" width="9.140625" customWidth="1"/>
    <col min="6402" max="6402" width="9" customWidth="1"/>
    <col min="6403" max="6403" width="8.85546875" customWidth="1"/>
    <col min="6404" max="6404" width="9" customWidth="1"/>
    <col min="6405" max="6406" width="8.85546875" customWidth="1"/>
    <col min="6407" max="6407" width="9.140625" customWidth="1"/>
    <col min="6408" max="6408" width="9.28515625" customWidth="1"/>
    <col min="6409" max="6409" width="9.42578125" customWidth="1"/>
    <col min="6410" max="6410" width="9.28515625" customWidth="1"/>
    <col min="6411" max="6411" width="9.5703125" customWidth="1"/>
    <col min="6412" max="6412" width="10" customWidth="1"/>
    <col min="6413" max="6413" width="10.140625" customWidth="1"/>
    <col min="6414" max="6414" width="10.28515625" customWidth="1"/>
    <col min="6415" max="6415" width="9.42578125" customWidth="1"/>
    <col min="6416" max="6416" width="9.5703125" customWidth="1"/>
    <col min="6417" max="6417" width="9" customWidth="1"/>
    <col min="6418" max="6418" width="9.42578125" customWidth="1"/>
    <col min="6419" max="6420" width="9.7109375" customWidth="1"/>
    <col min="6421" max="6422" width="10" customWidth="1"/>
    <col min="6423" max="6423" width="9.85546875" customWidth="1"/>
    <col min="6424" max="6424" width="14.140625" customWidth="1"/>
    <col min="6425" max="6425" width="10.42578125" customWidth="1"/>
    <col min="6426" max="6426" width="10.5703125" customWidth="1"/>
    <col min="6427" max="6427" width="10.42578125" customWidth="1"/>
    <col min="6428" max="6428" width="10.28515625" customWidth="1"/>
    <col min="6429" max="6429" width="10.5703125" customWidth="1"/>
    <col min="6430" max="6430" width="9.140625" customWidth="1"/>
    <col min="6431" max="6431" width="10.42578125" customWidth="1"/>
    <col min="6432" max="6437" width="9.140625" customWidth="1"/>
    <col min="6438" max="6438" width="8" customWidth="1"/>
    <col min="6439" max="6447" width="7.28515625" customWidth="1"/>
    <col min="6448" max="6448" width="8.42578125" customWidth="1"/>
    <col min="6449" max="6449" width="9.28515625" customWidth="1"/>
    <col min="6450" max="6450" width="7.28515625" customWidth="1"/>
    <col min="6451" max="6451" width="9.85546875" customWidth="1"/>
    <col min="6452" max="6452" width="10.5703125" customWidth="1"/>
    <col min="6453" max="6453" width="8.5703125" customWidth="1"/>
    <col min="6454" max="6455" width="8.42578125" customWidth="1"/>
    <col min="6456" max="6456" width="9.140625" customWidth="1"/>
    <col min="6457" max="6457" width="8.140625" customWidth="1"/>
    <col min="6458" max="6458" width="8.85546875" customWidth="1"/>
    <col min="6652" max="6652" width="2.5703125" customWidth="1"/>
    <col min="6653" max="6653" width="5.140625" customWidth="1"/>
    <col min="6654" max="6654" width="12.42578125" customWidth="1"/>
    <col min="6655" max="6655" width="8.5703125" customWidth="1"/>
    <col min="6656" max="6656" width="9.28515625" customWidth="1"/>
    <col min="6657" max="6657" width="9.140625" customWidth="1"/>
    <col min="6658" max="6658" width="9" customWidth="1"/>
    <col min="6659" max="6659" width="8.85546875" customWidth="1"/>
    <col min="6660" max="6660" width="9" customWidth="1"/>
    <col min="6661" max="6662" width="8.85546875" customWidth="1"/>
    <col min="6663" max="6663" width="9.140625" customWidth="1"/>
    <col min="6664" max="6664" width="9.28515625" customWidth="1"/>
    <col min="6665" max="6665" width="9.42578125" customWidth="1"/>
    <col min="6666" max="6666" width="9.28515625" customWidth="1"/>
    <col min="6667" max="6667" width="9.5703125" customWidth="1"/>
    <col min="6668" max="6668" width="10" customWidth="1"/>
    <col min="6669" max="6669" width="10.140625" customWidth="1"/>
    <col min="6670" max="6670" width="10.28515625" customWidth="1"/>
    <col min="6671" max="6671" width="9.42578125" customWidth="1"/>
    <col min="6672" max="6672" width="9.5703125" customWidth="1"/>
    <col min="6673" max="6673" width="9" customWidth="1"/>
    <col min="6674" max="6674" width="9.42578125" customWidth="1"/>
    <col min="6675" max="6676" width="9.7109375" customWidth="1"/>
    <col min="6677" max="6678" width="10" customWidth="1"/>
    <col min="6679" max="6679" width="9.85546875" customWidth="1"/>
    <col min="6680" max="6680" width="14.140625" customWidth="1"/>
    <col min="6681" max="6681" width="10.42578125" customWidth="1"/>
    <col min="6682" max="6682" width="10.5703125" customWidth="1"/>
    <col min="6683" max="6683" width="10.42578125" customWidth="1"/>
    <col min="6684" max="6684" width="10.28515625" customWidth="1"/>
    <col min="6685" max="6685" width="10.5703125" customWidth="1"/>
    <col min="6686" max="6686" width="9.140625" customWidth="1"/>
    <col min="6687" max="6687" width="10.42578125" customWidth="1"/>
    <col min="6688" max="6693" width="9.140625" customWidth="1"/>
    <col min="6694" max="6694" width="8" customWidth="1"/>
    <col min="6695" max="6703" width="7.28515625" customWidth="1"/>
    <col min="6704" max="6704" width="8.42578125" customWidth="1"/>
    <col min="6705" max="6705" width="9.28515625" customWidth="1"/>
    <col min="6706" max="6706" width="7.28515625" customWidth="1"/>
    <col min="6707" max="6707" width="9.85546875" customWidth="1"/>
    <col min="6708" max="6708" width="10.5703125" customWidth="1"/>
    <col min="6709" max="6709" width="8.5703125" customWidth="1"/>
    <col min="6710" max="6711" width="8.42578125" customWidth="1"/>
    <col min="6712" max="6712" width="9.140625" customWidth="1"/>
    <col min="6713" max="6713" width="8.140625" customWidth="1"/>
    <col min="6714" max="6714" width="8.85546875" customWidth="1"/>
    <col min="6908" max="6908" width="2.5703125" customWidth="1"/>
    <col min="6909" max="6909" width="5.140625" customWidth="1"/>
    <col min="6910" max="6910" width="12.42578125" customWidth="1"/>
    <col min="6911" max="6911" width="8.5703125" customWidth="1"/>
    <col min="6912" max="6912" width="9.28515625" customWidth="1"/>
    <col min="6913" max="6913" width="9.140625" customWidth="1"/>
    <col min="6914" max="6914" width="9" customWidth="1"/>
    <col min="6915" max="6915" width="8.85546875" customWidth="1"/>
    <col min="6916" max="6916" width="9" customWidth="1"/>
    <col min="6917" max="6918" width="8.85546875" customWidth="1"/>
    <col min="6919" max="6919" width="9.140625" customWidth="1"/>
    <col min="6920" max="6920" width="9.28515625" customWidth="1"/>
    <col min="6921" max="6921" width="9.42578125" customWidth="1"/>
    <col min="6922" max="6922" width="9.28515625" customWidth="1"/>
    <col min="6923" max="6923" width="9.5703125" customWidth="1"/>
    <col min="6924" max="6924" width="10" customWidth="1"/>
    <col min="6925" max="6925" width="10.140625" customWidth="1"/>
    <col min="6926" max="6926" width="10.28515625" customWidth="1"/>
    <col min="6927" max="6927" width="9.42578125" customWidth="1"/>
    <col min="6928" max="6928" width="9.5703125" customWidth="1"/>
    <col min="6929" max="6929" width="9" customWidth="1"/>
    <col min="6930" max="6930" width="9.42578125" customWidth="1"/>
    <col min="6931" max="6932" width="9.7109375" customWidth="1"/>
    <col min="6933" max="6934" width="10" customWidth="1"/>
    <col min="6935" max="6935" width="9.85546875" customWidth="1"/>
    <col min="6936" max="6936" width="14.140625" customWidth="1"/>
    <col min="6937" max="6937" width="10.42578125" customWidth="1"/>
    <col min="6938" max="6938" width="10.5703125" customWidth="1"/>
    <col min="6939" max="6939" width="10.42578125" customWidth="1"/>
    <col min="6940" max="6940" width="10.28515625" customWidth="1"/>
    <col min="6941" max="6941" width="10.5703125" customWidth="1"/>
    <col min="6942" max="6942" width="9.140625" customWidth="1"/>
    <col min="6943" max="6943" width="10.42578125" customWidth="1"/>
    <col min="6944" max="6949" width="9.140625" customWidth="1"/>
    <col min="6950" max="6950" width="8" customWidth="1"/>
    <col min="6951" max="6959" width="7.28515625" customWidth="1"/>
    <col min="6960" max="6960" width="8.42578125" customWidth="1"/>
    <col min="6961" max="6961" width="9.28515625" customWidth="1"/>
    <col min="6962" max="6962" width="7.28515625" customWidth="1"/>
    <col min="6963" max="6963" width="9.85546875" customWidth="1"/>
    <col min="6964" max="6964" width="10.5703125" customWidth="1"/>
    <col min="6965" max="6965" width="8.5703125" customWidth="1"/>
    <col min="6966" max="6967" width="8.42578125" customWidth="1"/>
    <col min="6968" max="6968" width="9.140625" customWidth="1"/>
    <col min="6969" max="6969" width="8.140625" customWidth="1"/>
    <col min="6970" max="6970" width="8.85546875" customWidth="1"/>
    <col min="7164" max="7164" width="2.5703125" customWidth="1"/>
    <col min="7165" max="7165" width="5.140625" customWidth="1"/>
    <col min="7166" max="7166" width="12.42578125" customWidth="1"/>
    <col min="7167" max="7167" width="8.5703125" customWidth="1"/>
    <col min="7168" max="7168" width="9.28515625" customWidth="1"/>
    <col min="7169" max="7169" width="9.140625" customWidth="1"/>
    <col min="7170" max="7170" width="9" customWidth="1"/>
    <col min="7171" max="7171" width="8.85546875" customWidth="1"/>
    <col min="7172" max="7172" width="9" customWidth="1"/>
    <col min="7173" max="7174" width="8.85546875" customWidth="1"/>
    <col min="7175" max="7175" width="9.140625" customWidth="1"/>
    <col min="7176" max="7176" width="9.28515625" customWidth="1"/>
    <col min="7177" max="7177" width="9.42578125" customWidth="1"/>
    <col min="7178" max="7178" width="9.28515625" customWidth="1"/>
    <col min="7179" max="7179" width="9.5703125" customWidth="1"/>
    <col min="7180" max="7180" width="10" customWidth="1"/>
    <col min="7181" max="7181" width="10.140625" customWidth="1"/>
    <col min="7182" max="7182" width="10.28515625" customWidth="1"/>
    <col min="7183" max="7183" width="9.42578125" customWidth="1"/>
    <col min="7184" max="7184" width="9.5703125" customWidth="1"/>
    <col min="7185" max="7185" width="9" customWidth="1"/>
    <col min="7186" max="7186" width="9.42578125" customWidth="1"/>
    <col min="7187" max="7188" width="9.7109375" customWidth="1"/>
    <col min="7189" max="7190" width="10" customWidth="1"/>
    <col min="7191" max="7191" width="9.85546875" customWidth="1"/>
    <col min="7192" max="7192" width="14.140625" customWidth="1"/>
    <col min="7193" max="7193" width="10.42578125" customWidth="1"/>
    <col min="7194" max="7194" width="10.5703125" customWidth="1"/>
    <col min="7195" max="7195" width="10.42578125" customWidth="1"/>
    <col min="7196" max="7196" width="10.28515625" customWidth="1"/>
    <col min="7197" max="7197" width="10.5703125" customWidth="1"/>
    <col min="7198" max="7198" width="9.140625" customWidth="1"/>
    <col min="7199" max="7199" width="10.42578125" customWidth="1"/>
    <col min="7200" max="7205" width="9.140625" customWidth="1"/>
    <col min="7206" max="7206" width="8" customWidth="1"/>
    <col min="7207" max="7215" width="7.28515625" customWidth="1"/>
    <col min="7216" max="7216" width="8.42578125" customWidth="1"/>
    <col min="7217" max="7217" width="9.28515625" customWidth="1"/>
    <col min="7218" max="7218" width="7.28515625" customWidth="1"/>
    <col min="7219" max="7219" width="9.85546875" customWidth="1"/>
    <col min="7220" max="7220" width="10.5703125" customWidth="1"/>
    <col min="7221" max="7221" width="8.5703125" customWidth="1"/>
    <col min="7222" max="7223" width="8.42578125" customWidth="1"/>
    <col min="7224" max="7224" width="9.140625" customWidth="1"/>
    <col min="7225" max="7225" width="8.140625" customWidth="1"/>
    <col min="7226" max="7226" width="8.85546875" customWidth="1"/>
    <col min="7420" max="7420" width="2.5703125" customWidth="1"/>
    <col min="7421" max="7421" width="5.140625" customWidth="1"/>
    <col min="7422" max="7422" width="12.42578125" customWidth="1"/>
    <col min="7423" max="7423" width="8.5703125" customWidth="1"/>
    <col min="7424" max="7424" width="9.28515625" customWidth="1"/>
    <col min="7425" max="7425" width="9.140625" customWidth="1"/>
    <col min="7426" max="7426" width="9" customWidth="1"/>
    <col min="7427" max="7427" width="8.85546875" customWidth="1"/>
    <col min="7428" max="7428" width="9" customWidth="1"/>
    <col min="7429" max="7430" width="8.85546875" customWidth="1"/>
    <col min="7431" max="7431" width="9.140625" customWidth="1"/>
    <col min="7432" max="7432" width="9.28515625" customWidth="1"/>
    <col min="7433" max="7433" width="9.42578125" customWidth="1"/>
    <col min="7434" max="7434" width="9.28515625" customWidth="1"/>
    <col min="7435" max="7435" width="9.5703125" customWidth="1"/>
    <col min="7436" max="7436" width="10" customWidth="1"/>
    <col min="7437" max="7437" width="10.140625" customWidth="1"/>
    <col min="7438" max="7438" width="10.28515625" customWidth="1"/>
    <col min="7439" max="7439" width="9.42578125" customWidth="1"/>
    <col min="7440" max="7440" width="9.5703125" customWidth="1"/>
    <col min="7441" max="7441" width="9" customWidth="1"/>
    <col min="7442" max="7442" width="9.42578125" customWidth="1"/>
    <col min="7443" max="7444" width="9.7109375" customWidth="1"/>
    <col min="7445" max="7446" width="10" customWidth="1"/>
    <col min="7447" max="7447" width="9.85546875" customWidth="1"/>
    <col min="7448" max="7448" width="14.140625" customWidth="1"/>
    <col min="7449" max="7449" width="10.42578125" customWidth="1"/>
    <col min="7450" max="7450" width="10.5703125" customWidth="1"/>
    <col min="7451" max="7451" width="10.42578125" customWidth="1"/>
    <col min="7452" max="7452" width="10.28515625" customWidth="1"/>
    <col min="7453" max="7453" width="10.5703125" customWidth="1"/>
    <col min="7454" max="7454" width="9.140625" customWidth="1"/>
    <col min="7455" max="7455" width="10.42578125" customWidth="1"/>
    <col min="7456" max="7461" width="9.140625" customWidth="1"/>
    <col min="7462" max="7462" width="8" customWidth="1"/>
    <col min="7463" max="7471" width="7.28515625" customWidth="1"/>
    <col min="7472" max="7472" width="8.42578125" customWidth="1"/>
    <col min="7473" max="7473" width="9.28515625" customWidth="1"/>
    <col min="7474" max="7474" width="7.28515625" customWidth="1"/>
    <col min="7475" max="7475" width="9.85546875" customWidth="1"/>
    <col min="7476" max="7476" width="10.5703125" customWidth="1"/>
    <col min="7477" max="7477" width="8.5703125" customWidth="1"/>
    <col min="7478" max="7479" width="8.42578125" customWidth="1"/>
    <col min="7480" max="7480" width="9.140625" customWidth="1"/>
    <col min="7481" max="7481" width="8.140625" customWidth="1"/>
    <col min="7482" max="7482" width="8.85546875" customWidth="1"/>
    <col min="7676" max="7676" width="2.5703125" customWidth="1"/>
    <col min="7677" max="7677" width="5.140625" customWidth="1"/>
    <col min="7678" max="7678" width="12.42578125" customWidth="1"/>
    <col min="7679" max="7679" width="8.5703125" customWidth="1"/>
    <col min="7680" max="7680" width="9.28515625" customWidth="1"/>
    <col min="7681" max="7681" width="9.140625" customWidth="1"/>
    <col min="7682" max="7682" width="9" customWidth="1"/>
    <col min="7683" max="7683" width="8.85546875" customWidth="1"/>
    <col min="7684" max="7684" width="9" customWidth="1"/>
    <col min="7685" max="7686" width="8.85546875" customWidth="1"/>
    <col min="7687" max="7687" width="9.140625" customWidth="1"/>
    <col min="7688" max="7688" width="9.28515625" customWidth="1"/>
    <col min="7689" max="7689" width="9.42578125" customWidth="1"/>
    <col min="7690" max="7690" width="9.28515625" customWidth="1"/>
    <col min="7691" max="7691" width="9.5703125" customWidth="1"/>
    <col min="7692" max="7692" width="10" customWidth="1"/>
    <col min="7693" max="7693" width="10.140625" customWidth="1"/>
    <col min="7694" max="7694" width="10.28515625" customWidth="1"/>
    <col min="7695" max="7695" width="9.42578125" customWidth="1"/>
    <col min="7696" max="7696" width="9.5703125" customWidth="1"/>
    <col min="7697" max="7697" width="9" customWidth="1"/>
    <col min="7698" max="7698" width="9.42578125" customWidth="1"/>
    <col min="7699" max="7700" width="9.7109375" customWidth="1"/>
    <col min="7701" max="7702" width="10" customWidth="1"/>
    <col min="7703" max="7703" width="9.85546875" customWidth="1"/>
    <col min="7704" max="7704" width="14.140625" customWidth="1"/>
    <col min="7705" max="7705" width="10.42578125" customWidth="1"/>
    <col min="7706" max="7706" width="10.5703125" customWidth="1"/>
    <col min="7707" max="7707" width="10.42578125" customWidth="1"/>
    <col min="7708" max="7708" width="10.28515625" customWidth="1"/>
    <col min="7709" max="7709" width="10.5703125" customWidth="1"/>
    <col min="7710" max="7710" width="9.140625" customWidth="1"/>
    <col min="7711" max="7711" width="10.42578125" customWidth="1"/>
    <col min="7712" max="7717" width="9.140625" customWidth="1"/>
    <col min="7718" max="7718" width="8" customWidth="1"/>
    <col min="7719" max="7727" width="7.28515625" customWidth="1"/>
    <col min="7728" max="7728" width="8.42578125" customWidth="1"/>
    <col min="7729" max="7729" width="9.28515625" customWidth="1"/>
    <col min="7730" max="7730" width="7.28515625" customWidth="1"/>
    <col min="7731" max="7731" width="9.85546875" customWidth="1"/>
    <col min="7732" max="7732" width="10.5703125" customWidth="1"/>
    <col min="7733" max="7733" width="8.5703125" customWidth="1"/>
    <col min="7734" max="7735" width="8.42578125" customWidth="1"/>
    <col min="7736" max="7736" width="9.140625" customWidth="1"/>
    <col min="7737" max="7737" width="8.140625" customWidth="1"/>
    <col min="7738" max="7738" width="8.85546875" customWidth="1"/>
    <col min="7932" max="7932" width="2.5703125" customWidth="1"/>
    <col min="7933" max="7933" width="5.140625" customWidth="1"/>
    <col min="7934" max="7934" width="12.42578125" customWidth="1"/>
    <col min="7935" max="7935" width="8.5703125" customWidth="1"/>
    <col min="7936" max="7936" width="9.28515625" customWidth="1"/>
    <col min="7937" max="7937" width="9.140625" customWidth="1"/>
    <col min="7938" max="7938" width="9" customWidth="1"/>
    <col min="7939" max="7939" width="8.85546875" customWidth="1"/>
    <col min="7940" max="7940" width="9" customWidth="1"/>
    <col min="7941" max="7942" width="8.85546875" customWidth="1"/>
    <col min="7943" max="7943" width="9.140625" customWidth="1"/>
    <col min="7944" max="7944" width="9.28515625" customWidth="1"/>
    <col min="7945" max="7945" width="9.42578125" customWidth="1"/>
    <col min="7946" max="7946" width="9.28515625" customWidth="1"/>
    <col min="7947" max="7947" width="9.5703125" customWidth="1"/>
    <col min="7948" max="7948" width="10" customWidth="1"/>
    <col min="7949" max="7949" width="10.140625" customWidth="1"/>
    <col min="7950" max="7950" width="10.28515625" customWidth="1"/>
    <col min="7951" max="7951" width="9.42578125" customWidth="1"/>
    <col min="7952" max="7952" width="9.5703125" customWidth="1"/>
    <col min="7953" max="7953" width="9" customWidth="1"/>
    <col min="7954" max="7954" width="9.42578125" customWidth="1"/>
    <col min="7955" max="7956" width="9.7109375" customWidth="1"/>
    <col min="7957" max="7958" width="10" customWidth="1"/>
    <col min="7959" max="7959" width="9.85546875" customWidth="1"/>
    <col min="7960" max="7960" width="14.140625" customWidth="1"/>
    <col min="7961" max="7961" width="10.42578125" customWidth="1"/>
    <col min="7962" max="7962" width="10.5703125" customWidth="1"/>
    <col min="7963" max="7963" width="10.42578125" customWidth="1"/>
    <col min="7964" max="7964" width="10.28515625" customWidth="1"/>
    <col min="7965" max="7965" width="10.5703125" customWidth="1"/>
    <col min="7966" max="7966" width="9.140625" customWidth="1"/>
    <col min="7967" max="7967" width="10.42578125" customWidth="1"/>
    <col min="7968" max="7973" width="9.140625" customWidth="1"/>
    <col min="7974" max="7974" width="8" customWidth="1"/>
    <col min="7975" max="7983" width="7.28515625" customWidth="1"/>
    <col min="7984" max="7984" width="8.42578125" customWidth="1"/>
    <col min="7985" max="7985" width="9.28515625" customWidth="1"/>
    <col min="7986" max="7986" width="7.28515625" customWidth="1"/>
    <col min="7987" max="7987" width="9.85546875" customWidth="1"/>
    <col min="7988" max="7988" width="10.5703125" customWidth="1"/>
    <col min="7989" max="7989" width="8.5703125" customWidth="1"/>
    <col min="7990" max="7991" width="8.42578125" customWidth="1"/>
    <col min="7992" max="7992" width="9.140625" customWidth="1"/>
    <col min="7993" max="7993" width="8.140625" customWidth="1"/>
    <col min="7994" max="7994" width="8.85546875" customWidth="1"/>
    <col min="8188" max="8188" width="2.5703125" customWidth="1"/>
    <col min="8189" max="8189" width="5.140625" customWidth="1"/>
    <col min="8190" max="8190" width="12.42578125" customWidth="1"/>
    <col min="8191" max="8191" width="8.5703125" customWidth="1"/>
    <col min="8192" max="8192" width="9.28515625" customWidth="1"/>
    <col min="8193" max="8193" width="9.140625" customWidth="1"/>
    <col min="8194" max="8194" width="9" customWidth="1"/>
    <col min="8195" max="8195" width="8.85546875" customWidth="1"/>
    <col min="8196" max="8196" width="9" customWidth="1"/>
    <col min="8197" max="8198" width="8.85546875" customWidth="1"/>
    <col min="8199" max="8199" width="9.140625" customWidth="1"/>
    <col min="8200" max="8200" width="9.28515625" customWidth="1"/>
    <col min="8201" max="8201" width="9.42578125" customWidth="1"/>
    <col min="8202" max="8202" width="9.28515625" customWidth="1"/>
    <col min="8203" max="8203" width="9.5703125" customWidth="1"/>
    <col min="8204" max="8204" width="10" customWidth="1"/>
    <col min="8205" max="8205" width="10.140625" customWidth="1"/>
    <col min="8206" max="8206" width="10.28515625" customWidth="1"/>
    <col min="8207" max="8207" width="9.42578125" customWidth="1"/>
    <col min="8208" max="8208" width="9.5703125" customWidth="1"/>
    <col min="8209" max="8209" width="9" customWidth="1"/>
    <col min="8210" max="8210" width="9.42578125" customWidth="1"/>
    <col min="8211" max="8212" width="9.7109375" customWidth="1"/>
    <col min="8213" max="8214" width="10" customWidth="1"/>
    <col min="8215" max="8215" width="9.85546875" customWidth="1"/>
    <col min="8216" max="8216" width="14.140625" customWidth="1"/>
    <col min="8217" max="8217" width="10.42578125" customWidth="1"/>
    <col min="8218" max="8218" width="10.5703125" customWidth="1"/>
    <col min="8219" max="8219" width="10.42578125" customWidth="1"/>
    <col min="8220" max="8220" width="10.28515625" customWidth="1"/>
    <col min="8221" max="8221" width="10.5703125" customWidth="1"/>
    <col min="8222" max="8222" width="9.140625" customWidth="1"/>
    <col min="8223" max="8223" width="10.42578125" customWidth="1"/>
    <col min="8224" max="8229" width="9.140625" customWidth="1"/>
    <col min="8230" max="8230" width="8" customWidth="1"/>
    <col min="8231" max="8239" width="7.28515625" customWidth="1"/>
    <col min="8240" max="8240" width="8.42578125" customWidth="1"/>
    <col min="8241" max="8241" width="9.28515625" customWidth="1"/>
    <col min="8242" max="8242" width="7.28515625" customWidth="1"/>
    <col min="8243" max="8243" width="9.85546875" customWidth="1"/>
    <col min="8244" max="8244" width="10.5703125" customWidth="1"/>
    <col min="8245" max="8245" width="8.5703125" customWidth="1"/>
    <col min="8246" max="8247" width="8.42578125" customWidth="1"/>
    <col min="8248" max="8248" width="9.140625" customWidth="1"/>
    <col min="8249" max="8249" width="8.140625" customWidth="1"/>
    <col min="8250" max="8250" width="8.85546875" customWidth="1"/>
    <col min="8444" max="8444" width="2.5703125" customWidth="1"/>
    <col min="8445" max="8445" width="5.140625" customWidth="1"/>
    <col min="8446" max="8446" width="12.42578125" customWidth="1"/>
    <col min="8447" max="8447" width="8.5703125" customWidth="1"/>
    <col min="8448" max="8448" width="9.28515625" customWidth="1"/>
    <col min="8449" max="8449" width="9.140625" customWidth="1"/>
    <col min="8450" max="8450" width="9" customWidth="1"/>
    <col min="8451" max="8451" width="8.85546875" customWidth="1"/>
    <col min="8452" max="8452" width="9" customWidth="1"/>
    <col min="8453" max="8454" width="8.85546875" customWidth="1"/>
    <col min="8455" max="8455" width="9.140625" customWidth="1"/>
    <col min="8456" max="8456" width="9.28515625" customWidth="1"/>
    <col min="8457" max="8457" width="9.42578125" customWidth="1"/>
    <col min="8458" max="8458" width="9.28515625" customWidth="1"/>
    <col min="8459" max="8459" width="9.5703125" customWidth="1"/>
    <col min="8460" max="8460" width="10" customWidth="1"/>
    <col min="8461" max="8461" width="10.140625" customWidth="1"/>
    <col min="8462" max="8462" width="10.28515625" customWidth="1"/>
    <col min="8463" max="8463" width="9.42578125" customWidth="1"/>
    <col min="8464" max="8464" width="9.5703125" customWidth="1"/>
    <col min="8465" max="8465" width="9" customWidth="1"/>
    <col min="8466" max="8466" width="9.42578125" customWidth="1"/>
    <col min="8467" max="8468" width="9.7109375" customWidth="1"/>
    <col min="8469" max="8470" width="10" customWidth="1"/>
    <col min="8471" max="8471" width="9.85546875" customWidth="1"/>
    <col min="8472" max="8472" width="14.140625" customWidth="1"/>
    <col min="8473" max="8473" width="10.42578125" customWidth="1"/>
    <col min="8474" max="8474" width="10.5703125" customWidth="1"/>
    <col min="8475" max="8475" width="10.42578125" customWidth="1"/>
    <col min="8476" max="8476" width="10.28515625" customWidth="1"/>
    <col min="8477" max="8477" width="10.5703125" customWidth="1"/>
    <col min="8478" max="8478" width="9.140625" customWidth="1"/>
    <col min="8479" max="8479" width="10.42578125" customWidth="1"/>
    <col min="8480" max="8485" width="9.140625" customWidth="1"/>
    <col min="8486" max="8486" width="8" customWidth="1"/>
    <col min="8487" max="8495" width="7.28515625" customWidth="1"/>
    <col min="8496" max="8496" width="8.42578125" customWidth="1"/>
    <col min="8497" max="8497" width="9.28515625" customWidth="1"/>
    <col min="8498" max="8498" width="7.28515625" customWidth="1"/>
    <col min="8499" max="8499" width="9.85546875" customWidth="1"/>
    <col min="8500" max="8500" width="10.5703125" customWidth="1"/>
    <col min="8501" max="8501" width="8.5703125" customWidth="1"/>
    <col min="8502" max="8503" width="8.42578125" customWidth="1"/>
    <col min="8504" max="8504" width="9.140625" customWidth="1"/>
    <col min="8505" max="8505" width="8.140625" customWidth="1"/>
    <col min="8506" max="8506" width="8.85546875" customWidth="1"/>
    <col min="8700" max="8700" width="2.5703125" customWidth="1"/>
    <col min="8701" max="8701" width="5.140625" customWidth="1"/>
    <col min="8702" max="8702" width="12.42578125" customWidth="1"/>
    <col min="8703" max="8703" width="8.5703125" customWidth="1"/>
    <col min="8704" max="8704" width="9.28515625" customWidth="1"/>
    <col min="8705" max="8705" width="9.140625" customWidth="1"/>
    <col min="8706" max="8706" width="9" customWidth="1"/>
    <col min="8707" max="8707" width="8.85546875" customWidth="1"/>
    <col min="8708" max="8708" width="9" customWidth="1"/>
    <col min="8709" max="8710" width="8.85546875" customWidth="1"/>
    <col min="8711" max="8711" width="9.140625" customWidth="1"/>
    <col min="8712" max="8712" width="9.28515625" customWidth="1"/>
    <col min="8713" max="8713" width="9.42578125" customWidth="1"/>
    <col min="8714" max="8714" width="9.28515625" customWidth="1"/>
    <col min="8715" max="8715" width="9.5703125" customWidth="1"/>
    <col min="8716" max="8716" width="10" customWidth="1"/>
    <col min="8717" max="8717" width="10.140625" customWidth="1"/>
    <col min="8718" max="8718" width="10.28515625" customWidth="1"/>
    <col min="8719" max="8719" width="9.42578125" customWidth="1"/>
    <col min="8720" max="8720" width="9.5703125" customWidth="1"/>
    <col min="8721" max="8721" width="9" customWidth="1"/>
    <col min="8722" max="8722" width="9.42578125" customWidth="1"/>
    <col min="8723" max="8724" width="9.7109375" customWidth="1"/>
    <col min="8725" max="8726" width="10" customWidth="1"/>
    <col min="8727" max="8727" width="9.85546875" customWidth="1"/>
    <col min="8728" max="8728" width="14.140625" customWidth="1"/>
    <col min="8729" max="8729" width="10.42578125" customWidth="1"/>
    <col min="8730" max="8730" width="10.5703125" customWidth="1"/>
    <col min="8731" max="8731" width="10.42578125" customWidth="1"/>
    <col min="8732" max="8732" width="10.28515625" customWidth="1"/>
    <col min="8733" max="8733" width="10.5703125" customWidth="1"/>
    <col min="8734" max="8734" width="9.140625" customWidth="1"/>
    <col min="8735" max="8735" width="10.42578125" customWidth="1"/>
    <col min="8736" max="8741" width="9.140625" customWidth="1"/>
    <col min="8742" max="8742" width="8" customWidth="1"/>
    <col min="8743" max="8751" width="7.28515625" customWidth="1"/>
    <col min="8752" max="8752" width="8.42578125" customWidth="1"/>
    <col min="8753" max="8753" width="9.28515625" customWidth="1"/>
    <col min="8754" max="8754" width="7.28515625" customWidth="1"/>
    <col min="8755" max="8755" width="9.85546875" customWidth="1"/>
    <col min="8756" max="8756" width="10.5703125" customWidth="1"/>
    <col min="8757" max="8757" width="8.5703125" customWidth="1"/>
    <col min="8758" max="8759" width="8.42578125" customWidth="1"/>
    <col min="8760" max="8760" width="9.140625" customWidth="1"/>
    <col min="8761" max="8761" width="8.140625" customWidth="1"/>
    <col min="8762" max="8762" width="8.85546875" customWidth="1"/>
    <col min="8956" max="8956" width="2.5703125" customWidth="1"/>
    <col min="8957" max="8957" width="5.140625" customWidth="1"/>
    <col min="8958" max="8958" width="12.42578125" customWidth="1"/>
    <col min="8959" max="8959" width="8.5703125" customWidth="1"/>
    <col min="8960" max="8960" width="9.28515625" customWidth="1"/>
    <col min="8961" max="8961" width="9.140625" customWidth="1"/>
    <col min="8962" max="8962" width="9" customWidth="1"/>
    <col min="8963" max="8963" width="8.85546875" customWidth="1"/>
    <col min="8964" max="8964" width="9" customWidth="1"/>
    <col min="8965" max="8966" width="8.85546875" customWidth="1"/>
    <col min="8967" max="8967" width="9.140625" customWidth="1"/>
    <col min="8968" max="8968" width="9.28515625" customWidth="1"/>
    <col min="8969" max="8969" width="9.42578125" customWidth="1"/>
    <col min="8970" max="8970" width="9.28515625" customWidth="1"/>
    <col min="8971" max="8971" width="9.5703125" customWidth="1"/>
    <col min="8972" max="8972" width="10" customWidth="1"/>
    <col min="8973" max="8973" width="10.140625" customWidth="1"/>
    <col min="8974" max="8974" width="10.28515625" customWidth="1"/>
    <col min="8975" max="8975" width="9.42578125" customWidth="1"/>
    <col min="8976" max="8976" width="9.5703125" customWidth="1"/>
    <col min="8977" max="8977" width="9" customWidth="1"/>
    <col min="8978" max="8978" width="9.42578125" customWidth="1"/>
    <col min="8979" max="8980" width="9.7109375" customWidth="1"/>
    <col min="8981" max="8982" width="10" customWidth="1"/>
    <col min="8983" max="8983" width="9.85546875" customWidth="1"/>
    <col min="8984" max="8984" width="14.140625" customWidth="1"/>
    <col min="8985" max="8985" width="10.42578125" customWidth="1"/>
    <col min="8986" max="8986" width="10.5703125" customWidth="1"/>
    <col min="8987" max="8987" width="10.42578125" customWidth="1"/>
    <col min="8988" max="8988" width="10.28515625" customWidth="1"/>
    <col min="8989" max="8989" width="10.5703125" customWidth="1"/>
    <col min="8990" max="8990" width="9.140625" customWidth="1"/>
    <col min="8991" max="8991" width="10.42578125" customWidth="1"/>
    <col min="8992" max="8997" width="9.140625" customWidth="1"/>
    <col min="8998" max="8998" width="8" customWidth="1"/>
    <col min="8999" max="9007" width="7.28515625" customWidth="1"/>
    <col min="9008" max="9008" width="8.42578125" customWidth="1"/>
    <col min="9009" max="9009" width="9.28515625" customWidth="1"/>
    <col min="9010" max="9010" width="7.28515625" customWidth="1"/>
    <col min="9011" max="9011" width="9.85546875" customWidth="1"/>
    <col min="9012" max="9012" width="10.5703125" customWidth="1"/>
    <col min="9013" max="9013" width="8.5703125" customWidth="1"/>
    <col min="9014" max="9015" width="8.42578125" customWidth="1"/>
    <col min="9016" max="9016" width="9.140625" customWidth="1"/>
    <col min="9017" max="9017" width="8.140625" customWidth="1"/>
    <col min="9018" max="9018" width="8.85546875" customWidth="1"/>
    <col min="9212" max="9212" width="2.5703125" customWidth="1"/>
    <col min="9213" max="9213" width="5.140625" customWidth="1"/>
    <col min="9214" max="9214" width="12.42578125" customWidth="1"/>
    <col min="9215" max="9215" width="8.5703125" customWidth="1"/>
    <col min="9216" max="9216" width="9.28515625" customWidth="1"/>
    <col min="9217" max="9217" width="9.140625" customWidth="1"/>
    <col min="9218" max="9218" width="9" customWidth="1"/>
    <col min="9219" max="9219" width="8.85546875" customWidth="1"/>
    <col min="9220" max="9220" width="9" customWidth="1"/>
    <col min="9221" max="9222" width="8.85546875" customWidth="1"/>
    <col min="9223" max="9223" width="9.140625" customWidth="1"/>
    <col min="9224" max="9224" width="9.28515625" customWidth="1"/>
    <col min="9225" max="9225" width="9.42578125" customWidth="1"/>
    <col min="9226" max="9226" width="9.28515625" customWidth="1"/>
    <col min="9227" max="9227" width="9.5703125" customWidth="1"/>
    <col min="9228" max="9228" width="10" customWidth="1"/>
    <col min="9229" max="9229" width="10.140625" customWidth="1"/>
    <col min="9230" max="9230" width="10.28515625" customWidth="1"/>
    <col min="9231" max="9231" width="9.42578125" customWidth="1"/>
    <col min="9232" max="9232" width="9.5703125" customWidth="1"/>
    <col min="9233" max="9233" width="9" customWidth="1"/>
    <col min="9234" max="9234" width="9.42578125" customWidth="1"/>
    <col min="9235" max="9236" width="9.7109375" customWidth="1"/>
    <col min="9237" max="9238" width="10" customWidth="1"/>
    <col min="9239" max="9239" width="9.85546875" customWidth="1"/>
    <col min="9240" max="9240" width="14.140625" customWidth="1"/>
    <col min="9241" max="9241" width="10.42578125" customWidth="1"/>
    <col min="9242" max="9242" width="10.5703125" customWidth="1"/>
    <col min="9243" max="9243" width="10.42578125" customWidth="1"/>
    <col min="9244" max="9244" width="10.28515625" customWidth="1"/>
    <col min="9245" max="9245" width="10.5703125" customWidth="1"/>
    <col min="9246" max="9246" width="9.140625" customWidth="1"/>
    <col min="9247" max="9247" width="10.42578125" customWidth="1"/>
    <col min="9248" max="9253" width="9.140625" customWidth="1"/>
    <col min="9254" max="9254" width="8" customWidth="1"/>
    <col min="9255" max="9263" width="7.28515625" customWidth="1"/>
    <col min="9264" max="9264" width="8.42578125" customWidth="1"/>
    <col min="9265" max="9265" width="9.28515625" customWidth="1"/>
    <col min="9266" max="9266" width="7.28515625" customWidth="1"/>
    <col min="9267" max="9267" width="9.85546875" customWidth="1"/>
    <col min="9268" max="9268" width="10.5703125" customWidth="1"/>
    <col min="9269" max="9269" width="8.5703125" customWidth="1"/>
    <col min="9270" max="9271" width="8.42578125" customWidth="1"/>
    <col min="9272" max="9272" width="9.140625" customWidth="1"/>
    <col min="9273" max="9273" width="8.140625" customWidth="1"/>
    <col min="9274" max="9274" width="8.85546875" customWidth="1"/>
    <col min="9468" max="9468" width="2.5703125" customWidth="1"/>
    <col min="9469" max="9469" width="5.140625" customWidth="1"/>
    <col min="9470" max="9470" width="12.42578125" customWidth="1"/>
    <col min="9471" max="9471" width="8.5703125" customWidth="1"/>
    <col min="9472" max="9472" width="9.28515625" customWidth="1"/>
    <col min="9473" max="9473" width="9.140625" customWidth="1"/>
    <col min="9474" max="9474" width="9" customWidth="1"/>
    <col min="9475" max="9475" width="8.85546875" customWidth="1"/>
    <col min="9476" max="9476" width="9" customWidth="1"/>
    <col min="9477" max="9478" width="8.85546875" customWidth="1"/>
    <col min="9479" max="9479" width="9.140625" customWidth="1"/>
    <col min="9480" max="9480" width="9.28515625" customWidth="1"/>
    <col min="9481" max="9481" width="9.42578125" customWidth="1"/>
    <col min="9482" max="9482" width="9.28515625" customWidth="1"/>
    <col min="9483" max="9483" width="9.5703125" customWidth="1"/>
    <col min="9484" max="9484" width="10" customWidth="1"/>
    <col min="9485" max="9485" width="10.140625" customWidth="1"/>
    <col min="9486" max="9486" width="10.28515625" customWidth="1"/>
    <col min="9487" max="9487" width="9.42578125" customWidth="1"/>
    <col min="9488" max="9488" width="9.5703125" customWidth="1"/>
    <col min="9489" max="9489" width="9" customWidth="1"/>
    <col min="9490" max="9490" width="9.42578125" customWidth="1"/>
    <col min="9491" max="9492" width="9.7109375" customWidth="1"/>
    <col min="9493" max="9494" width="10" customWidth="1"/>
    <col min="9495" max="9495" width="9.85546875" customWidth="1"/>
    <col min="9496" max="9496" width="14.140625" customWidth="1"/>
    <col min="9497" max="9497" width="10.42578125" customWidth="1"/>
    <col min="9498" max="9498" width="10.5703125" customWidth="1"/>
    <col min="9499" max="9499" width="10.42578125" customWidth="1"/>
    <col min="9500" max="9500" width="10.28515625" customWidth="1"/>
    <col min="9501" max="9501" width="10.5703125" customWidth="1"/>
    <col min="9502" max="9502" width="9.140625" customWidth="1"/>
    <col min="9503" max="9503" width="10.42578125" customWidth="1"/>
    <col min="9504" max="9509" width="9.140625" customWidth="1"/>
    <col min="9510" max="9510" width="8" customWidth="1"/>
    <col min="9511" max="9519" width="7.28515625" customWidth="1"/>
    <col min="9520" max="9520" width="8.42578125" customWidth="1"/>
    <col min="9521" max="9521" width="9.28515625" customWidth="1"/>
    <col min="9522" max="9522" width="7.28515625" customWidth="1"/>
    <col min="9523" max="9523" width="9.85546875" customWidth="1"/>
    <col min="9524" max="9524" width="10.5703125" customWidth="1"/>
    <col min="9525" max="9525" width="8.5703125" customWidth="1"/>
    <col min="9526" max="9527" width="8.42578125" customWidth="1"/>
    <col min="9528" max="9528" width="9.140625" customWidth="1"/>
    <col min="9529" max="9529" width="8.140625" customWidth="1"/>
    <col min="9530" max="9530" width="8.85546875" customWidth="1"/>
    <col min="9724" max="9724" width="2.5703125" customWidth="1"/>
    <col min="9725" max="9725" width="5.140625" customWidth="1"/>
    <col min="9726" max="9726" width="12.42578125" customWidth="1"/>
    <col min="9727" max="9727" width="8.5703125" customWidth="1"/>
    <col min="9728" max="9728" width="9.28515625" customWidth="1"/>
    <col min="9729" max="9729" width="9.140625" customWidth="1"/>
    <col min="9730" max="9730" width="9" customWidth="1"/>
    <col min="9731" max="9731" width="8.85546875" customWidth="1"/>
    <col min="9732" max="9732" width="9" customWidth="1"/>
    <col min="9733" max="9734" width="8.85546875" customWidth="1"/>
    <col min="9735" max="9735" width="9.140625" customWidth="1"/>
    <col min="9736" max="9736" width="9.28515625" customWidth="1"/>
    <col min="9737" max="9737" width="9.42578125" customWidth="1"/>
    <col min="9738" max="9738" width="9.28515625" customWidth="1"/>
    <col min="9739" max="9739" width="9.5703125" customWidth="1"/>
    <col min="9740" max="9740" width="10" customWidth="1"/>
    <col min="9741" max="9741" width="10.140625" customWidth="1"/>
    <col min="9742" max="9742" width="10.28515625" customWidth="1"/>
    <col min="9743" max="9743" width="9.42578125" customWidth="1"/>
    <col min="9744" max="9744" width="9.5703125" customWidth="1"/>
    <col min="9745" max="9745" width="9" customWidth="1"/>
    <col min="9746" max="9746" width="9.42578125" customWidth="1"/>
    <col min="9747" max="9748" width="9.7109375" customWidth="1"/>
    <col min="9749" max="9750" width="10" customWidth="1"/>
    <col min="9751" max="9751" width="9.85546875" customWidth="1"/>
    <col min="9752" max="9752" width="14.140625" customWidth="1"/>
    <col min="9753" max="9753" width="10.42578125" customWidth="1"/>
    <col min="9754" max="9754" width="10.5703125" customWidth="1"/>
    <col min="9755" max="9755" width="10.42578125" customWidth="1"/>
    <col min="9756" max="9756" width="10.28515625" customWidth="1"/>
    <col min="9757" max="9757" width="10.5703125" customWidth="1"/>
    <col min="9758" max="9758" width="9.140625" customWidth="1"/>
    <col min="9759" max="9759" width="10.42578125" customWidth="1"/>
    <col min="9760" max="9765" width="9.140625" customWidth="1"/>
    <col min="9766" max="9766" width="8" customWidth="1"/>
    <col min="9767" max="9775" width="7.28515625" customWidth="1"/>
    <col min="9776" max="9776" width="8.42578125" customWidth="1"/>
    <col min="9777" max="9777" width="9.28515625" customWidth="1"/>
    <col min="9778" max="9778" width="7.28515625" customWidth="1"/>
    <col min="9779" max="9779" width="9.85546875" customWidth="1"/>
    <col min="9780" max="9780" width="10.5703125" customWidth="1"/>
    <col min="9781" max="9781" width="8.5703125" customWidth="1"/>
    <col min="9782" max="9783" width="8.42578125" customWidth="1"/>
    <col min="9784" max="9784" width="9.140625" customWidth="1"/>
    <col min="9785" max="9785" width="8.140625" customWidth="1"/>
    <col min="9786" max="9786" width="8.85546875" customWidth="1"/>
    <col min="9980" max="9980" width="2.5703125" customWidth="1"/>
    <col min="9981" max="9981" width="5.140625" customWidth="1"/>
    <col min="9982" max="9982" width="12.42578125" customWidth="1"/>
    <col min="9983" max="9983" width="8.5703125" customWidth="1"/>
    <col min="9984" max="9984" width="9.28515625" customWidth="1"/>
    <col min="9985" max="9985" width="9.140625" customWidth="1"/>
    <col min="9986" max="9986" width="9" customWidth="1"/>
    <col min="9987" max="9987" width="8.85546875" customWidth="1"/>
    <col min="9988" max="9988" width="9" customWidth="1"/>
    <col min="9989" max="9990" width="8.85546875" customWidth="1"/>
    <col min="9991" max="9991" width="9.140625" customWidth="1"/>
    <col min="9992" max="9992" width="9.28515625" customWidth="1"/>
    <col min="9993" max="9993" width="9.42578125" customWidth="1"/>
    <col min="9994" max="9994" width="9.28515625" customWidth="1"/>
    <col min="9995" max="9995" width="9.5703125" customWidth="1"/>
    <col min="9996" max="9996" width="10" customWidth="1"/>
    <col min="9997" max="9997" width="10.140625" customWidth="1"/>
    <col min="9998" max="9998" width="10.28515625" customWidth="1"/>
    <col min="9999" max="9999" width="9.42578125" customWidth="1"/>
    <col min="10000" max="10000" width="9.5703125" customWidth="1"/>
    <col min="10001" max="10001" width="9" customWidth="1"/>
    <col min="10002" max="10002" width="9.42578125" customWidth="1"/>
    <col min="10003" max="10004" width="9.7109375" customWidth="1"/>
    <col min="10005" max="10006" width="10" customWidth="1"/>
    <col min="10007" max="10007" width="9.85546875" customWidth="1"/>
    <col min="10008" max="10008" width="14.140625" customWidth="1"/>
    <col min="10009" max="10009" width="10.42578125" customWidth="1"/>
    <col min="10010" max="10010" width="10.5703125" customWidth="1"/>
    <col min="10011" max="10011" width="10.42578125" customWidth="1"/>
    <col min="10012" max="10012" width="10.28515625" customWidth="1"/>
    <col min="10013" max="10013" width="10.5703125" customWidth="1"/>
    <col min="10014" max="10014" width="9.140625" customWidth="1"/>
    <col min="10015" max="10015" width="10.42578125" customWidth="1"/>
    <col min="10016" max="10021" width="9.140625" customWidth="1"/>
    <col min="10022" max="10022" width="8" customWidth="1"/>
    <col min="10023" max="10031" width="7.28515625" customWidth="1"/>
    <col min="10032" max="10032" width="8.42578125" customWidth="1"/>
    <col min="10033" max="10033" width="9.28515625" customWidth="1"/>
    <col min="10034" max="10034" width="7.28515625" customWidth="1"/>
    <col min="10035" max="10035" width="9.85546875" customWidth="1"/>
    <col min="10036" max="10036" width="10.5703125" customWidth="1"/>
    <col min="10037" max="10037" width="8.5703125" customWidth="1"/>
    <col min="10038" max="10039" width="8.42578125" customWidth="1"/>
    <col min="10040" max="10040" width="9.140625" customWidth="1"/>
    <col min="10041" max="10041" width="8.140625" customWidth="1"/>
    <col min="10042" max="10042" width="8.85546875" customWidth="1"/>
    <col min="10236" max="10236" width="2.5703125" customWidth="1"/>
    <col min="10237" max="10237" width="5.140625" customWidth="1"/>
    <col min="10238" max="10238" width="12.42578125" customWidth="1"/>
    <col min="10239" max="10239" width="8.5703125" customWidth="1"/>
    <col min="10240" max="10240" width="9.28515625" customWidth="1"/>
    <col min="10241" max="10241" width="9.140625" customWidth="1"/>
    <col min="10242" max="10242" width="9" customWidth="1"/>
    <col min="10243" max="10243" width="8.85546875" customWidth="1"/>
    <col min="10244" max="10244" width="9" customWidth="1"/>
    <col min="10245" max="10246" width="8.85546875" customWidth="1"/>
    <col min="10247" max="10247" width="9.140625" customWidth="1"/>
    <col min="10248" max="10248" width="9.28515625" customWidth="1"/>
    <col min="10249" max="10249" width="9.42578125" customWidth="1"/>
    <col min="10250" max="10250" width="9.28515625" customWidth="1"/>
    <col min="10251" max="10251" width="9.5703125" customWidth="1"/>
    <col min="10252" max="10252" width="10" customWidth="1"/>
    <col min="10253" max="10253" width="10.140625" customWidth="1"/>
    <col min="10254" max="10254" width="10.28515625" customWidth="1"/>
    <col min="10255" max="10255" width="9.42578125" customWidth="1"/>
    <col min="10256" max="10256" width="9.5703125" customWidth="1"/>
    <col min="10257" max="10257" width="9" customWidth="1"/>
    <col min="10258" max="10258" width="9.42578125" customWidth="1"/>
    <col min="10259" max="10260" width="9.7109375" customWidth="1"/>
    <col min="10261" max="10262" width="10" customWidth="1"/>
    <col min="10263" max="10263" width="9.85546875" customWidth="1"/>
    <col min="10264" max="10264" width="14.140625" customWidth="1"/>
    <col min="10265" max="10265" width="10.42578125" customWidth="1"/>
    <col min="10266" max="10266" width="10.5703125" customWidth="1"/>
    <col min="10267" max="10267" width="10.42578125" customWidth="1"/>
    <col min="10268" max="10268" width="10.28515625" customWidth="1"/>
    <col min="10269" max="10269" width="10.5703125" customWidth="1"/>
    <col min="10270" max="10270" width="9.140625" customWidth="1"/>
    <col min="10271" max="10271" width="10.42578125" customWidth="1"/>
    <col min="10272" max="10277" width="9.140625" customWidth="1"/>
    <col min="10278" max="10278" width="8" customWidth="1"/>
    <col min="10279" max="10287" width="7.28515625" customWidth="1"/>
    <col min="10288" max="10288" width="8.42578125" customWidth="1"/>
    <col min="10289" max="10289" width="9.28515625" customWidth="1"/>
    <col min="10290" max="10290" width="7.28515625" customWidth="1"/>
    <col min="10291" max="10291" width="9.85546875" customWidth="1"/>
    <col min="10292" max="10292" width="10.5703125" customWidth="1"/>
    <col min="10293" max="10293" width="8.5703125" customWidth="1"/>
    <col min="10294" max="10295" width="8.42578125" customWidth="1"/>
    <col min="10296" max="10296" width="9.140625" customWidth="1"/>
    <col min="10297" max="10297" width="8.140625" customWidth="1"/>
    <col min="10298" max="10298" width="8.85546875" customWidth="1"/>
    <col min="10492" max="10492" width="2.5703125" customWidth="1"/>
    <col min="10493" max="10493" width="5.140625" customWidth="1"/>
    <col min="10494" max="10494" width="12.42578125" customWidth="1"/>
    <col min="10495" max="10495" width="8.5703125" customWidth="1"/>
    <col min="10496" max="10496" width="9.28515625" customWidth="1"/>
    <col min="10497" max="10497" width="9.140625" customWidth="1"/>
    <col min="10498" max="10498" width="9" customWidth="1"/>
    <col min="10499" max="10499" width="8.85546875" customWidth="1"/>
    <col min="10500" max="10500" width="9" customWidth="1"/>
    <col min="10501" max="10502" width="8.85546875" customWidth="1"/>
    <col min="10503" max="10503" width="9.140625" customWidth="1"/>
    <col min="10504" max="10504" width="9.28515625" customWidth="1"/>
    <col min="10505" max="10505" width="9.42578125" customWidth="1"/>
    <col min="10506" max="10506" width="9.28515625" customWidth="1"/>
    <col min="10507" max="10507" width="9.5703125" customWidth="1"/>
    <col min="10508" max="10508" width="10" customWidth="1"/>
    <col min="10509" max="10509" width="10.140625" customWidth="1"/>
    <col min="10510" max="10510" width="10.28515625" customWidth="1"/>
    <col min="10511" max="10511" width="9.42578125" customWidth="1"/>
    <col min="10512" max="10512" width="9.5703125" customWidth="1"/>
    <col min="10513" max="10513" width="9" customWidth="1"/>
    <col min="10514" max="10514" width="9.42578125" customWidth="1"/>
    <col min="10515" max="10516" width="9.7109375" customWidth="1"/>
    <col min="10517" max="10518" width="10" customWidth="1"/>
    <col min="10519" max="10519" width="9.85546875" customWidth="1"/>
    <col min="10520" max="10520" width="14.140625" customWidth="1"/>
    <col min="10521" max="10521" width="10.42578125" customWidth="1"/>
    <col min="10522" max="10522" width="10.5703125" customWidth="1"/>
    <col min="10523" max="10523" width="10.42578125" customWidth="1"/>
    <col min="10524" max="10524" width="10.28515625" customWidth="1"/>
    <col min="10525" max="10525" width="10.5703125" customWidth="1"/>
    <col min="10526" max="10526" width="9.140625" customWidth="1"/>
    <col min="10527" max="10527" width="10.42578125" customWidth="1"/>
    <col min="10528" max="10533" width="9.140625" customWidth="1"/>
    <col min="10534" max="10534" width="8" customWidth="1"/>
    <col min="10535" max="10543" width="7.28515625" customWidth="1"/>
    <col min="10544" max="10544" width="8.42578125" customWidth="1"/>
    <col min="10545" max="10545" width="9.28515625" customWidth="1"/>
    <col min="10546" max="10546" width="7.28515625" customWidth="1"/>
    <col min="10547" max="10547" width="9.85546875" customWidth="1"/>
    <col min="10548" max="10548" width="10.5703125" customWidth="1"/>
    <col min="10549" max="10549" width="8.5703125" customWidth="1"/>
    <col min="10550" max="10551" width="8.42578125" customWidth="1"/>
    <col min="10552" max="10552" width="9.140625" customWidth="1"/>
    <col min="10553" max="10553" width="8.140625" customWidth="1"/>
    <col min="10554" max="10554" width="8.85546875" customWidth="1"/>
    <col min="10748" max="10748" width="2.5703125" customWidth="1"/>
    <col min="10749" max="10749" width="5.140625" customWidth="1"/>
    <col min="10750" max="10750" width="12.42578125" customWidth="1"/>
    <col min="10751" max="10751" width="8.5703125" customWidth="1"/>
    <col min="10752" max="10752" width="9.28515625" customWidth="1"/>
    <col min="10753" max="10753" width="9.140625" customWidth="1"/>
    <col min="10754" max="10754" width="9" customWidth="1"/>
    <col min="10755" max="10755" width="8.85546875" customWidth="1"/>
    <col min="10756" max="10756" width="9" customWidth="1"/>
    <col min="10757" max="10758" width="8.85546875" customWidth="1"/>
    <col min="10759" max="10759" width="9.140625" customWidth="1"/>
    <col min="10760" max="10760" width="9.28515625" customWidth="1"/>
    <col min="10761" max="10761" width="9.42578125" customWidth="1"/>
    <col min="10762" max="10762" width="9.28515625" customWidth="1"/>
    <col min="10763" max="10763" width="9.5703125" customWidth="1"/>
    <col min="10764" max="10764" width="10" customWidth="1"/>
    <col min="10765" max="10765" width="10.140625" customWidth="1"/>
    <col min="10766" max="10766" width="10.28515625" customWidth="1"/>
    <col min="10767" max="10767" width="9.42578125" customWidth="1"/>
    <col min="10768" max="10768" width="9.5703125" customWidth="1"/>
    <col min="10769" max="10769" width="9" customWidth="1"/>
    <col min="10770" max="10770" width="9.42578125" customWidth="1"/>
    <col min="10771" max="10772" width="9.7109375" customWidth="1"/>
    <col min="10773" max="10774" width="10" customWidth="1"/>
    <col min="10775" max="10775" width="9.85546875" customWidth="1"/>
    <col min="10776" max="10776" width="14.140625" customWidth="1"/>
    <col min="10777" max="10777" width="10.42578125" customWidth="1"/>
    <col min="10778" max="10778" width="10.5703125" customWidth="1"/>
    <col min="10779" max="10779" width="10.42578125" customWidth="1"/>
    <col min="10780" max="10780" width="10.28515625" customWidth="1"/>
    <col min="10781" max="10781" width="10.5703125" customWidth="1"/>
    <col min="10782" max="10782" width="9.140625" customWidth="1"/>
    <col min="10783" max="10783" width="10.42578125" customWidth="1"/>
    <col min="10784" max="10789" width="9.140625" customWidth="1"/>
    <col min="10790" max="10790" width="8" customWidth="1"/>
    <col min="10791" max="10799" width="7.28515625" customWidth="1"/>
    <col min="10800" max="10800" width="8.42578125" customWidth="1"/>
    <col min="10801" max="10801" width="9.28515625" customWidth="1"/>
    <col min="10802" max="10802" width="7.28515625" customWidth="1"/>
    <col min="10803" max="10803" width="9.85546875" customWidth="1"/>
    <col min="10804" max="10804" width="10.5703125" customWidth="1"/>
    <col min="10805" max="10805" width="8.5703125" customWidth="1"/>
    <col min="10806" max="10807" width="8.42578125" customWidth="1"/>
    <col min="10808" max="10808" width="9.140625" customWidth="1"/>
    <col min="10809" max="10809" width="8.140625" customWidth="1"/>
    <col min="10810" max="10810" width="8.85546875" customWidth="1"/>
    <col min="11004" max="11004" width="2.5703125" customWidth="1"/>
    <col min="11005" max="11005" width="5.140625" customWidth="1"/>
    <col min="11006" max="11006" width="12.42578125" customWidth="1"/>
    <col min="11007" max="11007" width="8.5703125" customWidth="1"/>
    <col min="11008" max="11008" width="9.28515625" customWidth="1"/>
    <col min="11009" max="11009" width="9.140625" customWidth="1"/>
    <col min="11010" max="11010" width="9" customWidth="1"/>
    <col min="11011" max="11011" width="8.85546875" customWidth="1"/>
    <col min="11012" max="11012" width="9" customWidth="1"/>
    <col min="11013" max="11014" width="8.85546875" customWidth="1"/>
    <col min="11015" max="11015" width="9.140625" customWidth="1"/>
    <col min="11016" max="11016" width="9.28515625" customWidth="1"/>
    <col min="11017" max="11017" width="9.42578125" customWidth="1"/>
    <col min="11018" max="11018" width="9.28515625" customWidth="1"/>
    <col min="11019" max="11019" width="9.5703125" customWidth="1"/>
    <col min="11020" max="11020" width="10" customWidth="1"/>
    <col min="11021" max="11021" width="10.140625" customWidth="1"/>
    <col min="11022" max="11022" width="10.28515625" customWidth="1"/>
    <col min="11023" max="11023" width="9.42578125" customWidth="1"/>
    <col min="11024" max="11024" width="9.5703125" customWidth="1"/>
    <col min="11025" max="11025" width="9" customWidth="1"/>
    <col min="11026" max="11026" width="9.42578125" customWidth="1"/>
    <col min="11027" max="11028" width="9.7109375" customWidth="1"/>
    <col min="11029" max="11030" width="10" customWidth="1"/>
    <col min="11031" max="11031" width="9.85546875" customWidth="1"/>
    <col min="11032" max="11032" width="14.140625" customWidth="1"/>
    <col min="11033" max="11033" width="10.42578125" customWidth="1"/>
    <col min="11034" max="11034" width="10.5703125" customWidth="1"/>
    <col min="11035" max="11035" width="10.42578125" customWidth="1"/>
    <col min="11036" max="11036" width="10.28515625" customWidth="1"/>
    <col min="11037" max="11037" width="10.5703125" customWidth="1"/>
    <col min="11038" max="11038" width="9.140625" customWidth="1"/>
    <col min="11039" max="11039" width="10.42578125" customWidth="1"/>
    <col min="11040" max="11045" width="9.140625" customWidth="1"/>
    <col min="11046" max="11046" width="8" customWidth="1"/>
    <col min="11047" max="11055" width="7.28515625" customWidth="1"/>
    <col min="11056" max="11056" width="8.42578125" customWidth="1"/>
    <col min="11057" max="11057" width="9.28515625" customWidth="1"/>
    <col min="11058" max="11058" width="7.28515625" customWidth="1"/>
    <col min="11059" max="11059" width="9.85546875" customWidth="1"/>
    <col min="11060" max="11060" width="10.5703125" customWidth="1"/>
    <col min="11061" max="11061" width="8.5703125" customWidth="1"/>
    <col min="11062" max="11063" width="8.42578125" customWidth="1"/>
    <col min="11064" max="11064" width="9.140625" customWidth="1"/>
    <col min="11065" max="11065" width="8.140625" customWidth="1"/>
    <col min="11066" max="11066" width="8.85546875" customWidth="1"/>
    <col min="11260" max="11260" width="2.5703125" customWidth="1"/>
    <col min="11261" max="11261" width="5.140625" customWidth="1"/>
    <col min="11262" max="11262" width="12.42578125" customWidth="1"/>
    <col min="11263" max="11263" width="8.5703125" customWidth="1"/>
    <col min="11264" max="11264" width="9.28515625" customWidth="1"/>
    <col min="11265" max="11265" width="9.140625" customWidth="1"/>
    <col min="11266" max="11266" width="9" customWidth="1"/>
    <col min="11267" max="11267" width="8.85546875" customWidth="1"/>
    <col min="11268" max="11268" width="9" customWidth="1"/>
    <col min="11269" max="11270" width="8.85546875" customWidth="1"/>
    <col min="11271" max="11271" width="9.140625" customWidth="1"/>
    <col min="11272" max="11272" width="9.28515625" customWidth="1"/>
    <col min="11273" max="11273" width="9.42578125" customWidth="1"/>
    <col min="11274" max="11274" width="9.28515625" customWidth="1"/>
    <col min="11275" max="11275" width="9.5703125" customWidth="1"/>
    <col min="11276" max="11276" width="10" customWidth="1"/>
    <col min="11277" max="11277" width="10.140625" customWidth="1"/>
    <col min="11278" max="11278" width="10.28515625" customWidth="1"/>
    <col min="11279" max="11279" width="9.42578125" customWidth="1"/>
    <col min="11280" max="11280" width="9.5703125" customWidth="1"/>
    <col min="11281" max="11281" width="9" customWidth="1"/>
    <col min="11282" max="11282" width="9.42578125" customWidth="1"/>
    <col min="11283" max="11284" width="9.7109375" customWidth="1"/>
    <col min="11285" max="11286" width="10" customWidth="1"/>
    <col min="11287" max="11287" width="9.85546875" customWidth="1"/>
    <col min="11288" max="11288" width="14.140625" customWidth="1"/>
    <col min="11289" max="11289" width="10.42578125" customWidth="1"/>
    <col min="11290" max="11290" width="10.5703125" customWidth="1"/>
    <col min="11291" max="11291" width="10.42578125" customWidth="1"/>
    <col min="11292" max="11292" width="10.28515625" customWidth="1"/>
    <col min="11293" max="11293" width="10.5703125" customWidth="1"/>
    <col min="11294" max="11294" width="9.140625" customWidth="1"/>
    <col min="11295" max="11295" width="10.42578125" customWidth="1"/>
    <col min="11296" max="11301" width="9.140625" customWidth="1"/>
    <col min="11302" max="11302" width="8" customWidth="1"/>
    <col min="11303" max="11311" width="7.28515625" customWidth="1"/>
    <col min="11312" max="11312" width="8.42578125" customWidth="1"/>
    <col min="11313" max="11313" width="9.28515625" customWidth="1"/>
    <col min="11314" max="11314" width="7.28515625" customWidth="1"/>
    <col min="11315" max="11315" width="9.85546875" customWidth="1"/>
    <col min="11316" max="11316" width="10.5703125" customWidth="1"/>
    <col min="11317" max="11317" width="8.5703125" customWidth="1"/>
    <col min="11318" max="11319" width="8.42578125" customWidth="1"/>
    <col min="11320" max="11320" width="9.140625" customWidth="1"/>
    <col min="11321" max="11321" width="8.140625" customWidth="1"/>
    <col min="11322" max="11322" width="8.85546875" customWidth="1"/>
    <col min="11516" max="11516" width="2.5703125" customWidth="1"/>
    <col min="11517" max="11517" width="5.140625" customWidth="1"/>
    <col min="11518" max="11518" width="12.42578125" customWidth="1"/>
    <col min="11519" max="11519" width="8.5703125" customWidth="1"/>
    <col min="11520" max="11520" width="9.28515625" customWidth="1"/>
    <col min="11521" max="11521" width="9.140625" customWidth="1"/>
    <col min="11522" max="11522" width="9" customWidth="1"/>
    <col min="11523" max="11523" width="8.85546875" customWidth="1"/>
    <col min="11524" max="11524" width="9" customWidth="1"/>
    <col min="11525" max="11526" width="8.85546875" customWidth="1"/>
    <col min="11527" max="11527" width="9.140625" customWidth="1"/>
    <col min="11528" max="11528" width="9.28515625" customWidth="1"/>
    <col min="11529" max="11529" width="9.42578125" customWidth="1"/>
    <col min="11530" max="11530" width="9.28515625" customWidth="1"/>
    <col min="11531" max="11531" width="9.5703125" customWidth="1"/>
    <col min="11532" max="11532" width="10" customWidth="1"/>
    <col min="11533" max="11533" width="10.140625" customWidth="1"/>
    <col min="11534" max="11534" width="10.28515625" customWidth="1"/>
    <col min="11535" max="11535" width="9.42578125" customWidth="1"/>
    <col min="11536" max="11536" width="9.5703125" customWidth="1"/>
    <col min="11537" max="11537" width="9" customWidth="1"/>
    <col min="11538" max="11538" width="9.42578125" customWidth="1"/>
    <col min="11539" max="11540" width="9.7109375" customWidth="1"/>
    <col min="11541" max="11542" width="10" customWidth="1"/>
    <col min="11543" max="11543" width="9.85546875" customWidth="1"/>
    <col min="11544" max="11544" width="14.140625" customWidth="1"/>
    <col min="11545" max="11545" width="10.42578125" customWidth="1"/>
    <col min="11546" max="11546" width="10.5703125" customWidth="1"/>
    <col min="11547" max="11547" width="10.42578125" customWidth="1"/>
    <col min="11548" max="11548" width="10.28515625" customWidth="1"/>
    <col min="11549" max="11549" width="10.5703125" customWidth="1"/>
    <col min="11550" max="11550" width="9.140625" customWidth="1"/>
    <col min="11551" max="11551" width="10.42578125" customWidth="1"/>
    <col min="11552" max="11557" width="9.140625" customWidth="1"/>
    <col min="11558" max="11558" width="8" customWidth="1"/>
    <col min="11559" max="11567" width="7.28515625" customWidth="1"/>
    <col min="11568" max="11568" width="8.42578125" customWidth="1"/>
    <col min="11569" max="11569" width="9.28515625" customWidth="1"/>
    <col min="11570" max="11570" width="7.28515625" customWidth="1"/>
    <col min="11571" max="11571" width="9.85546875" customWidth="1"/>
    <col min="11572" max="11572" width="10.5703125" customWidth="1"/>
    <col min="11573" max="11573" width="8.5703125" customWidth="1"/>
    <col min="11574" max="11575" width="8.42578125" customWidth="1"/>
    <col min="11576" max="11576" width="9.140625" customWidth="1"/>
    <col min="11577" max="11577" width="8.140625" customWidth="1"/>
    <col min="11578" max="11578" width="8.85546875" customWidth="1"/>
    <col min="11772" max="11772" width="2.5703125" customWidth="1"/>
    <col min="11773" max="11773" width="5.140625" customWidth="1"/>
    <col min="11774" max="11774" width="12.42578125" customWidth="1"/>
    <col min="11775" max="11775" width="8.5703125" customWidth="1"/>
    <col min="11776" max="11776" width="9.28515625" customWidth="1"/>
    <col min="11777" max="11777" width="9.140625" customWidth="1"/>
    <col min="11778" max="11778" width="9" customWidth="1"/>
    <col min="11779" max="11779" width="8.85546875" customWidth="1"/>
    <col min="11780" max="11780" width="9" customWidth="1"/>
    <col min="11781" max="11782" width="8.85546875" customWidth="1"/>
    <col min="11783" max="11783" width="9.140625" customWidth="1"/>
    <col min="11784" max="11784" width="9.28515625" customWidth="1"/>
    <col min="11785" max="11785" width="9.42578125" customWidth="1"/>
    <col min="11786" max="11786" width="9.28515625" customWidth="1"/>
    <col min="11787" max="11787" width="9.5703125" customWidth="1"/>
    <col min="11788" max="11788" width="10" customWidth="1"/>
    <col min="11789" max="11789" width="10.140625" customWidth="1"/>
    <col min="11790" max="11790" width="10.28515625" customWidth="1"/>
    <col min="11791" max="11791" width="9.42578125" customWidth="1"/>
    <col min="11792" max="11792" width="9.5703125" customWidth="1"/>
    <col min="11793" max="11793" width="9" customWidth="1"/>
    <col min="11794" max="11794" width="9.42578125" customWidth="1"/>
    <col min="11795" max="11796" width="9.7109375" customWidth="1"/>
    <col min="11797" max="11798" width="10" customWidth="1"/>
    <col min="11799" max="11799" width="9.85546875" customWidth="1"/>
    <col min="11800" max="11800" width="14.140625" customWidth="1"/>
    <col min="11801" max="11801" width="10.42578125" customWidth="1"/>
    <col min="11802" max="11802" width="10.5703125" customWidth="1"/>
    <col min="11803" max="11803" width="10.42578125" customWidth="1"/>
    <col min="11804" max="11804" width="10.28515625" customWidth="1"/>
    <col min="11805" max="11805" width="10.5703125" customWidth="1"/>
    <col min="11806" max="11806" width="9.140625" customWidth="1"/>
    <col min="11807" max="11807" width="10.42578125" customWidth="1"/>
    <col min="11808" max="11813" width="9.140625" customWidth="1"/>
    <col min="11814" max="11814" width="8" customWidth="1"/>
    <col min="11815" max="11823" width="7.28515625" customWidth="1"/>
    <col min="11824" max="11824" width="8.42578125" customWidth="1"/>
    <col min="11825" max="11825" width="9.28515625" customWidth="1"/>
    <col min="11826" max="11826" width="7.28515625" customWidth="1"/>
    <col min="11827" max="11827" width="9.85546875" customWidth="1"/>
    <col min="11828" max="11828" width="10.5703125" customWidth="1"/>
    <col min="11829" max="11829" width="8.5703125" customWidth="1"/>
    <col min="11830" max="11831" width="8.42578125" customWidth="1"/>
    <col min="11832" max="11832" width="9.140625" customWidth="1"/>
    <col min="11833" max="11833" width="8.140625" customWidth="1"/>
    <col min="11834" max="11834" width="8.85546875" customWidth="1"/>
    <col min="12028" max="12028" width="2.5703125" customWidth="1"/>
    <col min="12029" max="12029" width="5.140625" customWidth="1"/>
    <col min="12030" max="12030" width="12.42578125" customWidth="1"/>
    <col min="12031" max="12031" width="8.5703125" customWidth="1"/>
    <col min="12032" max="12032" width="9.28515625" customWidth="1"/>
    <col min="12033" max="12033" width="9.140625" customWidth="1"/>
    <col min="12034" max="12034" width="9" customWidth="1"/>
    <col min="12035" max="12035" width="8.85546875" customWidth="1"/>
    <col min="12036" max="12036" width="9" customWidth="1"/>
    <col min="12037" max="12038" width="8.85546875" customWidth="1"/>
    <col min="12039" max="12039" width="9.140625" customWidth="1"/>
    <col min="12040" max="12040" width="9.28515625" customWidth="1"/>
    <col min="12041" max="12041" width="9.42578125" customWidth="1"/>
    <col min="12042" max="12042" width="9.28515625" customWidth="1"/>
    <col min="12043" max="12043" width="9.5703125" customWidth="1"/>
    <col min="12044" max="12044" width="10" customWidth="1"/>
    <col min="12045" max="12045" width="10.140625" customWidth="1"/>
    <col min="12046" max="12046" width="10.28515625" customWidth="1"/>
    <col min="12047" max="12047" width="9.42578125" customWidth="1"/>
    <col min="12048" max="12048" width="9.5703125" customWidth="1"/>
    <col min="12049" max="12049" width="9" customWidth="1"/>
    <col min="12050" max="12050" width="9.42578125" customWidth="1"/>
    <col min="12051" max="12052" width="9.7109375" customWidth="1"/>
    <col min="12053" max="12054" width="10" customWidth="1"/>
    <col min="12055" max="12055" width="9.85546875" customWidth="1"/>
    <col min="12056" max="12056" width="14.140625" customWidth="1"/>
    <col min="12057" max="12057" width="10.42578125" customWidth="1"/>
    <col min="12058" max="12058" width="10.5703125" customWidth="1"/>
    <col min="12059" max="12059" width="10.42578125" customWidth="1"/>
    <col min="12060" max="12060" width="10.28515625" customWidth="1"/>
    <col min="12061" max="12061" width="10.5703125" customWidth="1"/>
    <col min="12062" max="12062" width="9.140625" customWidth="1"/>
    <col min="12063" max="12063" width="10.42578125" customWidth="1"/>
    <col min="12064" max="12069" width="9.140625" customWidth="1"/>
    <col min="12070" max="12070" width="8" customWidth="1"/>
    <col min="12071" max="12079" width="7.28515625" customWidth="1"/>
    <col min="12080" max="12080" width="8.42578125" customWidth="1"/>
    <col min="12081" max="12081" width="9.28515625" customWidth="1"/>
    <col min="12082" max="12082" width="7.28515625" customWidth="1"/>
    <col min="12083" max="12083" width="9.85546875" customWidth="1"/>
    <col min="12084" max="12084" width="10.5703125" customWidth="1"/>
    <col min="12085" max="12085" width="8.5703125" customWidth="1"/>
    <col min="12086" max="12087" width="8.42578125" customWidth="1"/>
    <col min="12088" max="12088" width="9.140625" customWidth="1"/>
    <col min="12089" max="12089" width="8.140625" customWidth="1"/>
    <col min="12090" max="12090" width="8.85546875" customWidth="1"/>
    <col min="12284" max="12284" width="2.5703125" customWidth="1"/>
    <col min="12285" max="12285" width="5.140625" customWidth="1"/>
    <col min="12286" max="12286" width="12.42578125" customWidth="1"/>
    <col min="12287" max="12287" width="8.5703125" customWidth="1"/>
    <col min="12288" max="12288" width="9.28515625" customWidth="1"/>
    <col min="12289" max="12289" width="9.140625" customWidth="1"/>
    <col min="12290" max="12290" width="9" customWidth="1"/>
    <col min="12291" max="12291" width="8.85546875" customWidth="1"/>
    <col min="12292" max="12292" width="9" customWidth="1"/>
    <col min="12293" max="12294" width="8.85546875" customWidth="1"/>
    <col min="12295" max="12295" width="9.140625" customWidth="1"/>
    <col min="12296" max="12296" width="9.28515625" customWidth="1"/>
    <col min="12297" max="12297" width="9.42578125" customWidth="1"/>
    <col min="12298" max="12298" width="9.28515625" customWidth="1"/>
    <col min="12299" max="12299" width="9.5703125" customWidth="1"/>
    <col min="12300" max="12300" width="10" customWidth="1"/>
    <col min="12301" max="12301" width="10.140625" customWidth="1"/>
    <col min="12302" max="12302" width="10.28515625" customWidth="1"/>
    <col min="12303" max="12303" width="9.42578125" customWidth="1"/>
    <col min="12304" max="12304" width="9.5703125" customWidth="1"/>
    <col min="12305" max="12305" width="9" customWidth="1"/>
    <col min="12306" max="12306" width="9.42578125" customWidth="1"/>
    <col min="12307" max="12308" width="9.7109375" customWidth="1"/>
    <col min="12309" max="12310" width="10" customWidth="1"/>
    <col min="12311" max="12311" width="9.85546875" customWidth="1"/>
    <col min="12312" max="12312" width="14.140625" customWidth="1"/>
    <col min="12313" max="12313" width="10.42578125" customWidth="1"/>
    <col min="12314" max="12314" width="10.5703125" customWidth="1"/>
    <col min="12315" max="12315" width="10.42578125" customWidth="1"/>
    <col min="12316" max="12316" width="10.28515625" customWidth="1"/>
    <col min="12317" max="12317" width="10.5703125" customWidth="1"/>
    <col min="12318" max="12318" width="9.140625" customWidth="1"/>
    <col min="12319" max="12319" width="10.42578125" customWidth="1"/>
    <col min="12320" max="12325" width="9.140625" customWidth="1"/>
    <col min="12326" max="12326" width="8" customWidth="1"/>
    <col min="12327" max="12335" width="7.28515625" customWidth="1"/>
    <col min="12336" max="12336" width="8.42578125" customWidth="1"/>
    <col min="12337" max="12337" width="9.28515625" customWidth="1"/>
    <col min="12338" max="12338" width="7.28515625" customWidth="1"/>
    <col min="12339" max="12339" width="9.85546875" customWidth="1"/>
    <col min="12340" max="12340" width="10.5703125" customWidth="1"/>
    <col min="12341" max="12341" width="8.5703125" customWidth="1"/>
    <col min="12342" max="12343" width="8.42578125" customWidth="1"/>
    <col min="12344" max="12344" width="9.140625" customWidth="1"/>
    <col min="12345" max="12345" width="8.140625" customWidth="1"/>
    <col min="12346" max="12346" width="8.85546875" customWidth="1"/>
    <col min="12540" max="12540" width="2.5703125" customWidth="1"/>
    <col min="12541" max="12541" width="5.140625" customWidth="1"/>
    <col min="12542" max="12542" width="12.42578125" customWidth="1"/>
    <col min="12543" max="12543" width="8.5703125" customWidth="1"/>
    <col min="12544" max="12544" width="9.28515625" customWidth="1"/>
    <col min="12545" max="12545" width="9.140625" customWidth="1"/>
    <col min="12546" max="12546" width="9" customWidth="1"/>
    <col min="12547" max="12547" width="8.85546875" customWidth="1"/>
    <col min="12548" max="12548" width="9" customWidth="1"/>
    <col min="12549" max="12550" width="8.85546875" customWidth="1"/>
    <col min="12551" max="12551" width="9.140625" customWidth="1"/>
    <col min="12552" max="12552" width="9.28515625" customWidth="1"/>
    <col min="12553" max="12553" width="9.42578125" customWidth="1"/>
    <col min="12554" max="12554" width="9.28515625" customWidth="1"/>
    <col min="12555" max="12555" width="9.5703125" customWidth="1"/>
    <col min="12556" max="12556" width="10" customWidth="1"/>
    <col min="12557" max="12557" width="10.140625" customWidth="1"/>
    <col min="12558" max="12558" width="10.28515625" customWidth="1"/>
    <col min="12559" max="12559" width="9.42578125" customWidth="1"/>
    <col min="12560" max="12560" width="9.5703125" customWidth="1"/>
    <col min="12561" max="12561" width="9" customWidth="1"/>
    <col min="12562" max="12562" width="9.42578125" customWidth="1"/>
    <col min="12563" max="12564" width="9.7109375" customWidth="1"/>
    <col min="12565" max="12566" width="10" customWidth="1"/>
    <col min="12567" max="12567" width="9.85546875" customWidth="1"/>
    <col min="12568" max="12568" width="14.140625" customWidth="1"/>
    <col min="12569" max="12569" width="10.42578125" customWidth="1"/>
    <col min="12570" max="12570" width="10.5703125" customWidth="1"/>
    <col min="12571" max="12571" width="10.42578125" customWidth="1"/>
    <col min="12572" max="12572" width="10.28515625" customWidth="1"/>
    <col min="12573" max="12573" width="10.5703125" customWidth="1"/>
    <col min="12574" max="12574" width="9.140625" customWidth="1"/>
    <col min="12575" max="12575" width="10.42578125" customWidth="1"/>
    <col min="12576" max="12581" width="9.140625" customWidth="1"/>
    <col min="12582" max="12582" width="8" customWidth="1"/>
    <col min="12583" max="12591" width="7.28515625" customWidth="1"/>
    <col min="12592" max="12592" width="8.42578125" customWidth="1"/>
    <col min="12593" max="12593" width="9.28515625" customWidth="1"/>
    <col min="12594" max="12594" width="7.28515625" customWidth="1"/>
    <col min="12595" max="12595" width="9.85546875" customWidth="1"/>
    <col min="12596" max="12596" width="10.5703125" customWidth="1"/>
    <col min="12597" max="12597" width="8.5703125" customWidth="1"/>
    <col min="12598" max="12599" width="8.42578125" customWidth="1"/>
    <col min="12600" max="12600" width="9.140625" customWidth="1"/>
    <col min="12601" max="12601" width="8.140625" customWidth="1"/>
    <col min="12602" max="12602" width="8.85546875" customWidth="1"/>
    <col min="12796" max="12796" width="2.5703125" customWidth="1"/>
    <col min="12797" max="12797" width="5.140625" customWidth="1"/>
    <col min="12798" max="12798" width="12.42578125" customWidth="1"/>
    <col min="12799" max="12799" width="8.5703125" customWidth="1"/>
    <col min="12800" max="12800" width="9.28515625" customWidth="1"/>
    <col min="12801" max="12801" width="9.140625" customWidth="1"/>
    <col min="12802" max="12802" width="9" customWidth="1"/>
    <col min="12803" max="12803" width="8.85546875" customWidth="1"/>
    <col min="12804" max="12804" width="9" customWidth="1"/>
    <col min="12805" max="12806" width="8.85546875" customWidth="1"/>
    <col min="12807" max="12807" width="9.140625" customWidth="1"/>
    <col min="12808" max="12808" width="9.28515625" customWidth="1"/>
    <col min="12809" max="12809" width="9.42578125" customWidth="1"/>
    <col min="12810" max="12810" width="9.28515625" customWidth="1"/>
    <col min="12811" max="12811" width="9.5703125" customWidth="1"/>
    <col min="12812" max="12812" width="10" customWidth="1"/>
    <col min="12813" max="12813" width="10.140625" customWidth="1"/>
    <col min="12814" max="12814" width="10.28515625" customWidth="1"/>
    <col min="12815" max="12815" width="9.42578125" customWidth="1"/>
    <col min="12816" max="12816" width="9.5703125" customWidth="1"/>
    <col min="12817" max="12817" width="9" customWidth="1"/>
    <col min="12818" max="12818" width="9.42578125" customWidth="1"/>
    <col min="12819" max="12820" width="9.7109375" customWidth="1"/>
    <col min="12821" max="12822" width="10" customWidth="1"/>
    <col min="12823" max="12823" width="9.85546875" customWidth="1"/>
    <col min="12824" max="12824" width="14.140625" customWidth="1"/>
    <col min="12825" max="12825" width="10.42578125" customWidth="1"/>
    <col min="12826" max="12826" width="10.5703125" customWidth="1"/>
    <col min="12827" max="12827" width="10.42578125" customWidth="1"/>
    <col min="12828" max="12828" width="10.28515625" customWidth="1"/>
    <col min="12829" max="12829" width="10.5703125" customWidth="1"/>
    <col min="12830" max="12830" width="9.140625" customWidth="1"/>
    <col min="12831" max="12831" width="10.42578125" customWidth="1"/>
    <col min="12832" max="12837" width="9.140625" customWidth="1"/>
    <col min="12838" max="12838" width="8" customWidth="1"/>
    <col min="12839" max="12847" width="7.28515625" customWidth="1"/>
    <col min="12848" max="12848" width="8.42578125" customWidth="1"/>
    <col min="12849" max="12849" width="9.28515625" customWidth="1"/>
    <col min="12850" max="12850" width="7.28515625" customWidth="1"/>
    <col min="12851" max="12851" width="9.85546875" customWidth="1"/>
    <col min="12852" max="12852" width="10.5703125" customWidth="1"/>
    <col min="12853" max="12853" width="8.5703125" customWidth="1"/>
    <col min="12854" max="12855" width="8.42578125" customWidth="1"/>
    <col min="12856" max="12856" width="9.140625" customWidth="1"/>
    <col min="12857" max="12857" width="8.140625" customWidth="1"/>
    <col min="12858" max="12858" width="8.85546875" customWidth="1"/>
    <col min="13052" max="13052" width="2.5703125" customWidth="1"/>
    <col min="13053" max="13053" width="5.140625" customWidth="1"/>
    <col min="13054" max="13054" width="12.42578125" customWidth="1"/>
    <col min="13055" max="13055" width="8.5703125" customWidth="1"/>
    <col min="13056" max="13056" width="9.28515625" customWidth="1"/>
    <col min="13057" max="13057" width="9.140625" customWidth="1"/>
    <col min="13058" max="13058" width="9" customWidth="1"/>
    <col min="13059" max="13059" width="8.85546875" customWidth="1"/>
    <col min="13060" max="13060" width="9" customWidth="1"/>
    <col min="13061" max="13062" width="8.85546875" customWidth="1"/>
    <col min="13063" max="13063" width="9.140625" customWidth="1"/>
    <col min="13064" max="13064" width="9.28515625" customWidth="1"/>
    <col min="13065" max="13065" width="9.42578125" customWidth="1"/>
    <col min="13066" max="13066" width="9.28515625" customWidth="1"/>
    <col min="13067" max="13067" width="9.5703125" customWidth="1"/>
    <col min="13068" max="13068" width="10" customWidth="1"/>
    <col min="13069" max="13069" width="10.140625" customWidth="1"/>
    <col min="13070" max="13070" width="10.28515625" customWidth="1"/>
    <col min="13071" max="13071" width="9.42578125" customWidth="1"/>
    <col min="13072" max="13072" width="9.5703125" customWidth="1"/>
    <col min="13073" max="13073" width="9" customWidth="1"/>
    <col min="13074" max="13074" width="9.42578125" customWidth="1"/>
    <col min="13075" max="13076" width="9.7109375" customWidth="1"/>
    <col min="13077" max="13078" width="10" customWidth="1"/>
    <col min="13079" max="13079" width="9.85546875" customWidth="1"/>
    <col min="13080" max="13080" width="14.140625" customWidth="1"/>
    <col min="13081" max="13081" width="10.42578125" customWidth="1"/>
    <col min="13082" max="13082" width="10.5703125" customWidth="1"/>
    <col min="13083" max="13083" width="10.42578125" customWidth="1"/>
    <col min="13084" max="13084" width="10.28515625" customWidth="1"/>
    <col min="13085" max="13085" width="10.5703125" customWidth="1"/>
    <col min="13086" max="13086" width="9.140625" customWidth="1"/>
    <col min="13087" max="13087" width="10.42578125" customWidth="1"/>
    <col min="13088" max="13093" width="9.140625" customWidth="1"/>
    <col min="13094" max="13094" width="8" customWidth="1"/>
    <col min="13095" max="13103" width="7.28515625" customWidth="1"/>
    <col min="13104" max="13104" width="8.42578125" customWidth="1"/>
    <col min="13105" max="13105" width="9.28515625" customWidth="1"/>
    <col min="13106" max="13106" width="7.28515625" customWidth="1"/>
    <col min="13107" max="13107" width="9.85546875" customWidth="1"/>
    <col min="13108" max="13108" width="10.5703125" customWidth="1"/>
    <col min="13109" max="13109" width="8.5703125" customWidth="1"/>
    <col min="13110" max="13111" width="8.42578125" customWidth="1"/>
    <col min="13112" max="13112" width="9.140625" customWidth="1"/>
    <col min="13113" max="13113" width="8.140625" customWidth="1"/>
    <col min="13114" max="13114" width="8.85546875" customWidth="1"/>
    <col min="13308" max="13308" width="2.5703125" customWidth="1"/>
    <col min="13309" max="13309" width="5.140625" customWidth="1"/>
    <col min="13310" max="13310" width="12.42578125" customWidth="1"/>
    <col min="13311" max="13311" width="8.5703125" customWidth="1"/>
    <col min="13312" max="13312" width="9.28515625" customWidth="1"/>
    <col min="13313" max="13313" width="9.140625" customWidth="1"/>
    <col min="13314" max="13314" width="9" customWidth="1"/>
    <col min="13315" max="13315" width="8.85546875" customWidth="1"/>
    <col min="13316" max="13316" width="9" customWidth="1"/>
    <col min="13317" max="13318" width="8.85546875" customWidth="1"/>
    <col min="13319" max="13319" width="9.140625" customWidth="1"/>
    <col min="13320" max="13320" width="9.28515625" customWidth="1"/>
    <col min="13321" max="13321" width="9.42578125" customWidth="1"/>
    <col min="13322" max="13322" width="9.28515625" customWidth="1"/>
    <col min="13323" max="13323" width="9.5703125" customWidth="1"/>
    <col min="13324" max="13324" width="10" customWidth="1"/>
    <col min="13325" max="13325" width="10.140625" customWidth="1"/>
    <col min="13326" max="13326" width="10.28515625" customWidth="1"/>
    <col min="13327" max="13327" width="9.42578125" customWidth="1"/>
    <col min="13328" max="13328" width="9.5703125" customWidth="1"/>
    <col min="13329" max="13329" width="9" customWidth="1"/>
    <col min="13330" max="13330" width="9.42578125" customWidth="1"/>
    <col min="13331" max="13332" width="9.7109375" customWidth="1"/>
    <col min="13333" max="13334" width="10" customWidth="1"/>
    <col min="13335" max="13335" width="9.85546875" customWidth="1"/>
    <col min="13336" max="13336" width="14.140625" customWidth="1"/>
    <col min="13337" max="13337" width="10.42578125" customWidth="1"/>
    <col min="13338" max="13338" width="10.5703125" customWidth="1"/>
    <col min="13339" max="13339" width="10.42578125" customWidth="1"/>
    <col min="13340" max="13340" width="10.28515625" customWidth="1"/>
    <col min="13341" max="13341" width="10.5703125" customWidth="1"/>
    <col min="13342" max="13342" width="9.140625" customWidth="1"/>
    <col min="13343" max="13343" width="10.42578125" customWidth="1"/>
    <col min="13344" max="13349" width="9.140625" customWidth="1"/>
    <col min="13350" max="13350" width="8" customWidth="1"/>
    <col min="13351" max="13359" width="7.28515625" customWidth="1"/>
    <col min="13360" max="13360" width="8.42578125" customWidth="1"/>
    <col min="13361" max="13361" width="9.28515625" customWidth="1"/>
    <col min="13362" max="13362" width="7.28515625" customWidth="1"/>
    <col min="13363" max="13363" width="9.85546875" customWidth="1"/>
    <col min="13364" max="13364" width="10.5703125" customWidth="1"/>
    <col min="13365" max="13365" width="8.5703125" customWidth="1"/>
    <col min="13366" max="13367" width="8.42578125" customWidth="1"/>
    <col min="13368" max="13368" width="9.140625" customWidth="1"/>
    <col min="13369" max="13369" width="8.140625" customWidth="1"/>
    <col min="13370" max="13370" width="8.85546875" customWidth="1"/>
    <col min="13564" max="13564" width="2.5703125" customWidth="1"/>
    <col min="13565" max="13565" width="5.140625" customWidth="1"/>
    <col min="13566" max="13566" width="12.42578125" customWidth="1"/>
    <col min="13567" max="13567" width="8.5703125" customWidth="1"/>
    <col min="13568" max="13568" width="9.28515625" customWidth="1"/>
    <col min="13569" max="13569" width="9.140625" customWidth="1"/>
    <col min="13570" max="13570" width="9" customWidth="1"/>
    <col min="13571" max="13571" width="8.85546875" customWidth="1"/>
    <col min="13572" max="13572" width="9" customWidth="1"/>
    <col min="13573" max="13574" width="8.85546875" customWidth="1"/>
    <col min="13575" max="13575" width="9.140625" customWidth="1"/>
    <col min="13576" max="13576" width="9.28515625" customWidth="1"/>
    <col min="13577" max="13577" width="9.42578125" customWidth="1"/>
    <col min="13578" max="13578" width="9.28515625" customWidth="1"/>
    <col min="13579" max="13579" width="9.5703125" customWidth="1"/>
    <col min="13580" max="13580" width="10" customWidth="1"/>
    <col min="13581" max="13581" width="10.140625" customWidth="1"/>
    <col min="13582" max="13582" width="10.28515625" customWidth="1"/>
    <col min="13583" max="13583" width="9.42578125" customWidth="1"/>
    <col min="13584" max="13584" width="9.5703125" customWidth="1"/>
    <col min="13585" max="13585" width="9" customWidth="1"/>
    <col min="13586" max="13586" width="9.42578125" customWidth="1"/>
    <col min="13587" max="13588" width="9.7109375" customWidth="1"/>
    <col min="13589" max="13590" width="10" customWidth="1"/>
    <col min="13591" max="13591" width="9.85546875" customWidth="1"/>
    <col min="13592" max="13592" width="14.140625" customWidth="1"/>
    <col min="13593" max="13593" width="10.42578125" customWidth="1"/>
    <col min="13594" max="13594" width="10.5703125" customWidth="1"/>
    <col min="13595" max="13595" width="10.42578125" customWidth="1"/>
    <col min="13596" max="13596" width="10.28515625" customWidth="1"/>
    <col min="13597" max="13597" width="10.5703125" customWidth="1"/>
    <col min="13598" max="13598" width="9.140625" customWidth="1"/>
    <col min="13599" max="13599" width="10.42578125" customWidth="1"/>
    <col min="13600" max="13605" width="9.140625" customWidth="1"/>
    <col min="13606" max="13606" width="8" customWidth="1"/>
    <col min="13607" max="13615" width="7.28515625" customWidth="1"/>
    <col min="13616" max="13616" width="8.42578125" customWidth="1"/>
    <col min="13617" max="13617" width="9.28515625" customWidth="1"/>
    <col min="13618" max="13618" width="7.28515625" customWidth="1"/>
    <col min="13619" max="13619" width="9.85546875" customWidth="1"/>
    <col min="13620" max="13620" width="10.5703125" customWidth="1"/>
    <col min="13621" max="13621" width="8.5703125" customWidth="1"/>
    <col min="13622" max="13623" width="8.42578125" customWidth="1"/>
    <col min="13624" max="13624" width="9.140625" customWidth="1"/>
    <col min="13625" max="13625" width="8.140625" customWidth="1"/>
    <col min="13626" max="13626" width="8.85546875" customWidth="1"/>
    <col min="13820" max="13820" width="2.5703125" customWidth="1"/>
    <col min="13821" max="13821" width="5.140625" customWidth="1"/>
    <col min="13822" max="13822" width="12.42578125" customWidth="1"/>
    <col min="13823" max="13823" width="8.5703125" customWidth="1"/>
    <col min="13824" max="13824" width="9.28515625" customWidth="1"/>
    <col min="13825" max="13825" width="9.140625" customWidth="1"/>
    <col min="13826" max="13826" width="9" customWidth="1"/>
    <col min="13827" max="13827" width="8.85546875" customWidth="1"/>
    <col min="13828" max="13828" width="9" customWidth="1"/>
    <col min="13829" max="13830" width="8.85546875" customWidth="1"/>
    <col min="13831" max="13831" width="9.140625" customWidth="1"/>
    <col min="13832" max="13832" width="9.28515625" customWidth="1"/>
    <col min="13833" max="13833" width="9.42578125" customWidth="1"/>
    <col min="13834" max="13834" width="9.28515625" customWidth="1"/>
    <col min="13835" max="13835" width="9.5703125" customWidth="1"/>
    <col min="13836" max="13836" width="10" customWidth="1"/>
    <col min="13837" max="13837" width="10.140625" customWidth="1"/>
    <col min="13838" max="13838" width="10.28515625" customWidth="1"/>
    <col min="13839" max="13839" width="9.42578125" customWidth="1"/>
    <col min="13840" max="13840" width="9.5703125" customWidth="1"/>
    <col min="13841" max="13841" width="9" customWidth="1"/>
    <col min="13842" max="13842" width="9.42578125" customWidth="1"/>
    <col min="13843" max="13844" width="9.7109375" customWidth="1"/>
    <col min="13845" max="13846" width="10" customWidth="1"/>
    <col min="13847" max="13847" width="9.85546875" customWidth="1"/>
    <col min="13848" max="13848" width="14.140625" customWidth="1"/>
    <col min="13849" max="13849" width="10.42578125" customWidth="1"/>
    <col min="13850" max="13850" width="10.5703125" customWidth="1"/>
    <col min="13851" max="13851" width="10.42578125" customWidth="1"/>
    <col min="13852" max="13852" width="10.28515625" customWidth="1"/>
    <col min="13853" max="13853" width="10.5703125" customWidth="1"/>
    <col min="13854" max="13854" width="9.140625" customWidth="1"/>
    <col min="13855" max="13855" width="10.42578125" customWidth="1"/>
    <col min="13856" max="13861" width="9.140625" customWidth="1"/>
    <col min="13862" max="13862" width="8" customWidth="1"/>
    <col min="13863" max="13871" width="7.28515625" customWidth="1"/>
    <col min="13872" max="13872" width="8.42578125" customWidth="1"/>
    <col min="13873" max="13873" width="9.28515625" customWidth="1"/>
    <col min="13874" max="13874" width="7.28515625" customWidth="1"/>
    <col min="13875" max="13875" width="9.85546875" customWidth="1"/>
    <col min="13876" max="13876" width="10.5703125" customWidth="1"/>
    <col min="13877" max="13877" width="8.5703125" customWidth="1"/>
    <col min="13878" max="13879" width="8.42578125" customWidth="1"/>
    <col min="13880" max="13880" width="9.140625" customWidth="1"/>
    <col min="13881" max="13881" width="8.140625" customWidth="1"/>
    <col min="13882" max="13882" width="8.85546875" customWidth="1"/>
    <col min="14076" max="14076" width="2.5703125" customWidth="1"/>
    <col min="14077" max="14077" width="5.140625" customWidth="1"/>
    <col min="14078" max="14078" width="12.42578125" customWidth="1"/>
    <col min="14079" max="14079" width="8.5703125" customWidth="1"/>
    <col min="14080" max="14080" width="9.28515625" customWidth="1"/>
    <col min="14081" max="14081" width="9.140625" customWidth="1"/>
    <col min="14082" max="14082" width="9" customWidth="1"/>
    <col min="14083" max="14083" width="8.85546875" customWidth="1"/>
    <col min="14084" max="14084" width="9" customWidth="1"/>
    <col min="14085" max="14086" width="8.85546875" customWidth="1"/>
    <col min="14087" max="14087" width="9.140625" customWidth="1"/>
    <col min="14088" max="14088" width="9.28515625" customWidth="1"/>
    <col min="14089" max="14089" width="9.42578125" customWidth="1"/>
    <col min="14090" max="14090" width="9.28515625" customWidth="1"/>
    <col min="14091" max="14091" width="9.5703125" customWidth="1"/>
    <col min="14092" max="14092" width="10" customWidth="1"/>
    <col min="14093" max="14093" width="10.140625" customWidth="1"/>
    <col min="14094" max="14094" width="10.28515625" customWidth="1"/>
    <col min="14095" max="14095" width="9.42578125" customWidth="1"/>
    <col min="14096" max="14096" width="9.5703125" customWidth="1"/>
    <col min="14097" max="14097" width="9" customWidth="1"/>
    <col min="14098" max="14098" width="9.42578125" customWidth="1"/>
    <col min="14099" max="14100" width="9.7109375" customWidth="1"/>
    <col min="14101" max="14102" width="10" customWidth="1"/>
    <col min="14103" max="14103" width="9.85546875" customWidth="1"/>
    <col min="14104" max="14104" width="14.140625" customWidth="1"/>
    <col min="14105" max="14105" width="10.42578125" customWidth="1"/>
    <col min="14106" max="14106" width="10.5703125" customWidth="1"/>
    <col min="14107" max="14107" width="10.42578125" customWidth="1"/>
    <col min="14108" max="14108" width="10.28515625" customWidth="1"/>
    <col min="14109" max="14109" width="10.5703125" customWidth="1"/>
    <col min="14110" max="14110" width="9.140625" customWidth="1"/>
    <col min="14111" max="14111" width="10.42578125" customWidth="1"/>
    <col min="14112" max="14117" width="9.140625" customWidth="1"/>
    <col min="14118" max="14118" width="8" customWidth="1"/>
    <col min="14119" max="14127" width="7.28515625" customWidth="1"/>
    <col min="14128" max="14128" width="8.42578125" customWidth="1"/>
    <col min="14129" max="14129" width="9.28515625" customWidth="1"/>
    <col min="14130" max="14130" width="7.28515625" customWidth="1"/>
    <col min="14131" max="14131" width="9.85546875" customWidth="1"/>
    <col min="14132" max="14132" width="10.5703125" customWidth="1"/>
    <col min="14133" max="14133" width="8.5703125" customWidth="1"/>
    <col min="14134" max="14135" width="8.42578125" customWidth="1"/>
    <col min="14136" max="14136" width="9.140625" customWidth="1"/>
    <col min="14137" max="14137" width="8.140625" customWidth="1"/>
    <col min="14138" max="14138" width="8.85546875" customWidth="1"/>
    <col min="14332" max="14332" width="2.5703125" customWidth="1"/>
    <col min="14333" max="14333" width="5.140625" customWidth="1"/>
    <col min="14334" max="14334" width="12.42578125" customWidth="1"/>
    <col min="14335" max="14335" width="8.5703125" customWidth="1"/>
    <col min="14336" max="14336" width="9.28515625" customWidth="1"/>
    <col min="14337" max="14337" width="9.140625" customWidth="1"/>
    <col min="14338" max="14338" width="9" customWidth="1"/>
    <col min="14339" max="14339" width="8.85546875" customWidth="1"/>
    <col min="14340" max="14340" width="9" customWidth="1"/>
    <col min="14341" max="14342" width="8.85546875" customWidth="1"/>
    <col min="14343" max="14343" width="9.140625" customWidth="1"/>
    <col min="14344" max="14344" width="9.28515625" customWidth="1"/>
    <col min="14345" max="14345" width="9.42578125" customWidth="1"/>
    <col min="14346" max="14346" width="9.28515625" customWidth="1"/>
    <col min="14347" max="14347" width="9.5703125" customWidth="1"/>
    <col min="14348" max="14348" width="10" customWidth="1"/>
    <col min="14349" max="14349" width="10.140625" customWidth="1"/>
    <col min="14350" max="14350" width="10.28515625" customWidth="1"/>
    <col min="14351" max="14351" width="9.42578125" customWidth="1"/>
    <col min="14352" max="14352" width="9.5703125" customWidth="1"/>
    <col min="14353" max="14353" width="9" customWidth="1"/>
    <col min="14354" max="14354" width="9.42578125" customWidth="1"/>
    <col min="14355" max="14356" width="9.7109375" customWidth="1"/>
    <col min="14357" max="14358" width="10" customWidth="1"/>
    <col min="14359" max="14359" width="9.85546875" customWidth="1"/>
    <col min="14360" max="14360" width="14.140625" customWidth="1"/>
    <col min="14361" max="14361" width="10.42578125" customWidth="1"/>
    <col min="14362" max="14362" width="10.5703125" customWidth="1"/>
    <col min="14363" max="14363" width="10.42578125" customWidth="1"/>
    <col min="14364" max="14364" width="10.28515625" customWidth="1"/>
    <col min="14365" max="14365" width="10.5703125" customWidth="1"/>
    <col min="14366" max="14366" width="9.140625" customWidth="1"/>
    <col min="14367" max="14367" width="10.42578125" customWidth="1"/>
    <col min="14368" max="14373" width="9.140625" customWidth="1"/>
    <col min="14374" max="14374" width="8" customWidth="1"/>
    <col min="14375" max="14383" width="7.28515625" customWidth="1"/>
    <col min="14384" max="14384" width="8.42578125" customWidth="1"/>
    <col min="14385" max="14385" width="9.28515625" customWidth="1"/>
    <col min="14386" max="14386" width="7.28515625" customWidth="1"/>
    <col min="14387" max="14387" width="9.85546875" customWidth="1"/>
    <col min="14388" max="14388" width="10.5703125" customWidth="1"/>
    <col min="14389" max="14389" width="8.5703125" customWidth="1"/>
    <col min="14390" max="14391" width="8.42578125" customWidth="1"/>
    <col min="14392" max="14392" width="9.140625" customWidth="1"/>
    <col min="14393" max="14393" width="8.140625" customWidth="1"/>
    <col min="14394" max="14394" width="8.85546875" customWidth="1"/>
    <col min="14588" max="14588" width="2.5703125" customWidth="1"/>
    <col min="14589" max="14589" width="5.140625" customWidth="1"/>
    <col min="14590" max="14590" width="12.42578125" customWidth="1"/>
    <col min="14591" max="14591" width="8.5703125" customWidth="1"/>
    <col min="14592" max="14592" width="9.28515625" customWidth="1"/>
    <col min="14593" max="14593" width="9.140625" customWidth="1"/>
    <col min="14594" max="14594" width="9" customWidth="1"/>
    <col min="14595" max="14595" width="8.85546875" customWidth="1"/>
    <col min="14596" max="14596" width="9" customWidth="1"/>
    <col min="14597" max="14598" width="8.85546875" customWidth="1"/>
    <col min="14599" max="14599" width="9.140625" customWidth="1"/>
    <col min="14600" max="14600" width="9.28515625" customWidth="1"/>
    <col min="14601" max="14601" width="9.42578125" customWidth="1"/>
    <col min="14602" max="14602" width="9.28515625" customWidth="1"/>
    <col min="14603" max="14603" width="9.5703125" customWidth="1"/>
    <col min="14604" max="14604" width="10" customWidth="1"/>
    <col min="14605" max="14605" width="10.140625" customWidth="1"/>
    <col min="14606" max="14606" width="10.28515625" customWidth="1"/>
    <col min="14607" max="14607" width="9.42578125" customWidth="1"/>
    <col min="14608" max="14608" width="9.5703125" customWidth="1"/>
    <col min="14609" max="14609" width="9" customWidth="1"/>
    <col min="14610" max="14610" width="9.42578125" customWidth="1"/>
    <col min="14611" max="14612" width="9.7109375" customWidth="1"/>
    <col min="14613" max="14614" width="10" customWidth="1"/>
    <col min="14615" max="14615" width="9.85546875" customWidth="1"/>
    <col min="14616" max="14616" width="14.140625" customWidth="1"/>
    <col min="14617" max="14617" width="10.42578125" customWidth="1"/>
    <col min="14618" max="14618" width="10.5703125" customWidth="1"/>
    <col min="14619" max="14619" width="10.42578125" customWidth="1"/>
    <col min="14620" max="14620" width="10.28515625" customWidth="1"/>
    <col min="14621" max="14621" width="10.5703125" customWidth="1"/>
    <col min="14622" max="14622" width="9.140625" customWidth="1"/>
    <col min="14623" max="14623" width="10.42578125" customWidth="1"/>
    <col min="14624" max="14629" width="9.140625" customWidth="1"/>
    <col min="14630" max="14630" width="8" customWidth="1"/>
    <col min="14631" max="14639" width="7.28515625" customWidth="1"/>
    <col min="14640" max="14640" width="8.42578125" customWidth="1"/>
    <col min="14641" max="14641" width="9.28515625" customWidth="1"/>
    <col min="14642" max="14642" width="7.28515625" customWidth="1"/>
    <col min="14643" max="14643" width="9.85546875" customWidth="1"/>
    <col min="14644" max="14644" width="10.5703125" customWidth="1"/>
    <col min="14645" max="14645" width="8.5703125" customWidth="1"/>
    <col min="14646" max="14647" width="8.42578125" customWidth="1"/>
    <col min="14648" max="14648" width="9.140625" customWidth="1"/>
    <col min="14649" max="14649" width="8.140625" customWidth="1"/>
    <col min="14650" max="14650" width="8.85546875" customWidth="1"/>
    <col min="14844" max="14844" width="2.5703125" customWidth="1"/>
    <col min="14845" max="14845" width="5.140625" customWidth="1"/>
    <col min="14846" max="14846" width="12.42578125" customWidth="1"/>
    <col min="14847" max="14847" width="8.5703125" customWidth="1"/>
    <col min="14848" max="14848" width="9.28515625" customWidth="1"/>
    <col min="14849" max="14849" width="9.140625" customWidth="1"/>
    <col min="14850" max="14850" width="9" customWidth="1"/>
    <col min="14851" max="14851" width="8.85546875" customWidth="1"/>
    <col min="14852" max="14852" width="9" customWidth="1"/>
    <col min="14853" max="14854" width="8.85546875" customWidth="1"/>
    <col min="14855" max="14855" width="9.140625" customWidth="1"/>
    <col min="14856" max="14856" width="9.28515625" customWidth="1"/>
    <col min="14857" max="14857" width="9.42578125" customWidth="1"/>
    <col min="14858" max="14858" width="9.28515625" customWidth="1"/>
    <col min="14859" max="14859" width="9.5703125" customWidth="1"/>
    <col min="14860" max="14860" width="10" customWidth="1"/>
    <col min="14861" max="14861" width="10.140625" customWidth="1"/>
    <col min="14862" max="14862" width="10.28515625" customWidth="1"/>
    <col min="14863" max="14863" width="9.42578125" customWidth="1"/>
    <col min="14864" max="14864" width="9.5703125" customWidth="1"/>
    <col min="14865" max="14865" width="9" customWidth="1"/>
    <col min="14866" max="14866" width="9.42578125" customWidth="1"/>
    <col min="14867" max="14868" width="9.7109375" customWidth="1"/>
    <col min="14869" max="14870" width="10" customWidth="1"/>
    <col min="14871" max="14871" width="9.85546875" customWidth="1"/>
    <col min="14872" max="14872" width="14.140625" customWidth="1"/>
    <col min="14873" max="14873" width="10.42578125" customWidth="1"/>
    <col min="14874" max="14874" width="10.5703125" customWidth="1"/>
    <col min="14875" max="14875" width="10.42578125" customWidth="1"/>
    <col min="14876" max="14876" width="10.28515625" customWidth="1"/>
    <col min="14877" max="14877" width="10.5703125" customWidth="1"/>
    <col min="14878" max="14878" width="9.140625" customWidth="1"/>
    <col min="14879" max="14879" width="10.42578125" customWidth="1"/>
    <col min="14880" max="14885" width="9.140625" customWidth="1"/>
    <col min="14886" max="14886" width="8" customWidth="1"/>
    <col min="14887" max="14895" width="7.28515625" customWidth="1"/>
    <col min="14896" max="14896" width="8.42578125" customWidth="1"/>
    <col min="14897" max="14897" width="9.28515625" customWidth="1"/>
    <col min="14898" max="14898" width="7.28515625" customWidth="1"/>
    <col min="14899" max="14899" width="9.85546875" customWidth="1"/>
    <col min="14900" max="14900" width="10.5703125" customWidth="1"/>
    <col min="14901" max="14901" width="8.5703125" customWidth="1"/>
    <col min="14902" max="14903" width="8.42578125" customWidth="1"/>
    <col min="14904" max="14904" width="9.140625" customWidth="1"/>
    <col min="14905" max="14905" width="8.140625" customWidth="1"/>
    <col min="14906" max="14906" width="8.85546875" customWidth="1"/>
    <col min="15100" max="15100" width="2.5703125" customWidth="1"/>
    <col min="15101" max="15101" width="5.140625" customWidth="1"/>
    <col min="15102" max="15102" width="12.42578125" customWidth="1"/>
    <col min="15103" max="15103" width="8.5703125" customWidth="1"/>
    <col min="15104" max="15104" width="9.28515625" customWidth="1"/>
    <col min="15105" max="15105" width="9.140625" customWidth="1"/>
    <col min="15106" max="15106" width="9" customWidth="1"/>
    <col min="15107" max="15107" width="8.85546875" customWidth="1"/>
    <col min="15108" max="15108" width="9" customWidth="1"/>
    <col min="15109" max="15110" width="8.85546875" customWidth="1"/>
    <col min="15111" max="15111" width="9.140625" customWidth="1"/>
    <col min="15112" max="15112" width="9.28515625" customWidth="1"/>
    <col min="15113" max="15113" width="9.42578125" customWidth="1"/>
    <col min="15114" max="15114" width="9.28515625" customWidth="1"/>
    <col min="15115" max="15115" width="9.5703125" customWidth="1"/>
    <col min="15116" max="15116" width="10" customWidth="1"/>
    <col min="15117" max="15117" width="10.140625" customWidth="1"/>
    <col min="15118" max="15118" width="10.28515625" customWidth="1"/>
    <col min="15119" max="15119" width="9.42578125" customWidth="1"/>
    <col min="15120" max="15120" width="9.5703125" customWidth="1"/>
    <col min="15121" max="15121" width="9" customWidth="1"/>
    <col min="15122" max="15122" width="9.42578125" customWidth="1"/>
    <col min="15123" max="15124" width="9.7109375" customWidth="1"/>
    <col min="15125" max="15126" width="10" customWidth="1"/>
    <col min="15127" max="15127" width="9.85546875" customWidth="1"/>
    <col min="15128" max="15128" width="14.140625" customWidth="1"/>
    <col min="15129" max="15129" width="10.42578125" customWidth="1"/>
    <col min="15130" max="15130" width="10.5703125" customWidth="1"/>
    <col min="15131" max="15131" width="10.42578125" customWidth="1"/>
    <col min="15132" max="15132" width="10.28515625" customWidth="1"/>
    <col min="15133" max="15133" width="10.5703125" customWidth="1"/>
    <col min="15134" max="15134" width="9.140625" customWidth="1"/>
    <col min="15135" max="15135" width="10.42578125" customWidth="1"/>
    <col min="15136" max="15141" width="9.140625" customWidth="1"/>
    <col min="15142" max="15142" width="8" customWidth="1"/>
    <col min="15143" max="15151" width="7.28515625" customWidth="1"/>
    <col min="15152" max="15152" width="8.42578125" customWidth="1"/>
    <col min="15153" max="15153" width="9.28515625" customWidth="1"/>
    <col min="15154" max="15154" width="7.28515625" customWidth="1"/>
    <col min="15155" max="15155" width="9.85546875" customWidth="1"/>
    <col min="15156" max="15156" width="10.5703125" customWidth="1"/>
    <col min="15157" max="15157" width="8.5703125" customWidth="1"/>
    <col min="15158" max="15159" width="8.42578125" customWidth="1"/>
    <col min="15160" max="15160" width="9.140625" customWidth="1"/>
    <col min="15161" max="15161" width="8.140625" customWidth="1"/>
    <col min="15162" max="15162" width="8.85546875" customWidth="1"/>
    <col min="15356" max="15356" width="2.5703125" customWidth="1"/>
    <col min="15357" max="15357" width="5.140625" customWidth="1"/>
    <col min="15358" max="15358" width="12.42578125" customWidth="1"/>
    <col min="15359" max="15359" width="8.5703125" customWidth="1"/>
    <col min="15360" max="15360" width="9.28515625" customWidth="1"/>
    <col min="15361" max="15361" width="9.140625" customWidth="1"/>
    <col min="15362" max="15362" width="9" customWidth="1"/>
    <col min="15363" max="15363" width="8.85546875" customWidth="1"/>
    <col min="15364" max="15364" width="9" customWidth="1"/>
    <col min="15365" max="15366" width="8.85546875" customWidth="1"/>
    <col min="15367" max="15367" width="9.140625" customWidth="1"/>
    <col min="15368" max="15368" width="9.28515625" customWidth="1"/>
    <col min="15369" max="15369" width="9.42578125" customWidth="1"/>
    <col min="15370" max="15370" width="9.28515625" customWidth="1"/>
    <col min="15371" max="15371" width="9.5703125" customWidth="1"/>
    <col min="15372" max="15372" width="10" customWidth="1"/>
    <col min="15373" max="15373" width="10.140625" customWidth="1"/>
    <col min="15374" max="15374" width="10.28515625" customWidth="1"/>
    <col min="15375" max="15375" width="9.42578125" customWidth="1"/>
    <col min="15376" max="15376" width="9.5703125" customWidth="1"/>
    <col min="15377" max="15377" width="9" customWidth="1"/>
    <col min="15378" max="15378" width="9.42578125" customWidth="1"/>
    <col min="15379" max="15380" width="9.7109375" customWidth="1"/>
    <col min="15381" max="15382" width="10" customWidth="1"/>
    <col min="15383" max="15383" width="9.85546875" customWidth="1"/>
    <col min="15384" max="15384" width="14.140625" customWidth="1"/>
    <col min="15385" max="15385" width="10.42578125" customWidth="1"/>
    <col min="15386" max="15386" width="10.5703125" customWidth="1"/>
    <col min="15387" max="15387" width="10.42578125" customWidth="1"/>
    <col min="15388" max="15388" width="10.28515625" customWidth="1"/>
    <col min="15389" max="15389" width="10.5703125" customWidth="1"/>
    <col min="15390" max="15390" width="9.140625" customWidth="1"/>
    <col min="15391" max="15391" width="10.42578125" customWidth="1"/>
    <col min="15392" max="15397" width="9.140625" customWidth="1"/>
    <col min="15398" max="15398" width="8" customWidth="1"/>
    <col min="15399" max="15407" width="7.28515625" customWidth="1"/>
    <col min="15408" max="15408" width="8.42578125" customWidth="1"/>
    <col min="15409" max="15409" width="9.28515625" customWidth="1"/>
    <col min="15410" max="15410" width="7.28515625" customWidth="1"/>
    <col min="15411" max="15411" width="9.85546875" customWidth="1"/>
    <col min="15412" max="15412" width="10.5703125" customWidth="1"/>
    <col min="15413" max="15413" width="8.5703125" customWidth="1"/>
    <col min="15414" max="15415" width="8.42578125" customWidth="1"/>
    <col min="15416" max="15416" width="9.140625" customWidth="1"/>
    <col min="15417" max="15417" width="8.140625" customWidth="1"/>
    <col min="15418" max="15418" width="8.85546875" customWidth="1"/>
    <col min="15612" max="15612" width="2.5703125" customWidth="1"/>
    <col min="15613" max="15613" width="5.140625" customWidth="1"/>
    <col min="15614" max="15614" width="12.42578125" customWidth="1"/>
    <col min="15615" max="15615" width="8.5703125" customWidth="1"/>
    <col min="15616" max="15616" width="9.28515625" customWidth="1"/>
    <col min="15617" max="15617" width="9.140625" customWidth="1"/>
    <col min="15618" max="15618" width="9" customWidth="1"/>
    <col min="15619" max="15619" width="8.85546875" customWidth="1"/>
    <col min="15620" max="15620" width="9" customWidth="1"/>
    <col min="15621" max="15622" width="8.85546875" customWidth="1"/>
    <col min="15623" max="15623" width="9.140625" customWidth="1"/>
    <col min="15624" max="15624" width="9.28515625" customWidth="1"/>
    <col min="15625" max="15625" width="9.42578125" customWidth="1"/>
    <col min="15626" max="15626" width="9.28515625" customWidth="1"/>
    <col min="15627" max="15627" width="9.5703125" customWidth="1"/>
    <col min="15628" max="15628" width="10" customWidth="1"/>
    <col min="15629" max="15629" width="10.140625" customWidth="1"/>
    <col min="15630" max="15630" width="10.28515625" customWidth="1"/>
    <col min="15631" max="15631" width="9.42578125" customWidth="1"/>
    <col min="15632" max="15632" width="9.5703125" customWidth="1"/>
    <col min="15633" max="15633" width="9" customWidth="1"/>
    <col min="15634" max="15634" width="9.42578125" customWidth="1"/>
    <col min="15635" max="15636" width="9.7109375" customWidth="1"/>
    <col min="15637" max="15638" width="10" customWidth="1"/>
    <col min="15639" max="15639" width="9.85546875" customWidth="1"/>
    <col min="15640" max="15640" width="14.140625" customWidth="1"/>
    <col min="15641" max="15641" width="10.42578125" customWidth="1"/>
    <col min="15642" max="15642" width="10.5703125" customWidth="1"/>
    <col min="15643" max="15643" width="10.42578125" customWidth="1"/>
    <col min="15644" max="15644" width="10.28515625" customWidth="1"/>
    <col min="15645" max="15645" width="10.5703125" customWidth="1"/>
    <col min="15646" max="15646" width="9.140625" customWidth="1"/>
    <col min="15647" max="15647" width="10.42578125" customWidth="1"/>
    <col min="15648" max="15653" width="9.140625" customWidth="1"/>
    <col min="15654" max="15654" width="8" customWidth="1"/>
    <col min="15655" max="15663" width="7.28515625" customWidth="1"/>
    <col min="15664" max="15664" width="8.42578125" customWidth="1"/>
    <col min="15665" max="15665" width="9.28515625" customWidth="1"/>
    <col min="15666" max="15666" width="7.28515625" customWidth="1"/>
    <col min="15667" max="15667" width="9.85546875" customWidth="1"/>
    <col min="15668" max="15668" width="10.5703125" customWidth="1"/>
    <col min="15669" max="15669" width="8.5703125" customWidth="1"/>
    <col min="15670" max="15671" width="8.42578125" customWidth="1"/>
    <col min="15672" max="15672" width="9.140625" customWidth="1"/>
    <col min="15673" max="15673" width="8.140625" customWidth="1"/>
    <col min="15674" max="15674" width="8.85546875" customWidth="1"/>
    <col min="15868" max="15868" width="2.5703125" customWidth="1"/>
    <col min="15869" max="15869" width="5.140625" customWidth="1"/>
    <col min="15870" max="15870" width="12.42578125" customWidth="1"/>
    <col min="15871" max="15871" width="8.5703125" customWidth="1"/>
    <col min="15872" max="15872" width="9.28515625" customWidth="1"/>
    <col min="15873" max="15873" width="9.140625" customWidth="1"/>
    <col min="15874" max="15874" width="9" customWidth="1"/>
    <col min="15875" max="15875" width="8.85546875" customWidth="1"/>
    <col min="15876" max="15876" width="9" customWidth="1"/>
    <col min="15877" max="15878" width="8.85546875" customWidth="1"/>
    <col min="15879" max="15879" width="9.140625" customWidth="1"/>
    <col min="15880" max="15880" width="9.28515625" customWidth="1"/>
    <col min="15881" max="15881" width="9.42578125" customWidth="1"/>
    <col min="15882" max="15882" width="9.28515625" customWidth="1"/>
    <col min="15883" max="15883" width="9.5703125" customWidth="1"/>
    <col min="15884" max="15884" width="10" customWidth="1"/>
    <col min="15885" max="15885" width="10.140625" customWidth="1"/>
    <col min="15886" max="15886" width="10.28515625" customWidth="1"/>
    <col min="15887" max="15887" width="9.42578125" customWidth="1"/>
    <col min="15888" max="15888" width="9.5703125" customWidth="1"/>
    <col min="15889" max="15889" width="9" customWidth="1"/>
    <col min="15890" max="15890" width="9.42578125" customWidth="1"/>
    <col min="15891" max="15892" width="9.7109375" customWidth="1"/>
    <col min="15893" max="15894" width="10" customWidth="1"/>
    <col min="15895" max="15895" width="9.85546875" customWidth="1"/>
    <col min="15896" max="15896" width="14.140625" customWidth="1"/>
    <col min="15897" max="15897" width="10.42578125" customWidth="1"/>
    <col min="15898" max="15898" width="10.5703125" customWidth="1"/>
    <col min="15899" max="15899" width="10.42578125" customWidth="1"/>
    <col min="15900" max="15900" width="10.28515625" customWidth="1"/>
    <col min="15901" max="15901" width="10.5703125" customWidth="1"/>
    <col min="15902" max="15902" width="9.140625" customWidth="1"/>
    <col min="15903" max="15903" width="10.42578125" customWidth="1"/>
    <col min="15904" max="15909" width="9.140625" customWidth="1"/>
    <col min="15910" max="15910" width="8" customWidth="1"/>
    <col min="15911" max="15919" width="7.28515625" customWidth="1"/>
    <col min="15920" max="15920" width="8.42578125" customWidth="1"/>
    <col min="15921" max="15921" width="9.28515625" customWidth="1"/>
    <col min="15922" max="15922" width="7.28515625" customWidth="1"/>
    <col min="15923" max="15923" width="9.85546875" customWidth="1"/>
    <col min="15924" max="15924" width="10.5703125" customWidth="1"/>
    <col min="15925" max="15925" width="8.5703125" customWidth="1"/>
    <col min="15926" max="15927" width="8.42578125" customWidth="1"/>
    <col min="15928" max="15928" width="9.140625" customWidth="1"/>
    <col min="15929" max="15929" width="8.140625" customWidth="1"/>
    <col min="15930" max="15930" width="8.85546875" customWidth="1"/>
    <col min="16124" max="16124" width="2.5703125" customWidth="1"/>
    <col min="16125" max="16125" width="5.140625" customWidth="1"/>
    <col min="16126" max="16126" width="12.42578125" customWidth="1"/>
    <col min="16127" max="16127" width="8.5703125" customWidth="1"/>
    <col min="16128" max="16128" width="9.28515625" customWidth="1"/>
    <col min="16129" max="16129" width="9.140625" customWidth="1"/>
    <col min="16130" max="16130" width="9" customWidth="1"/>
    <col min="16131" max="16131" width="8.85546875" customWidth="1"/>
    <col min="16132" max="16132" width="9" customWidth="1"/>
    <col min="16133" max="16134" width="8.85546875" customWidth="1"/>
    <col min="16135" max="16135" width="9.140625" customWidth="1"/>
    <col min="16136" max="16136" width="9.28515625" customWidth="1"/>
    <col min="16137" max="16137" width="9.42578125" customWidth="1"/>
    <col min="16138" max="16138" width="9.28515625" customWidth="1"/>
    <col min="16139" max="16139" width="9.5703125" customWidth="1"/>
    <col min="16140" max="16140" width="10" customWidth="1"/>
    <col min="16141" max="16141" width="10.140625" customWidth="1"/>
    <col min="16142" max="16142" width="10.28515625" customWidth="1"/>
    <col min="16143" max="16143" width="9.42578125" customWidth="1"/>
    <col min="16144" max="16144" width="9.5703125" customWidth="1"/>
    <col min="16145" max="16145" width="9" customWidth="1"/>
    <col min="16146" max="16146" width="9.42578125" customWidth="1"/>
    <col min="16147" max="16148" width="9.7109375" customWidth="1"/>
    <col min="16149" max="16150" width="10" customWidth="1"/>
    <col min="16151" max="16151" width="9.85546875" customWidth="1"/>
    <col min="16152" max="16152" width="14.140625" customWidth="1"/>
    <col min="16153" max="16153" width="10.42578125" customWidth="1"/>
    <col min="16154" max="16154" width="10.5703125" customWidth="1"/>
    <col min="16155" max="16155" width="10.42578125" customWidth="1"/>
    <col min="16156" max="16156" width="10.28515625" customWidth="1"/>
    <col min="16157" max="16157" width="10.5703125" customWidth="1"/>
    <col min="16158" max="16158" width="9.140625" customWidth="1"/>
    <col min="16159" max="16159" width="10.42578125" customWidth="1"/>
    <col min="16160" max="16165" width="9.140625" customWidth="1"/>
    <col min="16166" max="16166" width="8" customWidth="1"/>
    <col min="16167" max="16175" width="7.28515625" customWidth="1"/>
    <col min="16176" max="16176" width="8.42578125" customWidth="1"/>
    <col min="16177" max="16177" width="9.28515625" customWidth="1"/>
    <col min="16178" max="16178" width="7.28515625" customWidth="1"/>
    <col min="16179" max="16179" width="9.85546875" customWidth="1"/>
    <col min="16180" max="16180" width="10.5703125" customWidth="1"/>
    <col min="16181" max="16181" width="8.5703125" customWidth="1"/>
    <col min="16182" max="16183" width="8.42578125" customWidth="1"/>
    <col min="16184" max="16184" width="9.140625" customWidth="1"/>
    <col min="16185" max="16185" width="8.140625" customWidth="1"/>
    <col min="16186" max="16186" width="8.85546875" customWidth="1"/>
  </cols>
  <sheetData>
    <row r="1" spans="2:61" ht="30" customHeight="1" x14ac:dyDescent="0.25">
      <c r="B1" s="1288" t="s">
        <v>288</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row>
    <row r="2" spans="2:61" ht="15" customHeight="1" thickBot="1" x14ac:dyDescent="0.3">
      <c r="B2" s="282"/>
      <c r="C2" s="1"/>
    </row>
    <row r="3" spans="2:61" ht="18" customHeight="1" thickBot="1" x14ac:dyDescent="0.3">
      <c r="B3" s="1358" t="s">
        <v>0</v>
      </c>
      <c r="C3" s="1359"/>
      <c r="D3" s="1364" t="s">
        <v>1</v>
      </c>
      <c r="E3" s="1467" t="s">
        <v>2</v>
      </c>
      <c r="F3" s="1468"/>
      <c r="G3" s="1468"/>
      <c r="H3" s="1468"/>
      <c r="I3" s="1468"/>
      <c r="J3" s="1468"/>
      <c r="K3" s="1468"/>
      <c r="L3" s="1469"/>
      <c r="M3" s="1630" t="s">
        <v>3</v>
      </c>
      <c r="N3" s="1631"/>
      <c r="O3" s="1631"/>
      <c r="P3" s="1631"/>
      <c r="Q3" s="1631"/>
      <c r="R3" s="1631"/>
      <c r="S3" s="1631"/>
      <c r="T3" s="1631"/>
      <c r="U3" s="1631"/>
      <c r="V3" s="1631"/>
      <c r="W3" s="1631"/>
      <c r="X3" s="1631"/>
      <c r="Y3" s="1632"/>
      <c r="Z3" s="1467" t="s">
        <v>4</v>
      </c>
      <c r="AA3" s="1468"/>
      <c r="AB3" s="1468"/>
      <c r="AC3" s="1468"/>
      <c r="AD3" s="1468"/>
      <c r="AE3" s="1469"/>
      <c r="AF3" s="1660" t="s">
        <v>5</v>
      </c>
      <c r="AG3" s="1648"/>
      <c r="AH3" s="1648"/>
      <c r="AI3" s="1648"/>
      <c r="AJ3" s="1648"/>
      <c r="AK3" s="1648"/>
      <c r="AL3" s="1648"/>
      <c r="AM3" s="1649"/>
      <c r="AN3" s="1667" t="s">
        <v>6</v>
      </c>
      <c r="AO3" s="1631"/>
      <c r="AP3" s="1631"/>
      <c r="AQ3" s="1631"/>
      <c r="AR3" s="1631"/>
      <c r="AS3" s="1631"/>
      <c r="AT3" s="1631"/>
      <c r="AU3" s="1631"/>
      <c r="AV3" s="1631"/>
      <c r="AW3" s="1631"/>
      <c r="AX3" s="1631"/>
      <c r="AY3" s="1631"/>
      <c r="AZ3" s="1632"/>
      <c r="BA3" s="1667" t="s">
        <v>7</v>
      </c>
      <c r="BB3" s="1631"/>
      <c r="BC3" s="1631"/>
      <c r="BD3" s="1631"/>
      <c r="BE3" s="1631"/>
      <c r="BF3" s="1632"/>
      <c r="BG3" s="1437" t="s">
        <v>199</v>
      </c>
      <c r="BH3" s="1438"/>
    </row>
    <row r="4" spans="2:61" ht="24" customHeight="1" x14ac:dyDescent="0.25">
      <c r="B4" s="1360"/>
      <c r="C4" s="1361"/>
      <c r="D4" s="1365"/>
      <c r="E4" s="1661" t="s">
        <v>9</v>
      </c>
      <c r="F4" s="1618"/>
      <c r="G4" s="1618"/>
      <c r="H4" s="1618" t="s">
        <v>117</v>
      </c>
      <c r="I4" s="1618"/>
      <c r="J4" s="1635" t="s">
        <v>12</v>
      </c>
      <c r="K4" s="1635"/>
      <c r="L4" s="1636"/>
      <c r="M4" s="1661" t="s">
        <v>90</v>
      </c>
      <c r="N4" s="1618"/>
      <c r="O4" s="1618"/>
      <c r="P4" s="1594" t="s">
        <v>91</v>
      </c>
      <c r="Q4" s="1618" t="s">
        <v>143</v>
      </c>
      <c r="R4" s="1618"/>
      <c r="S4" s="1618"/>
      <c r="T4" s="1618"/>
      <c r="U4" s="1618" t="s">
        <v>121</v>
      </c>
      <c r="V4" s="1618"/>
      <c r="W4" s="1618"/>
      <c r="X4" s="1618"/>
      <c r="Y4" s="1621"/>
      <c r="Z4" s="1657" t="s">
        <v>46</v>
      </c>
      <c r="AA4" s="1635" t="s">
        <v>15</v>
      </c>
      <c r="AB4" s="1635"/>
      <c r="AC4" s="1615" t="s">
        <v>16</v>
      </c>
      <c r="AD4" s="1615"/>
      <c r="AE4" s="243" t="s">
        <v>17</v>
      </c>
      <c r="AF4" s="1661" t="s">
        <v>18</v>
      </c>
      <c r="AG4" s="1618"/>
      <c r="AH4" s="1618" t="s">
        <v>19</v>
      </c>
      <c r="AI4" s="1618"/>
      <c r="AJ4" s="1644" t="s">
        <v>20</v>
      </c>
      <c r="AK4" s="1645"/>
      <c r="AL4" s="1645"/>
      <c r="AM4" s="1646"/>
      <c r="AN4" s="1657" t="s">
        <v>21</v>
      </c>
      <c r="AO4" s="1594" t="s">
        <v>22</v>
      </c>
      <c r="AP4" s="1594" t="s">
        <v>23</v>
      </c>
      <c r="AQ4" s="1594" t="s">
        <v>24</v>
      </c>
      <c r="AR4" s="1594" t="s">
        <v>25</v>
      </c>
      <c r="AS4" s="1637" t="s">
        <v>26</v>
      </c>
      <c r="AT4" s="1594" t="s">
        <v>93</v>
      </c>
      <c r="AU4" s="1594" t="s">
        <v>94</v>
      </c>
      <c r="AV4" s="1597" t="s">
        <v>27</v>
      </c>
      <c r="AW4" s="1597" t="s">
        <v>28</v>
      </c>
      <c r="AX4" s="1594" t="s">
        <v>29</v>
      </c>
      <c r="AY4" s="1594" t="s">
        <v>30</v>
      </c>
      <c r="AZ4" s="1601" t="s">
        <v>330</v>
      </c>
      <c r="BA4" s="1668" t="s">
        <v>32</v>
      </c>
      <c r="BB4" s="1628"/>
      <c r="BC4" s="1629" t="s">
        <v>33</v>
      </c>
      <c r="BD4" s="1628"/>
      <c r="BE4" s="1592" t="s">
        <v>34</v>
      </c>
      <c r="BF4" s="1593"/>
      <c r="BG4" s="1439"/>
      <c r="BH4" s="1440"/>
    </row>
    <row r="5" spans="2:61" ht="27" customHeight="1" x14ac:dyDescent="0.25">
      <c r="B5" s="1360"/>
      <c r="C5" s="1361"/>
      <c r="D5" s="1365"/>
      <c r="E5" s="1612" t="s">
        <v>114</v>
      </c>
      <c r="F5" s="1604" t="s">
        <v>115</v>
      </c>
      <c r="G5" s="1604" t="s">
        <v>116</v>
      </c>
      <c r="H5" s="1604" t="s">
        <v>118</v>
      </c>
      <c r="I5" s="1604" t="s">
        <v>122</v>
      </c>
      <c r="J5" s="1561" t="s">
        <v>317</v>
      </c>
      <c r="K5" s="1561" t="s">
        <v>318</v>
      </c>
      <c r="L5" s="1616" t="s">
        <v>319</v>
      </c>
      <c r="M5" s="1654" t="s">
        <v>95</v>
      </c>
      <c r="N5" s="1604" t="s">
        <v>96</v>
      </c>
      <c r="O5" s="1604" t="s">
        <v>97</v>
      </c>
      <c r="P5" s="1619"/>
      <c r="Q5" s="1604" t="s">
        <v>119</v>
      </c>
      <c r="R5" s="1604" t="s">
        <v>120</v>
      </c>
      <c r="S5" s="1604" t="s">
        <v>100</v>
      </c>
      <c r="T5" s="1604" t="s">
        <v>98</v>
      </c>
      <c r="U5" s="1604" t="s">
        <v>41</v>
      </c>
      <c r="V5" s="1604" t="s">
        <v>42</v>
      </c>
      <c r="W5" s="1604" t="s">
        <v>43</v>
      </c>
      <c r="X5" s="1604" t="s">
        <v>44</v>
      </c>
      <c r="Y5" s="1607" t="s">
        <v>45</v>
      </c>
      <c r="Z5" s="1658"/>
      <c r="AA5" s="1516" t="s">
        <v>320</v>
      </c>
      <c r="AB5" s="1516" t="s">
        <v>321</v>
      </c>
      <c r="AC5" s="1516" t="s">
        <v>320</v>
      </c>
      <c r="AD5" s="1516" t="s">
        <v>321</v>
      </c>
      <c r="AE5" s="1541" t="s">
        <v>320</v>
      </c>
      <c r="AF5" s="1654" t="s">
        <v>322</v>
      </c>
      <c r="AG5" s="1604" t="s">
        <v>324</v>
      </c>
      <c r="AH5" s="1604" t="s">
        <v>322</v>
      </c>
      <c r="AI5" s="1604" t="s">
        <v>324</v>
      </c>
      <c r="AJ5" s="1604" t="s">
        <v>343</v>
      </c>
      <c r="AK5" s="1604" t="s">
        <v>324</v>
      </c>
      <c r="AL5" s="1604" t="s">
        <v>344</v>
      </c>
      <c r="AM5" s="1607" t="s">
        <v>340</v>
      </c>
      <c r="AN5" s="1658"/>
      <c r="AO5" s="1595"/>
      <c r="AP5" s="1595"/>
      <c r="AQ5" s="1595"/>
      <c r="AR5" s="1595"/>
      <c r="AS5" s="1595"/>
      <c r="AT5" s="1595"/>
      <c r="AU5" s="1595"/>
      <c r="AV5" s="1598"/>
      <c r="AW5" s="1598"/>
      <c r="AX5" s="1595"/>
      <c r="AY5" s="1594"/>
      <c r="AZ5" s="1602"/>
      <c r="BA5" s="1663" t="s">
        <v>338</v>
      </c>
      <c r="BB5" s="1610" t="s">
        <v>329</v>
      </c>
      <c r="BC5" s="1610" t="s">
        <v>342</v>
      </c>
      <c r="BD5" s="1610" t="s">
        <v>329</v>
      </c>
      <c r="BE5" s="1610" t="s">
        <v>342</v>
      </c>
      <c r="BF5" s="1622" t="s">
        <v>329</v>
      </c>
      <c r="BG5" s="1439"/>
      <c r="BH5" s="1440"/>
    </row>
    <row r="6" spans="2:61" ht="34.5" customHeight="1" x14ac:dyDescent="0.25">
      <c r="B6" s="1360"/>
      <c r="C6" s="1361"/>
      <c r="D6" s="1365"/>
      <c r="E6" s="1624"/>
      <c r="F6" s="1610"/>
      <c r="G6" s="1610"/>
      <c r="H6" s="1610"/>
      <c r="I6" s="1610"/>
      <c r="J6" s="1539"/>
      <c r="K6" s="1539"/>
      <c r="L6" s="1542"/>
      <c r="M6" s="1655"/>
      <c r="N6" s="1633"/>
      <c r="O6" s="1633"/>
      <c r="P6" s="1619"/>
      <c r="Q6" s="1610"/>
      <c r="R6" s="1610"/>
      <c r="S6" s="1610"/>
      <c r="T6" s="1610"/>
      <c r="U6" s="1605"/>
      <c r="V6" s="1605"/>
      <c r="W6" s="1605"/>
      <c r="X6" s="1605"/>
      <c r="Y6" s="1608"/>
      <c r="Z6" s="1658"/>
      <c r="AA6" s="1517"/>
      <c r="AB6" s="1517"/>
      <c r="AC6" s="1517"/>
      <c r="AD6" s="1517"/>
      <c r="AE6" s="1642"/>
      <c r="AF6" s="1663"/>
      <c r="AG6" s="1610"/>
      <c r="AH6" s="1610"/>
      <c r="AI6" s="1610"/>
      <c r="AJ6" s="1610"/>
      <c r="AK6" s="1610"/>
      <c r="AL6" s="1610"/>
      <c r="AM6" s="1622"/>
      <c r="AN6" s="1658"/>
      <c r="AO6" s="1595"/>
      <c r="AP6" s="1595"/>
      <c r="AQ6" s="1595"/>
      <c r="AR6" s="1595"/>
      <c r="AS6" s="1595"/>
      <c r="AT6" s="1595"/>
      <c r="AU6" s="1595"/>
      <c r="AV6" s="1598"/>
      <c r="AW6" s="1598"/>
      <c r="AX6" s="1595"/>
      <c r="AY6" s="1594"/>
      <c r="AZ6" s="1602"/>
      <c r="BA6" s="1664"/>
      <c r="BB6" s="1605"/>
      <c r="BC6" s="1605"/>
      <c r="BD6" s="1605"/>
      <c r="BE6" s="1605"/>
      <c r="BF6" s="1608"/>
      <c r="BG6" s="1439"/>
      <c r="BH6" s="1440"/>
    </row>
    <row r="7" spans="2:61" ht="39.75" customHeight="1" thickBot="1" x14ac:dyDescent="0.3">
      <c r="B7" s="1360"/>
      <c r="C7" s="1361"/>
      <c r="D7" s="1365"/>
      <c r="E7" s="1638"/>
      <c r="F7" s="1611"/>
      <c r="G7" s="1611"/>
      <c r="H7" s="1611"/>
      <c r="I7" s="1611"/>
      <c r="J7" s="1540"/>
      <c r="K7" s="1540"/>
      <c r="L7" s="1543"/>
      <c r="M7" s="1656"/>
      <c r="N7" s="1634"/>
      <c r="O7" s="1634"/>
      <c r="P7" s="1620"/>
      <c r="Q7" s="1611"/>
      <c r="R7" s="1611"/>
      <c r="S7" s="1611"/>
      <c r="T7" s="1611"/>
      <c r="U7" s="1606"/>
      <c r="V7" s="1606"/>
      <c r="W7" s="1606"/>
      <c r="X7" s="1606"/>
      <c r="Y7" s="1609"/>
      <c r="Z7" s="1659"/>
      <c r="AA7" s="1518"/>
      <c r="AB7" s="1518"/>
      <c r="AC7" s="1518"/>
      <c r="AD7" s="1518"/>
      <c r="AE7" s="1643"/>
      <c r="AF7" s="1666"/>
      <c r="AG7" s="1611"/>
      <c r="AH7" s="1611"/>
      <c r="AI7" s="1611"/>
      <c r="AJ7" s="1611"/>
      <c r="AK7" s="1611"/>
      <c r="AL7" s="1611"/>
      <c r="AM7" s="1623"/>
      <c r="AN7" s="1659"/>
      <c r="AO7" s="1596"/>
      <c r="AP7" s="1596"/>
      <c r="AQ7" s="1596"/>
      <c r="AR7" s="1596"/>
      <c r="AS7" s="1596"/>
      <c r="AT7" s="1596"/>
      <c r="AU7" s="1596"/>
      <c r="AV7" s="1599"/>
      <c r="AW7" s="1599"/>
      <c r="AX7" s="1596"/>
      <c r="AY7" s="1600"/>
      <c r="AZ7" s="1603"/>
      <c r="BA7" s="1665"/>
      <c r="BB7" s="1606"/>
      <c r="BC7" s="1606"/>
      <c r="BD7" s="1606"/>
      <c r="BE7" s="1606"/>
      <c r="BF7" s="1609"/>
      <c r="BG7" s="1441"/>
      <c r="BH7" s="1442"/>
    </row>
    <row r="8" spans="2:61" ht="18" customHeight="1" x14ac:dyDescent="0.25">
      <c r="B8" s="1360"/>
      <c r="C8" s="1361"/>
      <c r="D8" s="1365"/>
      <c r="E8" s="1348" t="s">
        <v>279</v>
      </c>
      <c r="F8" s="1348" t="s">
        <v>279</v>
      </c>
      <c r="G8" s="1348" t="s">
        <v>279</v>
      </c>
      <c r="H8" s="1348" t="s">
        <v>279</v>
      </c>
      <c r="I8" s="1348" t="s">
        <v>279</v>
      </c>
      <c r="J8" s="1356" t="s">
        <v>239</v>
      </c>
      <c r="K8" s="1356" t="s">
        <v>239</v>
      </c>
      <c r="L8" s="1590" t="s">
        <v>239</v>
      </c>
      <c r="M8" s="1348" t="s">
        <v>279</v>
      </c>
      <c r="N8" s="1348" t="s">
        <v>279</v>
      </c>
      <c r="O8" s="1348" t="s">
        <v>279</v>
      </c>
      <c r="P8" s="1348" t="s">
        <v>279</v>
      </c>
      <c r="Q8" s="1344" t="s">
        <v>279</v>
      </c>
      <c r="R8" s="1348" t="s">
        <v>279</v>
      </c>
      <c r="S8" s="1348" t="s">
        <v>279</v>
      </c>
      <c r="T8" s="1348" t="s">
        <v>279</v>
      </c>
      <c r="U8" s="1348" t="s">
        <v>279</v>
      </c>
      <c r="V8" s="1348" t="s">
        <v>279</v>
      </c>
      <c r="W8" s="1348" t="s">
        <v>279</v>
      </c>
      <c r="X8" s="1348" t="s">
        <v>279</v>
      </c>
      <c r="Y8" s="1350" t="s">
        <v>279</v>
      </c>
      <c r="Z8" s="1348" t="s">
        <v>279</v>
      </c>
      <c r="AA8" s="1344" t="s">
        <v>239</v>
      </c>
      <c r="AB8" s="1344" t="s">
        <v>239</v>
      </c>
      <c r="AC8" s="1344" t="s">
        <v>239</v>
      </c>
      <c r="AD8" s="1344" t="s">
        <v>239</v>
      </c>
      <c r="AE8" s="1346" t="s">
        <v>239</v>
      </c>
      <c r="AF8" s="1344" t="s">
        <v>280</v>
      </c>
      <c r="AG8" s="1344" t="s">
        <v>241</v>
      </c>
      <c r="AH8" s="1344" t="s">
        <v>280</v>
      </c>
      <c r="AI8" s="1344" t="s">
        <v>241</v>
      </c>
      <c r="AJ8" s="1344" t="s">
        <v>280</v>
      </c>
      <c r="AK8" s="1344" t="s">
        <v>241</v>
      </c>
      <c r="AL8" s="1344" t="s">
        <v>280</v>
      </c>
      <c r="AM8" s="1344" t="s">
        <v>241</v>
      </c>
      <c r="AN8" s="1344" t="s">
        <v>279</v>
      </c>
      <c r="AO8" s="1344" t="s">
        <v>279</v>
      </c>
      <c r="AP8" s="1344" t="s">
        <v>279</v>
      </c>
      <c r="AQ8" s="1344" t="s">
        <v>279</v>
      </c>
      <c r="AR8" s="1344" t="s">
        <v>279</v>
      </c>
      <c r="AS8" s="1344" t="s">
        <v>279</v>
      </c>
      <c r="AT8" s="1344" t="s">
        <v>279</v>
      </c>
      <c r="AU8" s="1344" t="s">
        <v>279</v>
      </c>
      <c r="AV8" s="1344" t="s">
        <v>279</v>
      </c>
      <c r="AW8" s="1344" t="s">
        <v>279</v>
      </c>
      <c r="AX8" s="1344" t="s">
        <v>279</v>
      </c>
      <c r="AY8" s="1344" t="s">
        <v>279</v>
      </c>
      <c r="AZ8" s="1346" t="s">
        <v>279</v>
      </c>
      <c r="BA8" s="1344" t="s">
        <v>243</v>
      </c>
      <c r="BB8" s="1344" t="s">
        <v>279</v>
      </c>
      <c r="BC8" s="1344" t="s">
        <v>243</v>
      </c>
      <c r="BD8" s="1344" t="s">
        <v>279</v>
      </c>
      <c r="BE8" s="1344" t="s">
        <v>243</v>
      </c>
      <c r="BF8" s="1346" t="s">
        <v>279</v>
      </c>
      <c r="BG8" s="1342" t="s">
        <v>355</v>
      </c>
      <c r="BH8" s="1650" t="s">
        <v>50</v>
      </c>
    </row>
    <row r="9" spans="2:61" x14ac:dyDescent="0.25">
      <c r="B9" s="1360"/>
      <c r="C9" s="1361"/>
      <c r="D9" s="1365"/>
      <c r="E9" s="1349"/>
      <c r="F9" s="1349"/>
      <c r="G9" s="1349"/>
      <c r="H9" s="1349"/>
      <c r="I9" s="1349"/>
      <c r="J9" s="1357"/>
      <c r="K9" s="1357"/>
      <c r="L9" s="1653"/>
      <c r="M9" s="1349"/>
      <c r="N9" s="1349"/>
      <c r="O9" s="1349"/>
      <c r="P9" s="1349"/>
      <c r="Q9" s="1345"/>
      <c r="R9" s="1349"/>
      <c r="S9" s="1349"/>
      <c r="T9" s="1349"/>
      <c r="U9" s="1349"/>
      <c r="V9" s="1349"/>
      <c r="W9" s="1349"/>
      <c r="X9" s="1349"/>
      <c r="Y9" s="1351"/>
      <c r="Z9" s="1349"/>
      <c r="AA9" s="1345"/>
      <c r="AB9" s="1345"/>
      <c r="AC9" s="1345"/>
      <c r="AD9" s="1345"/>
      <c r="AE9" s="1347"/>
      <c r="AF9" s="1345"/>
      <c r="AG9" s="1345"/>
      <c r="AH9" s="1345"/>
      <c r="AI9" s="1345"/>
      <c r="AJ9" s="1345"/>
      <c r="AK9" s="1345"/>
      <c r="AL9" s="1345"/>
      <c r="AM9" s="1345"/>
      <c r="AN9" s="1345"/>
      <c r="AO9" s="1345"/>
      <c r="AP9" s="1345"/>
      <c r="AQ9" s="1345"/>
      <c r="AR9" s="1345"/>
      <c r="AS9" s="1345"/>
      <c r="AT9" s="1345"/>
      <c r="AU9" s="1345"/>
      <c r="AV9" s="1345"/>
      <c r="AW9" s="1345"/>
      <c r="AX9" s="1345"/>
      <c r="AY9" s="1345"/>
      <c r="AZ9" s="1347"/>
      <c r="BA9" s="1345"/>
      <c r="BB9" s="1345"/>
      <c r="BC9" s="1345"/>
      <c r="BD9" s="1345"/>
      <c r="BE9" s="1345"/>
      <c r="BF9" s="1347"/>
      <c r="BG9" s="1343"/>
      <c r="BH9" s="1651"/>
    </row>
    <row r="10" spans="2:61" ht="23.25" x14ac:dyDescent="0.25">
      <c r="B10" s="1547"/>
      <c r="C10" s="1548"/>
      <c r="D10" s="253" t="s">
        <v>51</v>
      </c>
      <c r="E10" s="637">
        <f>SUM(E11:E48)</f>
        <v>861849</v>
      </c>
      <c r="F10" s="594">
        <f>SUM(F11:F48)</f>
        <v>730971</v>
      </c>
      <c r="G10" s="594">
        <f>SUM(G11:G48)</f>
        <v>285496</v>
      </c>
      <c r="H10" s="594">
        <f>SUM(H11:H48)</f>
        <v>20943</v>
      </c>
      <c r="I10" s="594">
        <f>SUM(I11:I48)</f>
        <v>4882</v>
      </c>
      <c r="J10" s="595">
        <f>SUM(J11:J47)/37</f>
        <v>2.9710401772393404</v>
      </c>
      <c r="K10" s="595">
        <f>SUM(K11:K47)/37</f>
        <v>12.201699242959723</v>
      </c>
      <c r="L10" s="595">
        <f>SUM(L11:L47)/37</f>
        <v>3.9103004362833538</v>
      </c>
      <c r="M10" s="637">
        <f t="shared" ref="M10:Z10" si="0">SUM(M11:M47)</f>
        <v>217</v>
      </c>
      <c r="N10" s="594">
        <f t="shared" si="0"/>
        <v>27</v>
      </c>
      <c r="O10" s="594">
        <f t="shared" si="0"/>
        <v>1772</v>
      </c>
      <c r="P10" s="594">
        <f t="shared" si="0"/>
        <v>196</v>
      </c>
      <c r="Q10" s="594">
        <f t="shared" si="0"/>
        <v>174</v>
      </c>
      <c r="R10" s="594">
        <f t="shared" si="0"/>
        <v>14</v>
      </c>
      <c r="S10" s="594">
        <f t="shared" si="0"/>
        <v>207</v>
      </c>
      <c r="T10" s="594">
        <f t="shared" si="0"/>
        <v>5720</v>
      </c>
      <c r="U10" s="594">
        <f t="shared" si="0"/>
        <v>16831</v>
      </c>
      <c r="V10" s="594">
        <f t="shared" si="0"/>
        <v>106355</v>
      </c>
      <c r="W10" s="594">
        <f t="shared" si="0"/>
        <v>70159</v>
      </c>
      <c r="X10" s="594">
        <f t="shared" si="0"/>
        <v>21047</v>
      </c>
      <c r="Y10" s="638">
        <f t="shared" si="0"/>
        <v>16077</v>
      </c>
      <c r="Z10" s="637">
        <f t="shared" si="0"/>
        <v>249791.25</v>
      </c>
      <c r="AA10" s="635">
        <f>SUM(AA11:AA47)/37</f>
        <v>98.594594594594597</v>
      </c>
      <c r="AB10" s="635">
        <f>SUM(AB11:AB47)/37</f>
        <v>58.540810810810818</v>
      </c>
      <c r="AC10" s="635">
        <f>SUM(AC11:AC47)/37</f>
        <v>95</v>
      </c>
      <c r="AD10" s="635">
        <f>SUM(AD11:AD47)/37</f>
        <v>27.242432432432434</v>
      </c>
      <c r="AE10" s="635">
        <v>94.7</v>
      </c>
      <c r="AF10" s="637">
        <f t="shared" ref="AF10:BE10" si="1">SUM(AF11:AF47)</f>
        <v>99473.510000000009</v>
      </c>
      <c r="AG10" s="594">
        <f t="shared" si="1"/>
        <v>413676.95432000008</v>
      </c>
      <c r="AH10" s="594">
        <f t="shared" si="1"/>
        <v>4407.5</v>
      </c>
      <c r="AI10" s="594">
        <f t="shared" si="1"/>
        <v>26410.3</v>
      </c>
      <c r="AJ10" s="594">
        <f t="shared" si="1"/>
        <v>66061.55</v>
      </c>
      <c r="AK10" s="594">
        <f t="shared" si="1"/>
        <v>244725.09299999996</v>
      </c>
      <c r="AL10" s="594">
        <f t="shared" si="1"/>
        <v>129152.79999999994</v>
      </c>
      <c r="AM10" s="638">
        <f t="shared" si="1"/>
        <v>85212.644499999995</v>
      </c>
      <c r="AN10" s="594">
        <f t="shared" si="1"/>
        <v>464148</v>
      </c>
      <c r="AO10" s="594">
        <f t="shared" si="1"/>
        <v>85175</v>
      </c>
      <c r="AP10" s="594">
        <f t="shared" si="1"/>
        <v>55430</v>
      </c>
      <c r="AQ10" s="594">
        <f t="shared" si="1"/>
        <v>14208</v>
      </c>
      <c r="AR10" s="594">
        <f t="shared" si="1"/>
        <v>7353</v>
      </c>
      <c r="AS10" s="594">
        <f t="shared" si="1"/>
        <v>990</v>
      </c>
      <c r="AT10" s="594">
        <f t="shared" si="1"/>
        <v>8913</v>
      </c>
      <c r="AU10" s="594">
        <f t="shared" si="1"/>
        <v>40203</v>
      </c>
      <c r="AV10" s="594">
        <f t="shared" si="1"/>
        <v>16141</v>
      </c>
      <c r="AW10" s="594">
        <f t="shared" si="1"/>
        <v>16274</v>
      </c>
      <c r="AX10" s="594">
        <f t="shared" si="1"/>
        <v>1011360</v>
      </c>
      <c r="AY10" s="594">
        <f t="shared" si="1"/>
        <v>4975000</v>
      </c>
      <c r="AZ10" s="636">
        <f t="shared" si="1"/>
        <v>7965</v>
      </c>
      <c r="BA10" s="637">
        <f t="shared" si="1"/>
        <v>33007924.274239499</v>
      </c>
      <c r="BB10" s="594">
        <f t="shared" si="1"/>
        <v>92559419</v>
      </c>
      <c r="BC10" s="594">
        <f t="shared" si="1"/>
        <v>1039011</v>
      </c>
      <c r="BD10" s="594">
        <f t="shared" si="1"/>
        <v>2198214</v>
      </c>
      <c r="BE10" s="594">
        <f t="shared" si="1"/>
        <v>58594</v>
      </c>
      <c r="BF10" s="638">
        <f t="shared" ref="BF10" si="2">SUM(BF11:BF47)</f>
        <v>152615</v>
      </c>
      <c r="BG10" s="686">
        <v>69.58</v>
      </c>
      <c r="BH10" s="364"/>
      <c r="BI10" s="30"/>
    </row>
    <row r="11" spans="2:61" x14ac:dyDescent="0.25">
      <c r="B11" s="455">
        <v>1</v>
      </c>
      <c r="C11" s="553">
        <v>41001</v>
      </c>
      <c r="D11" s="642" t="s">
        <v>52</v>
      </c>
      <c r="E11" s="643">
        <v>196282</v>
      </c>
      <c r="F11" s="612">
        <v>155855</v>
      </c>
      <c r="G11" s="538">
        <v>191367</v>
      </c>
      <c r="H11" s="539">
        <v>7145</v>
      </c>
      <c r="I11" s="559">
        <v>1808</v>
      </c>
      <c r="J11" s="613">
        <v>3.8124372203451737</v>
      </c>
      <c r="K11" s="613">
        <v>6.921742306638663</v>
      </c>
      <c r="L11" s="633">
        <v>3.360423705597662</v>
      </c>
      <c r="M11" s="615">
        <v>36</v>
      </c>
      <c r="N11" s="612">
        <v>1</v>
      </c>
      <c r="O11" s="612">
        <v>167</v>
      </c>
      <c r="P11" s="612">
        <v>118</v>
      </c>
      <c r="Q11" s="540" t="s">
        <v>124</v>
      </c>
      <c r="R11" s="540" t="s">
        <v>124</v>
      </c>
      <c r="S11" s="540" t="s">
        <v>124</v>
      </c>
      <c r="T11" s="540" t="s">
        <v>124</v>
      </c>
      <c r="U11" s="612">
        <v>3999</v>
      </c>
      <c r="V11" s="612">
        <v>23603</v>
      </c>
      <c r="W11" s="612">
        <v>19613</v>
      </c>
      <c r="X11" s="612">
        <v>6416</v>
      </c>
      <c r="Y11" s="544">
        <v>3816</v>
      </c>
      <c r="Z11" s="615">
        <v>99865.666666666672</v>
      </c>
      <c r="AA11" s="613">
        <v>98</v>
      </c>
      <c r="AB11" s="613">
        <v>70</v>
      </c>
      <c r="AC11" s="613">
        <v>94</v>
      </c>
      <c r="AD11" s="613">
        <v>4</v>
      </c>
      <c r="AE11" s="633">
        <v>100</v>
      </c>
      <c r="AF11" s="623">
        <v>6930.7</v>
      </c>
      <c r="AG11" s="625">
        <v>20401.837599999999</v>
      </c>
      <c r="AH11" s="612">
        <v>297</v>
      </c>
      <c r="AI11" s="625">
        <v>1116</v>
      </c>
      <c r="AJ11" s="625">
        <v>3069.5</v>
      </c>
      <c r="AK11" s="625">
        <v>10177</v>
      </c>
      <c r="AL11" s="612">
        <v>3489.4</v>
      </c>
      <c r="AM11" s="627">
        <v>2442.2599999999998</v>
      </c>
      <c r="AN11" s="634">
        <v>32478</v>
      </c>
      <c r="AO11" s="612">
        <v>22166</v>
      </c>
      <c r="AP11" s="612">
        <v>3450</v>
      </c>
      <c r="AQ11" s="612">
        <v>2450</v>
      </c>
      <c r="AR11" s="612">
        <v>710</v>
      </c>
      <c r="AS11" s="621">
        <v>127</v>
      </c>
      <c r="AT11" s="612">
        <v>300</v>
      </c>
      <c r="AU11" s="612">
        <v>200</v>
      </c>
      <c r="AV11" s="612">
        <v>1700</v>
      </c>
      <c r="AW11" s="612">
        <v>1800</v>
      </c>
      <c r="AX11" s="612">
        <v>240000</v>
      </c>
      <c r="AY11" s="612">
        <v>880000</v>
      </c>
      <c r="AZ11" s="631">
        <v>500</v>
      </c>
      <c r="BA11" s="623">
        <v>255000</v>
      </c>
      <c r="BB11" s="612">
        <v>750000</v>
      </c>
      <c r="BC11" s="612">
        <v>500</v>
      </c>
      <c r="BD11" s="612">
        <v>930</v>
      </c>
      <c r="BE11" s="612">
        <v>1571</v>
      </c>
      <c r="BF11" s="630">
        <v>3255</v>
      </c>
      <c r="BG11" s="683">
        <v>76.506143239609216</v>
      </c>
      <c r="BH11" s="680">
        <v>1</v>
      </c>
    </row>
    <row r="12" spans="2:61" x14ac:dyDescent="0.25">
      <c r="B12" s="283">
        <v>2</v>
      </c>
      <c r="C12" s="50">
        <v>41006</v>
      </c>
      <c r="D12" s="122" t="s">
        <v>80</v>
      </c>
      <c r="E12" s="174">
        <v>27883</v>
      </c>
      <c r="F12" s="192">
        <v>27097</v>
      </c>
      <c r="G12" s="141">
        <v>324</v>
      </c>
      <c r="H12" s="175">
        <v>710</v>
      </c>
      <c r="I12" s="139">
        <v>107</v>
      </c>
      <c r="J12" s="193">
        <v>5.0383877159309014</v>
      </c>
      <c r="K12" s="196">
        <v>14.635316698656432</v>
      </c>
      <c r="L12" s="193">
        <v>5.0383877159309014</v>
      </c>
      <c r="M12" s="257">
        <v>6</v>
      </c>
      <c r="N12" s="192">
        <v>2</v>
      </c>
      <c r="O12" s="192">
        <v>83</v>
      </c>
      <c r="P12" s="192">
        <v>3</v>
      </c>
      <c r="Q12" s="139">
        <v>8</v>
      </c>
      <c r="R12" s="139">
        <v>0</v>
      </c>
      <c r="S12" s="139">
        <v>10</v>
      </c>
      <c r="T12" s="139">
        <v>282</v>
      </c>
      <c r="U12" s="192">
        <v>651</v>
      </c>
      <c r="V12" s="192">
        <v>4332</v>
      </c>
      <c r="W12" s="192">
        <v>1773</v>
      </c>
      <c r="X12" s="192">
        <v>363</v>
      </c>
      <c r="Y12" s="239">
        <v>797</v>
      </c>
      <c r="Z12" s="257">
        <v>4128.3333333333339</v>
      </c>
      <c r="AA12" s="193">
        <v>100</v>
      </c>
      <c r="AB12" s="193">
        <v>58</v>
      </c>
      <c r="AC12" s="193">
        <v>91</v>
      </c>
      <c r="AD12" s="193">
        <v>22</v>
      </c>
      <c r="AE12" s="193">
        <v>70</v>
      </c>
      <c r="AF12" s="258">
        <v>2565</v>
      </c>
      <c r="AG12" s="194">
        <v>6739.4</v>
      </c>
      <c r="AH12" s="192">
        <v>78</v>
      </c>
      <c r="AI12" s="194">
        <v>579</v>
      </c>
      <c r="AJ12" s="194">
        <v>2675.5</v>
      </c>
      <c r="AK12" s="194">
        <v>8063.7</v>
      </c>
      <c r="AL12" s="192">
        <v>12696.8</v>
      </c>
      <c r="AM12" s="259">
        <v>8626.9040000000005</v>
      </c>
      <c r="AN12" s="192">
        <v>4055</v>
      </c>
      <c r="AO12" s="192">
        <v>1020</v>
      </c>
      <c r="AP12" s="192">
        <v>1890</v>
      </c>
      <c r="AQ12" s="192">
        <v>400</v>
      </c>
      <c r="AR12" s="192">
        <v>18</v>
      </c>
      <c r="AS12" s="195">
        <v>10</v>
      </c>
      <c r="AT12" s="195">
        <v>0</v>
      </c>
      <c r="AU12" s="195">
        <v>0</v>
      </c>
      <c r="AV12" s="195">
        <v>0</v>
      </c>
      <c r="AW12" s="195">
        <v>0</v>
      </c>
      <c r="AX12" s="192">
        <v>9000</v>
      </c>
      <c r="AY12" s="192">
        <v>40000</v>
      </c>
      <c r="AZ12" s="192">
        <v>90</v>
      </c>
      <c r="BA12" s="258">
        <v>2064</v>
      </c>
      <c r="BB12" s="192">
        <v>4800</v>
      </c>
      <c r="BC12" s="192">
        <v>1605</v>
      </c>
      <c r="BD12" s="192">
        <v>2325</v>
      </c>
      <c r="BE12" s="195">
        <v>0</v>
      </c>
      <c r="BF12" s="260">
        <v>0</v>
      </c>
      <c r="BG12" s="322">
        <v>64.471815220498542</v>
      </c>
      <c r="BH12" s="372">
        <v>20</v>
      </c>
    </row>
    <row r="13" spans="2:61" x14ac:dyDescent="0.25">
      <c r="B13" s="283">
        <v>3</v>
      </c>
      <c r="C13" s="50">
        <v>41013</v>
      </c>
      <c r="D13" s="122" t="s">
        <v>73</v>
      </c>
      <c r="E13" s="174">
        <v>8387</v>
      </c>
      <c r="F13" s="192">
        <v>7037</v>
      </c>
      <c r="G13" s="141">
        <v>667</v>
      </c>
      <c r="H13" s="175">
        <v>184</v>
      </c>
      <c r="I13" s="139">
        <v>34</v>
      </c>
      <c r="J13" s="193">
        <v>1.6352201257861636</v>
      </c>
      <c r="K13" s="193">
        <v>10.943396226415095</v>
      </c>
      <c r="L13" s="193">
        <v>2.3899371069182394</v>
      </c>
      <c r="M13" s="257">
        <v>3</v>
      </c>
      <c r="N13" s="192">
        <v>2</v>
      </c>
      <c r="O13" s="192">
        <v>22</v>
      </c>
      <c r="P13" s="195">
        <v>0</v>
      </c>
      <c r="Q13" s="154">
        <v>3</v>
      </c>
      <c r="R13" s="154">
        <v>1</v>
      </c>
      <c r="S13" s="154">
        <v>3</v>
      </c>
      <c r="T13" s="154">
        <v>87</v>
      </c>
      <c r="U13" s="192">
        <v>160</v>
      </c>
      <c r="V13" s="192">
        <v>1005</v>
      </c>
      <c r="W13" s="192">
        <v>651</v>
      </c>
      <c r="X13" s="192">
        <v>205</v>
      </c>
      <c r="Y13" s="239">
        <v>216</v>
      </c>
      <c r="Z13" s="257">
        <v>2131</v>
      </c>
      <c r="AA13" s="193">
        <v>100</v>
      </c>
      <c r="AB13" s="193">
        <v>49</v>
      </c>
      <c r="AC13" s="193">
        <v>94</v>
      </c>
      <c r="AD13" s="193">
        <v>3</v>
      </c>
      <c r="AE13" s="193">
        <v>100</v>
      </c>
      <c r="AF13" s="258">
        <v>1550</v>
      </c>
      <c r="AG13" s="194">
        <v>8376.9000000000015</v>
      </c>
      <c r="AH13" s="192">
        <v>28</v>
      </c>
      <c r="AI13" s="194">
        <v>147</v>
      </c>
      <c r="AJ13" s="194">
        <v>909</v>
      </c>
      <c r="AK13" s="194">
        <v>2431</v>
      </c>
      <c r="AL13" s="192">
        <v>1037</v>
      </c>
      <c r="AM13" s="259">
        <v>672.05000000000007</v>
      </c>
      <c r="AN13" s="192">
        <v>11000</v>
      </c>
      <c r="AO13" s="192">
        <v>785</v>
      </c>
      <c r="AP13" s="192">
        <v>865</v>
      </c>
      <c r="AQ13" s="192">
        <v>130</v>
      </c>
      <c r="AR13" s="192">
        <v>62</v>
      </c>
      <c r="AS13" s="195">
        <v>24</v>
      </c>
      <c r="AT13" s="197">
        <v>200</v>
      </c>
      <c r="AU13" s="197">
        <v>85</v>
      </c>
      <c r="AV13" s="192">
        <v>30</v>
      </c>
      <c r="AW13" s="192">
        <v>145</v>
      </c>
      <c r="AX13" s="192">
        <v>4000</v>
      </c>
      <c r="AY13" s="192">
        <v>35000</v>
      </c>
      <c r="AZ13" s="192">
        <v>40</v>
      </c>
      <c r="BA13" s="258">
        <v>25300</v>
      </c>
      <c r="BB13" s="192">
        <v>64800</v>
      </c>
      <c r="BC13" s="192">
        <v>89705</v>
      </c>
      <c r="BD13" s="192">
        <v>162750</v>
      </c>
      <c r="BE13" s="195">
        <v>0</v>
      </c>
      <c r="BF13" s="260">
        <v>0</v>
      </c>
      <c r="BG13" s="683">
        <v>66.44570100165754</v>
      </c>
      <c r="BH13" s="680">
        <v>15</v>
      </c>
    </row>
    <row r="14" spans="2:61" x14ac:dyDescent="0.25">
      <c r="B14" s="283">
        <v>4</v>
      </c>
      <c r="C14" s="50">
        <v>41016</v>
      </c>
      <c r="D14" s="122" t="s">
        <v>53</v>
      </c>
      <c r="E14" s="174">
        <v>17436</v>
      </c>
      <c r="F14" s="192">
        <v>12675</v>
      </c>
      <c r="G14" s="141">
        <v>2088</v>
      </c>
      <c r="H14" s="175">
        <v>320</v>
      </c>
      <c r="I14" s="139">
        <v>78</v>
      </c>
      <c r="J14" s="193">
        <v>3.4210526315789478</v>
      </c>
      <c r="K14" s="193">
        <v>6.0526315789473681</v>
      </c>
      <c r="L14" s="193">
        <v>3.6842105263157889</v>
      </c>
      <c r="M14" s="257">
        <v>2</v>
      </c>
      <c r="N14" s="192">
        <v>2</v>
      </c>
      <c r="O14" s="192">
        <v>32</v>
      </c>
      <c r="P14" s="195">
        <v>0</v>
      </c>
      <c r="Q14" s="139">
        <v>3</v>
      </c>
      <c r="R14" s="139">
        <v>1</v>
      </c>
      <c r="S14" s="139">
        <v>5</v>
      </c>
      <c r="T14" s="139">
        <v>160</v>
      </c>
      <c r="U14" s="192">
        <v>350</v>
      </c>
      <c r="V14" s="192">
        <v>1768</v>
      </c>
      <c r="W14" s="192">
        <v>1307</v>
      </c>
      <c r="X14" s="192">
        <v>362</v>
      </c>
      <c r="Y14" s="239">
        <v>474</v>
      </c>
      <c r="Z14" s="257">
        <v>4118.6666666666661</v>
      </c>
      <c r="AA14" s="193">
        <v>98</v>
      </c>
      <c r="AB14" s="193">
        <v>44</v>
      </c>
      <c r="AC14" s="193">
        <v>91</v>
      </c>
      <c r="AD14" s="193">
        <v>51</v>
      </c>
      <c r="AE14" s="193">
        <v>98</v>
      </c>
      <c r="AF14" s="258">
        <v>3147.9700000000003</v>
      </c>
      <c r="AG14" s="194">
        <v>17521.817320000002</v>
      </c>
      <c r="AH14" s="192">
        <v>95</v>
      </c>
      <c r="AI14" s="194">
        <v>552</v>
      </c>
      <c r="AJ14" s="194">
        <v>881.90000000000009</v>
      </c>
      <c r="AK14" s="194">
        <v>3315.3300000000004</v>
      </c>
      <c r="AL14" s="192">
        <v>928.7</v>
      </c>
      <c r="AM14" s="259">
        <v>588.85050000000012</v>
      </c>
      <c r="AN14" s="192">
        <v>28232</v>
      </c>
      <c r="AO14" s="192">
        <v>1717</v>
      </c>
      <c r="AP14" s="192">
        <v>1425</v>
      </c>
      <c r="AQ14" s="192">
        <v>412</v>
      </c>
      <c r="AR14" s="192">
        <v>550</v>
      </c>
      <c r="AS14" s="195">
        <v>22</v>
      </c>
      <c r="AT14" s="195">
        <v>0</v>
      </c>
      <c r="AU14" s="195">
        <v>0</v>
      </c>
      <c r="AV14" s="192">
        <v>210</v>
      </c>
      <c r="AW14" s="192">
        <v>110</v>
      </c>
      <c r="AX14" s="192">
        <v>2000</v>
      </c>
      <c r="AY14" s="192">
        <v>280000</v>
      </c>
      <c r="AZ14" s="192">
        <v>200</v>
      </c>
      <c r="BA14" s="258">
        <v>2250000</v>
      </c>
      <c r="BB14" s="192">
        <v>6460000</v>
      </c>
      <c r="BC14" s="192">
        <v>503426</v>
      </c>
      <c r="BD14" s="192">
        <v>1176491</v>
      </c>
      <c r="BE14" s="195">
        <v>0</v>
      </c>
      <c r="BF14" s="260">
        <v>0</v>
      </c>
      <c r="BG14" s="322">
        <v>71.114808609646204</v>
      </c>
      <c r="BH14" s="372">
        <v>8</v>
      </c>
    </row>
    <row r="15" spans="2:61" x14ac:dyDescent="0.25">
      <c r="B15" s="283">
        <v>5</v>
      </c>
      <c r="C15" s="287">
        <v>41020</v>
      </c>
      <c r="D15" s="122" t="s">
        <v>54</v>
      </c>
      <c r="E15" s="174">
        <v>21633</v>
      </c>
      <c r="F15" s="192">
        <v>19141</v>
      </c>
      <c r="G15" s="141">
        <v>455</v>
      </c>
      <c r="H15" s="175">
        <v>343</v>
      </c>
      <c r="I15" s="139">
        <v>99</v>
      </c>
      <c r="J15" s="193">
        <v>2.374893977947413</v>
      </c>
      <c r="K15" s="193">
        <v>8.6938083121289225</v>
      </c>
      <c r="L15" s="193">
        <v>2.5445292620865136</v>
      </c>
      <c r="M15" s="257">
        <v>6</v>
      </c>
      <c r="N15" s="195">
        <v>0</v>
      </c>
      <c r="O15" s="192">
        <v>59</v>
      </c>
      <c r="P15" s="192">
        <v>1</v>
      </c>
      <c r="Q15" s="154">
        <v>6</v>
      </c>
      <c r="R15" s="154">
        <v>0</v>
      </c>
      <c r="S15" s="154">
        <v>8</v>
      </c>
      <c r="T15" s="154">
        <v>202</v>
      </c>
      <c r="U15" s="192">
        <v>435</v>
      </c>
      <c r="V15" s="192">
        <v>2403</v>
      </c>
      <c r="W15" s="192">
        <v>1510</v>
      </c>
      <c r="X15" s="192">
        <v>422</v>
      </c>
      <c r="Y15" s="239">
        <v>460</v>
      </c>
      <c r="Z15" s="257">
        <v>4564.4166666666661</v>
      </c>
      <c r="AA15" s="193">
        <v>96</v>
      </c>
      <c r="AB15" s="193">
        <v>37</v>
      </c>
      <c r="AC15" s="193">
        <v>94</v>
      </c>
      <c r="AD15" s="193">
        <v>6</v>
      </c>
      <c r="AE15" s="193">
        <v>97</v>
      </c>
      <c r="AF15" s="258">
        <v>2844</v>
      </c>
      <c r="AG15" s="194">
        <v>10383.6</v>
      </c>
      <c r="AH15" s="192">
        <v>265</v>
      </c>
      <c r="AI15" s="194">
        <v>1594</v>
      </c>
      <c r="AJ15" s="194">
        <v>2818.7</v>
      </c>
      <c r="AK15" s="194">
        <v>9220.369999999999</v>
      </c>
      <c r="AL15" s="192">
        <v>5430.7</v>
      </c>
      <c r="AM15" s="259">
        <v>3469.9034999999999</v>
      </c>
      <c r="AN15" s="192">
        <v>13482</v>
      </c>
      <c r="AO15" s="192">
        <v>1330</v>
      </c>
      <c r="AP15" s="192">
        <v>600</v>
      </c>
      <c r="AQ15" s="192">
        <v>180</v>
      </c>
      <c r="AR15" s="192">
        <v>20</v>
      </c>
      <c r="AS15" s="195">
        <v>14</v>
      </c>
      <c r="AT15" s="195">
        <v>80</v>
      </c>
      <c r="AU15" s="195">
        <v>50</v>
      </c>
      <c r="AV15" s="195">
        <v>100</v>
      </c>
      <c r="AW15" s="195">
        <v>0</v>
      </c>
      <c r="AX15" s="192">
        <v>2400</v>
      </c>
      <c r="AY15" s="192">
        <v>25000</v>
      </c>
      <c r="AZ15" s="192">
        <v>515</v>
      </c>
      <c r="BA15" s="258">
        <v>17500</v>
      </c>
      <c r="BB15" s="192">
        <v>35000</v>
      </c>
      <c r="BC15" s="192">
        <v>1000</v>
      </c>
      <c r="BD15" s="192">
        <v>2000</v>
      </c>
      <c r="BE15" s="192">
        <v>4500</v>
      </c>
      <c r="BF15" s="261">
        <v>13200</v>
      </c>
      <c r="BG15" s="683">
        <v>62.839284486745861</v>
      </c>
      <c r="BH15" s="680">
        <v>22</v>
      </c>
    </row>
    <row r="16" spans="2:61" x14ac:dyDescent="0.25">
      <c r="B16" s="689">
        <v>6</v>
      </c>
      <c r="C16" s="50">
        <v>41026</v>
      </c>
      <c r="D16" s="122" t="s">
        <v>74</v>
      </c>
      <c r="E16" s="174">
        <v>3329</v>
      </c>
      <c r="F16" s="192">
        <v>2243</v>
      </c>
      <c r="G16" s="141">
        <v>139</v>
      </c>
      <c r="H16" s="175">
        <v>46</v>
      </c>
      <c r="I16" s="139">
        <v>12</v>
      </c>
      <c r="J16" s="193">
        <v>3.4482758620689653</v>
      </c>
      <c r="K16" s="193">
        <v>24.137931034482758</v>
      </c>
      <c r="L16" s="193">
        <v>6.8965517241379306</v>
      </c>
      <c r="M16" s="257">
        <v>1</v>
      </c>
      <c r="N16" s="195">
        <v>0</v>
      </c>
      <c r="O16" s="192">
        <v>9</v>
      </c>
      <c r="P16" s="195">
        <v>0</v>
      </c>
      <c r="Q16" s="154">
        <v>0</v>
      </c>
      <c r="R16" s="154">
        <v>0</v>
      </c>
      <c r="S16" s="154">
        <v>0</v>
      </c>
      <c r="T16" s="154">
        <v>36</v>
      </c>
      <c r="U16" s="192">
        <v>53</v>
      </c>
      <c r="V16" s="192">
        <v>366</v>
      </c>
      <c r="W16" s="192">
        <v>255</v>
      </c>
      <c r="X16" s="192">
        <v>104</v>
      </c>
      <c r="Y16" s="240">
        <v>0</v>
      </c>
      <c r="Z16" s="257">
        <v>1066.4166666666667</v>
      </c>
      <c r="AA16" s="193">
        <v>100</v>
      </c>
      <c r="AB16" s="193">
        <v>55</v>
      </c>
      <c r="AC16" s="193">
        <v>85</v>
      </c>
      <c r="AD16" s="193">
        <v>4.9800000000000004</v>
      </c>
      <c r="AE16" s="193">
        <v>100</v>
      </c>
      <c r="AF16" s="258">
        <v>972</v>
      </c>
      <c r="AG16" s="194">
        <v>4898.5</v>
      </c>
      <c r="AH16" s="192">
        <v>15</v>
      </c>
      <c r="AI16" s="194">
        <v>105</v>
      </c>
      <c r="AJ16" s="194">
        <v>508.55</v>
      </c>
      <c r="AK16" s="194">
        <v>1598.3600000000001</v>
      </c>
      <c r="AL16" s="192">
        <v>73.2</v>
      </c>
      <c r="AM16" s="259">
        <v>54.54</v>
      </c>
      <c r="AN16" s="192">
        <v>10863</v>
      </c>
      <c r="AO16" s="192">
        <v>1645</v>
      </c>
      <c r="AP16" s="192">
        <v>724</v>
      </c>
      <c r="AQ16" s="192">
        <v>75</v>
      </c>
      <c r="AR16" s="192">
        <v>130</v>
      </c>
      <c r="AS16" s="195">
        <v>16</v>
      </c>
      <c r="AT16" s="195">
        <v>33</v>
      </c>
      <c r="AU16" s="195">
        <v>63</v>
      </c>
      <c r="AV16" s="195">
        <v>160</v>
      </c>
      <c r="AW16" s="199">
        <v>110</v>
      </c>
      <c r="AX16" s="199">
        <v>1400</v>
      </c>
      <c r="AY16" s="192">
        <v>8500</v>
      </c>
      <c r="AZ16" s="195">
        <v>0</v>
      </c>
      <c r="BA16" s="258">
        <v>702</v>
      </c>
      <c r="BB16" s="192">
        <v>1300</v>
      </c>
      <c r="BC16" s="195">
        <v>900</v>
      </c>
      <c r="BD16" s="195">
        <v>1500</v>
      </c>
      <c r="BE16" s="195">
        <v>0</v>
      </c>
      <c r="BF16" s="260">
        <v>0</v>
      </c>
      <c r="BG16" s="322">
        <v>66.731212567342808</v>
      </c>
      <c r="BH16" s="372">
        <v>14</v>
      </c>
    </row>
    <row r="17" spans="1:94" x14ac:dyDescent="0.25">
      <c r="B17" s="283">
        <v>7</v>
      </c>
      <c r="C17" s="50">
        <v>41078</v>
      </c>
      <c r="D17" s="286" t="s">
        <v>55</v>
      </c>
      <c r="E17" s="174">
        <v>7712</v>
      </c>
      <c r="F17" s="192">
        <v>6047</v>
      </c>
      <c r="G17" s="141">
        <v>439</v>
      </c>
      <c r="H17" s="175">
        <v>98</v>
      </c>
      <c r="I17" s="139">
        <v>35</v>
      </c>
      <c r="J17" s="193">
        <v>4.8543689320388346</v>
      </c>
      <c r="K17" s="193">
        <v>10.679611650485436</v>
      </c>
      <c r="L17" s="193">
        <v>3.8834951456310676</v>
      </c>
      <c r="M17" s="257">
        <v>3</v>
      </c>
      <c r="N17" s="192">
        <v>2</v>
      </c>
      <c r="O17" s="192">
        <v>33</v>
      </c>
      <c r="P17" s="195">
        <v>0</v>
      </c>
      <c r="Q17" s="139">
        <v>3</v>
      </c>
      <c r="R17" s="139">
        <v>2</v>
      </c>
      <c r="S17" s="139">
        <v>2</v>
      </c>
      <c r="T17" s="139">
        <v>82</v>
      </c>
      <c r="U17" s="192">
        <v>142</v>
      </c>
      <c r="V17" s="192">
        <v>812</v>
      </c>
      <c r="W17" s="192">
        <v>476</v>
      </c>
      <c r="X17" s="192">
        <v>153</v>
      </c>
      <c r="Y17" s="239">
        <v>41</v>
      </c>
      <c r="Z17" s="257">
        <v>1719.5833333333335</v>
      </c>
      <c r="AA17" s="193">
        <v>98</v>
      </c>
      <c r="AB17" s="193">
        <v>46</v>
      </c>
      <c r="AC17" s="193">
        <v>98</v>
      </c>
      <c r="AD17" s="193">
        <v>16</v>
      </c>
      <c r="AE17" s="193">
        <v>98</v>
      </c>
      <c r="AF17" s="258">
        <v>1115</v>
      </c>
      <c r="AG17" s="194">
        <v>3953.8</v>
      </c>
      <c r="AH17" s="192">
        <v>31.5</v>
      </c>
      <c r="AI17" s="194">
        <v>170</v>
      </c>
      <c r="AJ17" s="194">
        <v>931.7</v>
      </c>
      <c r="AK17" s="194">
        <v>3889.5</v>
      </c>
      <c r="AL17" s="192">
        <v>781.2</v>
      </c>
      <c r="AM17" s="259">
        <v>478.41149999999993</v>
      </c>
      <c r="AN17" s="192">
        <v>22631</v>
      </c>
      <c r="AO17" s="192">
        <v>918</v>
      </c>
      <c r="AP17" s="192">
        <v>1180</v>
      </c>
      <c r="AQ17" s="192">
        <v>180</v>
      </c>
      <c r="AR17" s="192">
        <v>345</v>
      </c>
      <c r="AS17" s="195">
        <v>89</v>
      </c>
      <c r="AT17" s="195">
        <v>0</v>
      </c>
      <c r="AU17" s="195">
        <v>0</v>
      </c>
      <c r="AV17" s="192">
        <v>4350</v>
      </c>
      <c r="AW17" s="192">
        <v>3985</v>
      </c>
      <c r="AX17" s="192">
        <v>2400</v>
      </c>
      <c r="AY17" s="192">
        <v>20000</v>
      </c>
      <c r="AZ17" s="195">
        <v>0</v>
      </c>
      <c r="BA17" s="258">
        <v>261947</v>
      </c>
      <c r="BB17" s="192">
        <v>710000</v>
      </c>
      <c r="BC17" s="192">
        <v>18846</v>
      </c>
      <c r="BD17" s="192">
        <v>23250</v>
      </c>
      <c r="BE17" s="195">
        <v>0</v>
      </c>
      <c r="BF17" s="260">
        <v>0</v>
      </c>
      <c r="BG17" s="683">
        <v>60.603241862223321</v>
      </c>
      <c r="BH17" s="680">
        <v>29</v>
      </c>
    </row>
    <row r="18" spans="1:94" x14ac:dyDescent="0.25">
      <c r="B18" s="283">
        <v>8</v>
      </c>
      <c r="C18" s="50">
        <v>41132</v>
      </c>
      <c r="D18" s="122" t="s">
        <v>56</v>
      </c>
      <c r="E18" s="174">
        <v>29926</v>
      </c>
      <c r="F18" s="192">
        <v>23650</v>
      </c>
      <c r="G18" s="141">
        <v>7214</v>
      </c>
      <c r="H18" s="181">
        <v>520</v>
      </c>
      <c r="I18" s="139">
        <v>169</v>
      </c>
      <c r="J18" s="193">
        <v>1.6961130742049468</v>
      </c>
      <c r="K18" s="193">
        <v>5.3945818610129566</v>
      </c>
      <c r="L18" s="193">
        <v>2.7090694935217905</v>
      </c>
      <c r="M18" s="257">
        <v>5</v>
      </c>
      <c r="N18" s="192">
        <v>1</v>
      </c>
      <c r="O18" s="192">
        <v>46</v>
      </c>
      <c r="P18" s="192">
        <v>6</v>
      </c>
      <c r="Q18" s="139">
        <v>5</v>
      </c>
      <c r="R18" s="139">
        <v>1</v>
      </c>
      <c r="S18" s="139">
        <v>12</v>
      </c>
      <c r="T18" s="139">
        <v>259</v>
      </c>
      <c r="U18" s="192">
        <v>492</v>
      </c>
      <c r="V18" s="192">
        <v>3113</v>
      </c>
      <c r="W18" s="192">
        <v>1971</v>
      </c>
      <c r="X18" s="192">
        <v>553</v>
      </c>
      <c r="Y18" s="239">
        <v>196</v>
      </c>
      <c r="Z18" s="257">
        <v>8333.9166666666679</v>
      </c>
      <c r="AA18" s="193">
        <v>98</v>
      </c>
      <c r="AB18" s="193">
        <v>61</v>
      </c>
      <c r="AC18" s="193">
        <v>92</v>
      </c>
      <c r="AD18" s="193">
        <v>41</v>
      </c>
      <c r="AE18" s="193">
        <v>95</v>
      </c>
      <c r="AF18" s="258">
        <v>14952.84</v>
      </c>
      <c r="AG18" s="194">
        <v>91990.354399999997</v>
      </c>
      <c r="AH18" s="192">
        <v>148</v>
      </c>
      <c r="AI18" s="194">
        <v>835</v>
      </c>
      <c r="AJ18" s="194">
        <v>1200.25</v>
      </c>
      <c r="AK18" s="194">
        <v>4046.0239999999999</v>
      </c>
      <c r="AL18" s="192">
        <v>1650.1</v>
      </c>
      <c r="AM18" s="259">
        <v>1091.0235</v>
      </c>
      <c r="AN18" s="192">
        <v>13576</v>
      </c>
      <c r="AO18" s="192">
        <v>4753</v>
      </c>
      <c r="AP18" s="192">
        <v>1983</v>
      </c>
      <c r="AQ18" s="192">
        <v>450</v>
      </c>
      <c r="AR18" s="192">
        <v>84</v>
      </c>
      <c r="AS18" s="192">
        <v>48</v>
      </c>
      <c r="AT18" s="195">
        <v>0</v>
      </c>
      <c r="AU18" s="195">
        <v>0</v>
      </c>
      <c r="AV18" s="192">
        <v>56</v>
      </c>
      <c r="AW18" s="192">
        <v>76</v>
      </c>
      <c r="AX18" s="192">
        <v>16500</v>
      </c>
      <c r="AY18" s="192">
        <v>86000</v>
      </c>
      <c r="AZ18" s="192">
        <v>25</v>
      </c>
      <c r="BA18" s="258">
        <v>14307000</v>
      </c>
      <c r="BB18" s="192">
        <v>40025000</v>
      </c>
      <c r="BC18" s="192">
        <v>5180</v>
      </c>
      <c r="BD18" s="192">
        <v>6696</v>
      </c>
      <c r="BE18" s="195">
        <v>0</v>
      </c>
      <c r="BF18" s="260">
        <v>0</v>
      </c>
      <c r="BG18" s="322">
        <v>68.724972831941571</v>
      </c>
      <c r="BH18" s="372">
        <v>10</v>
      </c>
    </row>
    <row r="19" spans="1:94" x14ac:dyDescent="0.25">
      <c r="B19" s="283">
        <v>9</v>
      </c>
      <c r="C19" s="50">
        <v>41206</v>
      </c>
      <c r="D19" s="122" t="s">
        <v>57</v>
      </c>
      <c r="E19" s="174">
        <v>7594</v>
      </c>
      <c r="F19" s="192">
        <v>6948</v>
      </c>
      <c r="G19" s="141">
        <v>255</v>
      </c>
      <c r="H19" s="175">
        <v>130</v>
      </c>
      <c r="I19" s="139">
        <v>32</v>
      </c>
      <c r="J19" s="193">
        <v>3.5897435897435894</v>
      </c>
      <c r="K19" s="193">
        <v>8.615384615384615</v>
      </c>
      <c r="L19" s="193">
        <v>6.2564102564102564</v>
      </c>
      <c r="M19" s="257">
        <v>4</v>
      </c>
      <c r="N19" s="192">
        <v>3</v>
      </c>
      <c r="O19" s="192">
        <v>50</v>
      </c>
      <c r="P19" s="195">
        <v>0</v>
      </c>
      <c r="Q19" s="154">
        <v>5</v>
      </c>
      <c r="R19" s="154">
        <v>2</v>
      </c>
      <c r="S19" s="154">
        <v>1</v>
      </c>
      <c r="T19" s="154">
        <v>89</v>
      </c>
      <c r="U19" s="192">
        <v>123</v>
      </c>
      <c r="V19" s="192">
        <v>841</v>
      </c>
      <c r="W19" s="192">
        <v>389</v>
      </c>
      <c r="X19" s="192">
        <v>102</v>
      </c>
      <c r="Y19" s="239">
        <v>150</v>
      </c>
      <c r="Z19" s="257">
        <v>1662.416666666667</v>
      </c>
      <c r="AA19" s="193">
        <v>100</v>
      </c>
      <c r="AB19" s="193">
        <v>62</v>
      </c>
      <c r="AC19" s="193">
        <v>100</v>
      </c>
      <c r="AD19" s="193">
        <v>27</v>
      </c>
      <c r="AE19" s="193">
        <v>100</v>
      </c>
      <c r="AF19" s="258">
        <v>2484</v>
      </c>
      <c r="AG19" s="194">
        <v>5133.6000000000004</v>
      </c>
      <c r="AH19" s="192">
        <v>105</v>
      </c>
      <c r="AI19" s="194">
        <v>577.5</v>
      </c>
      <c r="AJ19" s="194">
        <v>1764.6</v>
      </c>
      <c r="AK19" s="194">
        <v>6073.6449999999995</v>
      </c>
      <c r="AL19" s="192">
        <v>1609.4</v>
      </c>
      <c r="AM19" s="259">
        <v>966.053</v>
      </c>
      <c r="AN19" s="192">
        <v>17937</v>
      </c>
      <c r="AO19" s="192">
        <v>3200</v>
      </c>
      <c r="AP19" s="192">
        <v>4200</v>
      </c>
      <c r="AQ19" s="192">
        <v>2800</v>
      </c>
      <c r="AR19" s="192">
        <v>1200</v>
      </c>
      <c r="AS19" s="195">
        <v>178</v>
      </c>
      <c r="AT19" s="195">
        <v>0</v>
      </c>
      <c r="AU19" s="195">
        <v>0</v>
      </c>
      <c r="AV19" s="192">
        <v>2500</v>
      </c>
      <c r="AW19" s="192">
        <v>3200</v>
      </c>
      <c r="AX19" s="192">
        <v>3000</v>
      </c>
      <c r="AY19" s="192">
        <v>16000</v>
      </c>
      <c r="AZ19" s="192">
        <v>80</v>
      </c>
      <c r="BA19" s="258">
        <v>11000</v>
      </c>
      <c r="BB19" s="192">
        <v>32000</v>
      </c>
      <c r="BC19" s="192">
        <v>4538</v>
      </c>
      <c r="BD19" s="192">
        <v>9137</v>
      </c>
      <c r="BE19" s="195">
        <v>0</v>
      </c>
      <c r="BF19" s="260">
        <v>0</v>
      </c>
      <c r="BG19" s="683">
        <v>56.514841035242085</v>
      </c>
      <c r="BH19" s="680">
        <v>37</v>
      </c>
    </row>
    <row r="20" spans="1:94" x14ac:dyDescent="0.25">
      <c r="B20" s="283">
        <v>10</v>
      </c>
      <c r="C20" s="50">
        <v>41244</v>
      </c>
      <c r="D20" s="122" t="s">
        <v>81</v>
      </c>
      <c r="E20" s="174">
        <v>3343</v>
      </c>
      <c r="F20" s="192">
        <v>2899</v>
      </c>
      <c r="G20" s="141">
        <v>132</v>
      </c>
      <c r="H20" s="175">
        <v>63</v>
      </c>
      <c r="I20" s="139">
        <v>6</v>
      </c>
      <c r="J20" s="193">
        <v>7.083333333333333</v>
      </c>
      <c r="K20" s="193">
        <v>13.333333333333334</v>
      </c>
      <c r="L20" s="193">
        <v>6.666666666666667</v>
      </c>
      <c r="M20" s="257">
        <v>1</v>
      </c>
      <c r="N20" s="195">
        <v>0</v>
      </c>
      <c r="O20" s="192">
        <v>13</v>
      </c>
      <c r="P20" s="195">
        <v>0</v>
      </c>
      <c r="Q20" s="154">
        <v>1</v>
      </c>
      <c r="R20" s="154">
        <v>0</v>
      </c>
      <c r="S20" s="154">
        <v>2</v>
      </c>
      <c r="T20" s="154">
        <v>38</v>
      </c>
      <c r="U20" s="192">
        <v>49</v>
      </c>
      <c r="V20" s="192">
        <v>416</v>
      </c>
      <c r="W20" s="192">
        <v>276</v>
      </c>
      <c r="X20" s="192">
        <v>87</v>
      </c>
      <c r="Y20" s="239">
        <v>0</v>
      </c>
      <c r="Z20" s="257">
        <v>714.83333333333337</v>
      </c>
      <c r="AA20" s="193">
        <v>100</v>
      </c>
      <c r="AB20" s="193">
        <v>91</v>
      </c>
      <c r="AC20" s="193">
        <v>100</v>
      </c>
      <c r="AD20" s="193">
        <v>64</v>
      </c>
      <c r="AE20" s="193">
        <v>100</v>
      </c>
      <c r="AF20" s="258">
        <v>202</v>
      </c>
      <c r="AG20" s="194">
        <v>560.15</v>
      </c>
      <c r="AH20" s="192">
        <v>31</v>
      </c>
      <c r="AI20" s="194">
        <v>165</v>
      </c>
      <c r="AJ20" s="194">
        <v>1496</v>
      </c>
      <c r="AK20" s="194">
        <v>1667.23</v>
      </c>
      <c r="AL20" s="192">
        <v>712.3</v>
      </c>
      <c r="AM20" s="259">
        <v>503.94300000000015</v>
      </c>
      <c r="AN20" s="192">
        <v>5475</v>
      </c>
      <c r="AO20" s="192">
        <v>185</v>
      </c>
      <c r="AP20" s="192">
        <v>134</v>
      </c>
      <c r="AQ20" s="192">
        <v>30</v>
      </c>
      <c r="AR20" s="192">
        <v>7</v>
      </c>
      <c r="AS20" s="195">
        <v>0</v>
      </c>
      <c r="AT20" s="195">
        <v>300</v>
      </c>
      <c r="AU20" s="195">
        <v>0</v>
      </c>
      <c r="AV20" s="195">
        <v>0</v>
      </c>
      <c r="AW20" s="195">
        <v>0</v>
      </c>
      <c r="AX20" s="192">
        <v>2500</v>
      </c>
      <c r="AY20" s="192">
        <v>15000</v>
      </c>
      <c r="AZ20" s="192">
        <v>15</v>
      </c>
      <c r="BA20" s="262">
        <v>675</v>
      </c>
      <c r="BB20" s="195">
        <v>1500</v>
      </c>
      <c r="BC20" s="195">
        <v>2565</v>
      </c>
      <c r="BD20" s="195">
        <v>4836</v>
      </c>
      <c r="BE20" s="195">
        <v>0</v>
      </c>
      <c r="BF20" s="260">
        <v>0</v>
      </c>
      <c r="BG20" s="683">
        <v>59.381736533686031</v>
      </c>
      <c r="BH20" s="680">
        <v>32</v>
      </c>
    </row>
    <row r="21" spans="1:94" x14ac:dyDescent="0.25">
      <c r="B21" s="455">
        <v>11</v>
      </c>
      <c r="C21" s="50">
        <v>41298</v>
      </c>
      <c r="D21" s="122" t="s">
        <v>72</v>
      </c>
      <c r="E21" s="174">
        <v>52789</v>
      </c>
      <c r="F21" s="192">
        <v>52181</v>
      </c>
      <c r="G21" s="141">
        <v>16097</v>
      </c>
      <c r="H21" s="175">
        <v>1434</v>
      </c>
      <c r="I21" s="139">
        <v>304</v>
      </c>
      <c r="J21" s="193">
        <v>1.3114754098360655</v>
      </c>
      <c r="K21" s="193">
        <v>8.6494925839188141</v>
      </c>
      <c r="L21" s="193">
        <v>2.622950819672131</v>
      </c>
      <c r="M21" s="257">
        <v>14</v>
      </c>
      <c r="N21" s="192">
        <v>1</v>
      </c>
      <c r="O21" s="192">
        <v>102</v>
      </c>
      <c r="P21" s="192">
        <v>11</v>
      </c>
      <c r="Q21" s="139">
        <v>14</v>
      </c>
      <c r="R21" s="139">
        <v>1</v>
      </c>
      <c r="S21" s="139">
        <v>23</v>
      </c>
      <c r="T21" s="139">
        <v>577</v>
      </c>
      <c r="U21" s="192">
        <v>1194</v>
      </c>
      <c r="V21" s="192">
        <v>7096</v>
      </c>
      <c r="W21" s="192">
        <v>4608</v>
      </c>
      <c r="X21" s="192">
        <v>1381</v>
      </c>
      <c r="Y21" s="239">
        <v>1059</v>
      </c>
      <c r="Z21" s="257">
        <v>15795.583333333334</v>
      </c>
      <c r="AA21" s="193">
        <v>100</v>
      </c>
      <c r="AB21" s="193">
        <v>67.010000000000005</v>
      </c>
      <c r="AC21" s="193">
        <v>97</v>
      </c>
      <c r="AD21" s="193">
        <v>24</v>
      </c>
      <c r="AE21" s="193">
        <v>98</v>
      </c>
      <c r="AF21" s="258">
        <v>7114.5</v>
      </c>
      <c r="AG21" s="194">
        <v>29551.200000000001</v>
      </c>
      <c r="AH21" s="192">
        <v>634</v>
      </c>
      <c r="AI21" s="194">
        <v>4682</v>
      </c>
      <c r="AJ21" s="194">
        <v>3870</v>
      </c>
      <c r="AK21" s="194">
        <v>16852.98</v>
      </c>
      <c r="AL21" s="192">
        <v>8994.7000000000007</v>
      </c>
      <c r="AM21" s="259">
        <v>5711.5999999999995</v>
      </c>
      <c r="AN21" s="192">
        <v>14611</v>
      </c>
      <c r="AO21" s="192">
        <v>4285</v>
      </c>
      <c r="AP21" s="192">
        <v>4250</v>
      </c>
      <c r="AQ21" s="192">
        <v>1800</v>
      </c>
      <c r="AR21" s="192">
        <v>580</v>
      </c>
      <c r="AS21" s="192">
        <v>15</v>
      </c>
      <c r="AT21" s="192">
        <v>180</v>
      </c>
      <c r="AU21" s="192">
        <v>100</v>
      </c>
      <c r="AV21" s="192">
        <v>390</v>
      </c>
      <c r="AW21" s="192">
        <v>275</v>
      </c>
      <c r="AX21" s="192">
        <v>56000</v>
      </c>
      <c r="AY21" s="192">
        <v>385000</v>
      </c>
      <c r="AZ21" s="192">
        <v>500</v>
      </c>
      <c r="BA21" s="258">
        <v>1256640</v>
      </c>
      <c r="BB21" s="192">
        <v>3570000</v>
      </c>
      <c r="BC21" s="192">
        <v>117405</v>
      </c>
      <c r="BD21" s="192">
        <v>246450</v>
      </c>
      <c r="BE21" s="192">
        <v>7500</v>
      </c>
      <c r="BF21" s="261">
        <v>22500</v>
      </c>
      <c r="BG21" s="322">
        <v>71.214246066958609</v>
      </c>
      <c r="BH21" s="372">
        <v>7</v>
      </c>
    </row>
    <row r="22" spans="1:94" x14ac:dyDescent="0.25">
      <c r="B22" s="283">
        <v>12</v>
      </c>
      <c r="C22" s="50">
        <v>41306</v>
      </c>
      <c r="D22" s="122" t="s">
        <v>75</v>
      </c>
      <c r="E22" s="174">
        <v>23016</v>
      </c>
      <c r="F22" s="192">
        <v>17585</v>
      </c>
      <c r="G22" s="141">
        <v>4523</v>
      </c>
      <c r="H22" s="175">
        <v>437</v>
      </c>
      <c r="I22" s="139">
        <v>133</v>
      </c>
      <c r="J22" s="193">
        <v>1.8835616438356164</v>
      </c>
      <c r="K22" s="193">
        <v>6.1643835616438354</v>
      </c>
      <c r="L22" s="193">
        <v>2.7397260273972601</v>
      </c>
      <c r="M22" s="257">
        <v>9</v>
      </c>
      <c r="N22" s="195">
        <v>0</v>
      </c>
      <c r="O22" s="192">
        <v>47</v>
      </c>
      <c r="P22" s="192">
        <v>1</v>
      </c>
      <c r="Q22" s="139">
        <v>8</v>
      </c>
      <c r="R22" s="139">
        <v>0</v>
      </c>
      <c r="S22" s="139">
        <v>11</v>
      </c>
      <c r="T22" s="139">
        <v>275</v>
      </c>
      <c r="U22" s="192">
        <v>424</v>
      </c>
      <c r="V22" s="192">
        <v>3005</v>
      </c>
      <c r="W22" s="192">
        <v>2207</v>
      </c>
      <c r="X22" s="192">
        <v>702</v>
      </c>
      <c r="Y22" s="239">
        <v>348</v>
      </c>
      <c r="Z22" s="257">
        <v>5709.916666666667</v>
      </c>
      <c r="AA22" s="193">
        <v>100</v>
      </c>
      <c r="AB22" s="193">
        <v>67</v>
      </c>
      <c r="AC22" s="193">
        <v>95</v>
      </c>
      <c r="AD22" s="193">
        <v>30</v>
      </c>
      <c r="AE22" s="193">
        <v>97</v>
      </c>
      <c r="AF22" s="258">
        <v>2820</v>
      </c>
      <c r="AG22" s="194">
        <v>8495.75</v>
      </c>
      <c r="AH22" s="192">
        <v>289</v>
      </c>
      <c r="AI22" s="194">
        <v>2152</v>
      </c>
      <c r="AJ22" s="194">
        <v>3323</v>
      </c>
      <c r="AK22" s="194">
        <v>13137.630000000001</v>
      </c>
      <c r="AL22" s="192">
        <v>4939.3</v>
      </c>
      <c r="AM22" s="259">
        <v>3186.7770000000005</v>
      </c>
      <c r="AN22" s="192">
        <v>5627</v>
      </c>
      <c r="AO22" s="192">
        <v>695</v>
      </c>
      <c r="AP22" s="192">
        <v>420</v>
      </c>
      <c r="AQ22" s="192">
        <v>54</v>
      </c>
      <c r="AR22" s="192">
        <v>35</v>
      </c>
      <c r="AS22" s="195">
        <v>0</v>
      </c>
      <c r="AT22" s="195">
        <v>80</v>
      </c>
      <c r="AU22" s="195">
        <v>200</v>
      </c>
      <c r="AV22" s="195">
        <v>35</v>
      </c>
      <c r="AW22" s="1037">
        <v>0</v>
      </c>
      <c r="AX22" s="199">
        <v>4000</v>
      </c>
      <c r="AY22" s="192">
        <v>35000</v>
      </c>
      <c r="AZ22" s="192">
        <v>75</v>
      </c>
      <c r="BA22" s="258">
        <v>19200</v>
      </c>
      <c r="BB22" s="192">
        <v>36000</v>
      </c>
      <c r="BC22" s="192">
        <v>10950</v>
      </c>
      <c r="BD22" s="192">
        <v>18250</v>
      </c>
      <c r="BE22" s="195">
        <v>0</v>
      </c>
      <c r="BF22" s="260">
        <v>0</v>
      </c>
      <c r="BG22" s="683">
        <v>71.716742702705432</v>
      </c>
      <c r="BH22" s="680">
        <v>6</v>
      </c>
    </row>
    <row r="23" spans="1:94" x14ac:dyDescent="0.25">
      <c r="B23" s="283">
        <v>13</v>
      </c>
      <c r="C23" s="50">
        <v>41319</v>
      </c>
      <c r="D23" s="122" t="s">
        <v>76</v>
      </c>
      <c r="E23" s="174">
        <v>16507</v>
      </c>
      <c r="F23" s="192">
        <v>15399</v>
      </c>
      <c r="G23" s="141">
        <v>1103</v>
      </c>
      <c r="H23" s="175">
        <v>350</v>
      </c>
      <c r="I23" s="139">
        <v>71</v>
      </c>
      <c r="J23" s="193">
        <v>1.5366430260047281</v>
      </c>
      <c r="K23" s="193">
        <v>12.647754137115838</v>
      </c>
      <c r="L23" s="193">
        <v>3.1914893617021276</v>
      </c>
      <c r="M23" s="257">
        <v>3</v>
      </c>
      <c r="N23" s="195">
        <v>0</v>
      </c>
      <c r="O23" s="192">
        <v>50</v>
      </c>
      <c r="P23" s="192">
        <v>1</v>
      </c>
      <c r="Q23" s="139">
        <v>3</v>
      </c>
      <c r="R23" s="139">
        <v>0</v>
      </c>
      <c r="S23" s="139">
        <v>8</v>
      </c>
      <c r="T23" s="139">
        <v>173</v>
      </c>
      <c r="U23" s="192">
        <v>276</v>
      </c>
      <c r="V23" s="192">
        <v>2261</v>
      </c>
      <c r="W23" s="192">
        <v>1313</v>
      </c>
      <c r="X23" s="192">
        <v>289</v>
      </c>
      <c r="Y23" s="239">
        <v>555</v>
      </c>
      <c r="Z23" s="257">
        <v>3267.833333333333</v>
      </c>
      <c r="AA23" s="193">
        <v>100</v>
      </c>
      <c r="AB23" s="193">
        <v>67</v>
      </c>
      <c r="AC23" s="193">
        <v>97</v>
      </c>
      <c r="AD23" s="193">
        <v>36</v>
      </c>
      <c r="AE23" s="193">
        <v>94</v>
      </c>
      <c r="AF23" s="258">
        <v>617.5</v>
      </c>
      <c r="AG23" s="194">
        <v>2660.6</v>
      </c>
      <c r="AH23" s="192">
        <v>156</v>
      </c>
      <c r="AI23" s="194">
        <v>1088.5</v>
      </c>
      <c r="AJ23" s="194">
        <v>1573</v>
      </c>
      <c r="AK23" s="194">
        <v>6764.2750000000005</v>
      </c>
      <c r="AL23" s="192">
        <v>4244.6000000000004</v>
      </c>
      <c r="AM23" s="259">
        <v>2870.7689999999998</v>
      </c>
      <c r="AN23" s="192">
        <v>7085</v>
      </c>
      <c r="AO23" s="192">
        <v>1600</v>
      </c>
      <c r="AP23" s="192">
        <v>935</v>
      </c>
      <c r="AQ23" s="192">
        <v>22</v>
      </c>
      <c r="AR23" s="192">
        <v>59</v>
      </c>
      <c r="AS23" s="195">
        <v>0</v>
      </c>
      <c r="AT23" s="192">
        <v>45</v>
      </c>
      <c r="AU23" s="192">
        <v>35</v>
      </c>
      <c r="AV23" s="192">
        <v>35</v>
      </c>
      <c r="AW23" s="192">
        <v>10</v>
      </c>
      <c r="AX23" s="192">
        <v>2000</v>
      </c>
      <c r="AY23" s="192">
        <v>32000</v>
      </c>
      <c r="AZ23" s="192">
        <v>12</v>
      </c>
      <c r="BA23" s="258">
        <v>16700</v>
      </c>
      <c r="BB23" s="192">
        <v>45700</v>
      </c>
      <c r="BC23" s="192">
        <v>3055</v>
      </c>
      <c r="BD23" s="192">
        <v>7626</v>
      </c>
      <c r="BE23" s="195">
        <v>0</v>
      </c>
      <c r="BF23" s="260">
        <v>0</v>
      </c>
      <c r="BG23" s="322">
        <v>66.182061447117391</v>
      </c>
      <c r="BH23" s="372">
        <v>16</v>
      </c>
    </row>
    <row r="24" spans="1:94" x14ac:dyDescent="0.25">
      <c r="B24" s="283">
        <v>14</v>
      </c>
      <c r="C24" s="50">
        <v>41349</v>
      </c>
      <c r="D24" s="122" t="s">
        <v>58</v>
      </c>
      <c r="E24" s="174">
        <v>6295</v>
      </c>
      <c r="F24" s="192">
        <v>5350</v>
      </c>
      <c r="G24" s="141">
        <v>467</v>
      </c>
      <c r="H24" s="181">
        <v>123</v>
      </c>
      <c r="I24" s="139">
        <v>42</v>
      </c>
      <c r="J24" s="193">
        <v>2.2421524663677128</v>
      </c>
      <c r="K24" s="193">
        <v>5.3811659192825116</v>
      </c>
      <c r="L24" s="196">
        <v>1.7937219730941705</v>
      </c>
      <c r="M24" s="257">
        <v>1</v>
      </c>
      <c r="N24" s="195">
        <v>0</v>
      </c>
      <c r="O24" s="192">
        <v>7</v>
      </c>
      <c r="P24" s="195">
        <v>0</v>
      </c>
      <c r="Q24" s="154">
        <v>1</v>
      </c>
      <c r="R24" s="154">
        <v>0</v>
      </c>
      <c r="S24" s="154">
        <v>3</v>
      </c>
      <c r="T24" s="154">
        <v>57</v>
      </c>
      <c r="U24" s="192">
        <v>117</v>
      </c>
      <c r="V24" s="192">
        <v>826</v>
      </c>
      <c r="W24" s="192">
        <v>425</v>
      </c>
      <c r="X24" s="192">
        <v>113</v>
      </c>
      <c r="Y24" s="240">
        <v>148</v>
      </c>
      <c r="Z24" s="257">
        <v>1835.0833333333333</v>
      </c>
      <c r="AA24" s="193">
        <v>100</v>
      </c>
      <c r="AB24" s="193">
        <v>51.99</v>
      </c>
      <c r="AC24" s="193">
        <v>100</v>
      </c>
      <c r="AD24" s="193">
        <v>67</v>
      </c>
      <c r="AE24" s="193">
        <v>100</v>
      </c>
      <c r="AF24" s="258">
        <v>785.5</v>
      </c>
      <c r="AG24" s="194">
        <v>5040.55</v>
      </c>
      <c r="AH24" s="192">
        <v>91</v>
      </c>
      <c r="AI24" s="194">
        <v>631</v>
      </c>
      <c r="AJ24" s="194">
        <v>243.4</v>
      </c>
      <c r="AK24" s="194">
        <v>971.59</v>
      </c>
      <c r="AL24" s="192">
        <v>947.6</v>
      </c>
      <c r="AM24" s="259">
        <v>607.65600000000018</v>
      </c>
      <c r="AN24" s="192">
        <v>6703</v>
      </c>
      <c r="AO24" s="192">
        <v>1140</v>
      </c>
      <c r="AP24" s="192">
        <v>355</v>
      </c>
      <c r="AQ24" s="192">
        <v>285</v>
      </c>
      <c r="AR24" s="192">
        <v>75</v>
      </c>
      <c r="AS24" s="195">
        <v>12</v>
      </c>
      <c r="AT24" s="195">
        <v>200</v>
      </c>
      <c r="AU24" s="195">
        <v>180</v>
      </c>
      <c r="AV24" s="195">
        <v>650</v>
      </c>
      <c r="AW24" s="195">
        <v>850</v>
      </c>
      <c r="AX24" s="192">
        <v>3200</v>
      </c>
      <c r="AY24" s="192">
        <v>19000</v>
      </c>
      <c r="AZ24" s="195">
        <v>0</v>
      </c>
      <c r="BA24" s="258">
        <v>3685598.2742395001</v>
      </c>
      <c r="BB24" s="192">
        <v>10241850</v>
      </c>
      <c r="BC24" s="195">
        <v>12000</v>
      </c>
      <c r="BD24" s="195">
        <v>15345</v>
      </c>
      <c r="BE24" s="195">
        <v>0</v>
      </c>
      <c r="BF24" s="260">
        <v>0</v>
      </c>
      <c r="BG24" s="683">
        <v>64.037853279204228</v>
      </c>
      <c r="BH24" s="680">
        <v>21</v>
      </c>
    </row>
    <row r="25" spans="1:94" x14ac:dyDescent="0.25">
      <c r="B25" s="283">
        <v>15</v>
      </c>
      <c r="C25" s="50">
        <v>41357</v>
      </c>
      <c r="D25" s="122" t="s">
        <v>59</v>
      </c>
      <c r="E25" s="174">
        <v>8122</v>
      </c>
      <c r="F25" s="192">
        <v>8860</v>
      </c>
      <c r="G25" s="141">
        <v>572</v>
      </c>
      <c r="H25" s="175">
        <v>164</v>
      </c>
      <c r="I25" s="139">
        <v>28</v>
      </c>
      <c r="J25" s="193">
        <v>4.8622366288492707</v>
      </c>
      <c r="K25" s="193">
        <v>26.094003241491087</v>
      </c>
      <c r="L25" s="193">
        <v>7.1312803889789302</v>
      </c>
      <c r="M25" s="257">
        <v>5</v>
      </c>
      <c r="N25" s="195">
        <v>0</v>
      </c>
      <c r="O25" s="192">
        <v>30</v>
      </c>
      <c r="P25" s="195">
        <v>0</v>
      </c>
      <c r="Q25" s="154">
        <v>5</v>
      </c>
      <c r="R25" s="154">
        <v>0</v>
      </c>
      <c r="S25" s="154">
        <v>3</v>
      </c>
      <c r="T25" s="154">
        <v>110</v>
      </c>
      <c r="U25" s="192">
        <v>178</v>
      </c>
      <c r="V25" s="192">
        <v>1124</v>
      </c>
      <c r="W25" s="192">
        <v>758</v>
      </c>
      <c r="X25" s="192">
        <v>173</v>
      </c>
      <c r="Y25" s="239">
        <v>138</v>
      </c>
      <c r="Z25" s="257">
        <v>2347.8333333333335</v>
      </c>
      <c r="AA25" s="193">
        <v>95</v>
      </c>
      <c r="AB25" s="193">
        <v>58</v>
      </c>
      <c r="AC25" s="193">
        <v>95</v>
      </c>
      <c r="AD25" s="193">
        <v>32</v>
      </c>
      <c r="AE25" s="193">
        <v>94</v>
      </c>
      <c r="AF25" s="258">
        <v>1069.8</v>
      </c>
      <c r="AG25" s="194">
        <v>1925.41</v>
      </c>
      <c r="AH25" s="192">
        <v>144</v>
      </c>
      <c r="AI25" s="194">
        <v>830</v>
      </c>
      <c r="AJ25" s="194">
        <v>1105.5</v>
      </c>
      <c r="AK25" s="194">
        <v>3514.1</v>
      </c>
      <c r="AL25" s="192">
        <v>2190.6999999999998</v>
      </c>
      <c r="AM25" s="259">
        <v>1487.87</v>
      </c>
      <c r="AN25" s="192">
        <v>5839</v>
      </c>
      <c r="AO25" s="192">
        <v>986</v>
      </c>
      <c r="AP25" s="192">
        <v>2500</v>
      </c>
      <c r="AQ25" s="192">
        <v>200</v>
      </c>
      <c r="AR25" s="192">
        <v>400</v>
      </c>
      <c r="AS25" s="195">
        <v>20</v>
      </c>
      <c r="AT25" s="192">
        <v>60</v>
      </c>
      <c r="AU25" s="192">
        <v>50</v>
      </c>
      <c r="AV25" s="192">
        <v>50</v>
      </c>
      <c r="AW25" s="192">
        <v>45</v>
      </c>
      <c r="AX25" s="192">
        <v>4200</v>
      </c>
      <c r="AY25" s="192">
        <v>16000</v>
      </c>
      <c r="AZ25" s="192">
        <v>20</v>
      </c>
      <c r="BA25" s="258">
        <v>8000</v>
      </c>
      <c r="BB25" s="192">
        <v>25000</v>
      </c>
      <c r="BC25" s="192">
        <v>2925</v>
      </c>
      <c r="BD25" s="192">
        <v>6500</v>
      </c>
      <c r="BE25" s="192">
        <v>2250</v>
      </c>
      <c r="BF25" s="261">
        <v>4500</v>
      </c>
      <c r="BG25" s="322">
        <v>58.267002555650038</v>
      </c>
      <c r="BH25" s="372">
        <v>36</v>
      </c>
    </row>
    <row r="26" spans="1:94" x14ac:dyDescent="0.25">
      <c r="B26" s="689">
        <v>16</v>
      </c>
      <c r="C26" s="50">
        <v>41359</v>
      </c>
      <c r="D26" s="122" t="s">
        <v>82</v>
      </c>
      <c r="E26" s="174">
        <v>23433</v>
      </c>
      <c r="F26" s="192">
        <v>22130</v>
      </c>
      <c r="G26" s="141">
        <v>926</v>
      </c>
      <c r="H26" s="175">
        <v>429</v>
      </c>
      <c r="I26" s="139">
        <v>125</v>
      </c>
      <c r="J26" s="193">
        <v>1.5629696423204089</v>
      </c>
      <c r="K26" s="193">
        <v>14.788097385031559</v>
      </c>
      <c r="L26" s="193">
        <v>2.9756537421100093</v>
      </c>
      <c r="M26" s="257">
        <v>6</v>
      </c>
      <c r="N26" s="192">
        <v>1</v>
      </c>
      <c r="O26" s="192">
        <v>62</v>
      </c>
      <c r="P26" s="192">
        <v>2</v>
      </c>
      <c r="Q26" s="154">
        <v>7</v>
      </c>
      <c r="R26" s="154">
        <v>0</v>
      </c>
      <c r="S26" s="154">
        <v>8</v>
      </c>
      <c r="T26" s="154">
        <v>221</v>
      </c>
      <c r="U26" s="192">
        <v>303</v>
      </c>
      <c r="V26" s="192">
        <v>3042</v>
      </c>
      <c r="W26" s="192">
        <v>1751</v>
      </c>
      <c r="X26" s="192">
        <v>423</v>
      </c>
      <c r="Y26" s="239">
        <v>575</v>
      </c>
      <c r="Z26" s="257">
        <v>3709.4166666666661</v>
      </c>
      <c r="AA26" s="193">
        <v>100</v>
      </c>
      <c r="AB26" s="193">
        <v>78</v>
      </c>
      <c r="AC26" s="193">
        <v>100</v>
      </c>
      <c r="AD26" s="193">
        <v>20</v>
      </c>
      <c r="AE26" s="193">
        <v>90</v>
      </c>
      <c r="AF26" s="258">
        <v>1192</v>
      </c>
      <c r="AG26" s="194">
        <v>3612.6</v>
      </c>
      <c r="AH26" s="192">
        <v>56</v>
      </c>
      <c r="AI26" s="194">
        <v>322.5</v>
      </c>
      <c r="AJ26" s="194">
        <v>5733.3</v>
      </c>
      <c r="AK26" s="194">
        <v>25100.923999999999</v>
      </c>
      <c r="AL26" s="192">
        <v>3147</v>
      </c>
      <c r="AM26" s="259">
        <v>2293.8630000000003</v>
      </c>
      <c r="AN26" s="192">
        <v>7400</v>
      </c>
      <c r="AO26" s="192">
        <v>988</v>
      </c>
      <c r="AP26" s="192">
        <v>2350</v>
      </c>
      <c r="AQ26" s="192">
        <v>230</v>
      </c>
      <c r="AR26" s="192">
        <v>320</v>
      </c>
      <c r="AS26" s="195">
        <v>17</v>
      </c>
      <c r="AT26" s="197">
        <v>2500</v>
      </c>
      <c r="AU26" s="192">
        <v>5800</v>
      </c>
      <c r="AV26" s="195">
        <v>0</v>
      </c>
      <c r="AW26" s="202">
        <v>0</v>
      </c>
      <c r="AX26" s="192">
        <v>4000</v>
      </c>
      <c r="AY26" s="192">
        <v>35000</v>
      </c>
      <c r="AZ26" s="192">
        <v>40</v>
      </c>
      <c r="BA26" s="258">
        <v>2025</v>
      </c>
      <c r="BB26" s="192">
        <v>4500</v>
      </c>
      <c r="BC26" s="195">
        <v>0</v>
      </c>
      <c r="BD26" s="195">
        <v>0</v>
      </c>
      <c r="BE26" s="195">
        <v>0</v>
      </c>
      <c r="BF26" s="260">
        <v>0</v>
      </c>
      <c r="BG26" s="683">
        <v>65.378643333270034</v>
      </c>
      <c r="BH26" s="680">
        <v>18</v>
      </c>
    </row>
    <row r="27" spans="1:94" x14ac:dyDescent="0.25">
      <c r="B27" s="283">
        <v>17</v>
      </c>
      <c r="C27" s="50">
        <v>41378</v>
      </c>
      <c r="D27" s="122" t="s">
        <v>68</v>
      </c>
      <c r="E27" s="174">
        <v>12295</v>
      </c>
      <c r="F27" s="192">
        <v>12036</v>
      </c>
      <c r="G27" s="141">
        <v>466</v>
      </c>
      <c r="H27" s="175">
        <v>271</v>
      </c>
      <c r="I27" s="139">
        <v>42</v>
      </c>
      <c r="J27" s="193">
        <v>2.2913964548205792</v>
      </c>
      <c r="K27" s="193">
        <v>15.131863380890618</v>
      </c>
      <c r="L27" s="196">
        <v>4.2369217466493732</v>
      </c>
      <c r="M27" s="257">
        <v>5</v>
      </c>
      <c r="N27" s="192">
        <v>1</v>
      </c>
      <c r="O27" s="192">
        <v>33</v>
      </c>
      <c r="P27" s="192">
        <v>2</v>
      </c>
      <c r="Q27" s="154">
        <v>5</v>
      </c>
      <c r="R27" s="154">
        <v>1</v>
      </c>
      <c r="S27" s="154">
        <v>3</v>
      </c>
      <c r="T27" s="154">
        <v>141</v>
      </c>
      <c r="U27" s="192">
        <v>290</v>
      </c>
      <c r="V27" s="192">
        <v>1731</v>
      </c>
      <c r="W27" s="192">
        <v>917</v>
      </c>
      <c r="X27" s="192">
        <v>269</v>
      </c>
      <c r="Y27" s="239">
        <v>286</v>
      </c>
      <c r="Z27" s="257">
        <v>2176</v>
      </c>
      <c r="AA27" s="193">
        <v>90</v>
      </c>
      <c r="AB27" s="193">
        <v>65</v>
      </c>
      <c r="AC27" s="193">
        <v>90</v>
      </c>
      <c r="AD27" s="193">
        <v>25</v>
      </c>
      <c r="AE27" s="193">
        <v>100</v>
      </c>
      <c r="AF27" s="258">
        <v>409</v>
      </c>
      <c r="AG27" s="194">
        <v>986.2</v>
      </c>
      <c r="AH27" s="192">
        <v>16</v>
      </c>
      <c r="AI27" s="194">
        <v>69</v>
      </c>
      <c r="AJ27" s="194">
        <v>1287.5</v>
      </c>
      <c r="AK27" s="194">
        <v>6357.75</v>
      </c>
      <c r="AL27" s="192">
        <v>2237.1</v>
      </c>
      <c r="AM27" s="259">
        <v>1447.8765000000001</v>
      </c>
      <c r="AN27" s="192">
        <v>4144</v>
      </c>
      <c r="AO27" s="192">
        <v>289</v>
      </c>
      <c r="AP27" s="192">
        <v>500</v>
      </c>
      <c r="AQ27" s="192">
        <v>50</v>
      </c>
      <c r="AR27" s="192">
        <v>20</v>
      </c>
      <c r="AS27" s="195">
        <v>0</v>
      </c>
      <c r="AT27" s="192">
        <v>200</v>
      </c>
      <c r="AU27" s="192">
        <v>3500</v>
      </c>
      <c r="AV27" s="192">
        <v>64</v>
      </c>
      <c r="AW27" s="192">
        <v>50</v>
      </c>
      <c r="AX27" s="192">
        <v>3000</v>
      </c>
      <c r="AY27" s="192">
        <v>9000</v>
      </c>
      <c r="AZ27" s="192">
        <v>240</v>
      </c>
      <c r="BA27" s="258">
        <v>31115</v>
      </c>
      <c r="BB27" s="192">
        <v>85300</v>
      </c>
      <c r="BC27" s="195">
        <v>4332</v>
      </c>
      <c r="BD27" s="195">
        <v>9300</v>
      </c>
      <c r="BE27" s="195">
        <v>5350</v>
      </c>
      <c r="BF27" s="260">
        <v>21400</v>
      </c>
      <c r="BG27" s="322">
        <v>59.489785585293461</v>
      </c>
      <c r="BH27" s="372">
        <v>31</v>
      </c>
    </row>
    <row r="28" spans="1:94" x14ac:dyDescent="0.25">
      <c r="B28" s="283">
        <v>18</v>
      </c>
      <c r="C28" s="50">
        <v>41396</v>
      </c>
      <c r="D28" s="122" t="s">
        <v>67</v>
      </c>
      <c r="E28" s="174">
        <v>49105</v>
      </c>
      <c r="F28" s="192">
        <v>47006</v>
      </c>
      <c r="G28" s="141">
        <v>10094</v>
      </c>
      <c r="H28" s="175">
        <v>1190</v>
      </c>
      <c r="I28" s="157">
        <v>183</v>
      </c>
      <c r="J28" s="193">
        <v>1.3091922005571031</v>
      </c>
      <c r="K28" s="193">
        <v>7.6323119777158777</v>
      </c>
      <c r="L28" s="196">
        <v>1.9220055710306407</v>
      </c>
      <c r="M28" s="257">
        <v>16</v>
      </c>
      <c r="N28" s="192">
        <v>3</v>
      </c>
      <c r="O28" s="192">
        <v>127</v>
      </c>
      <c r="P28" s="192">
        <v>4</v>
      </c>
      <c r="Q28" s="139">
        <v>18</v>
      </c>
      <c r="R28" s="139">
        <v>0</v>
      </c>
      <c r="S28" s="139">
        <v>21</v>
      </c>
      <c r="T28" s="139">
        <v>568</v>
      </c>
      <c r="U28" s="192">
        <v>1048</v>
      </c>
      <c r="V28" s="192">
        <v>7223</v>
      </c>
      <c r="W28" s="192">
        <v>4227</v>
      </c>
      <c r="X28" s="192">
        <v>1249</v>
      </c>
      <c r="Y28" s="239">
        <v>1139</v>
      </c>
      <c r="Z28" s="257">
        <v>10669.500000000002</v>
      </c>
      <c r="AA28" s="193">
        <v>95</v>
      </c>
      <c r="AB28" s="193">
        <v>51</v>
      </c>
      <c r="AC28" s="193">
        <v>91</v>
      </c>
      <c r="AD28" s="193">
        <v>17</v>
      </c>
      <c r="AE28" s="193">
        <v>100</v>
      </c>
      <c r="AF28" s="258">
        <v>7019</v>
      </c>
      <c r="AG28" s="194">
        <v>14047.099999999999</v>
      </c>
      <c r="AH28" s="192">
        <v>273</v>
      </c>
      <c r="AI28" s="194">
        <v>1418.8</v>
      </c>
      <c r="AJ28" s="194">
        <v>2805</v>
      </c>
      <c r="AK28" s="194">
        <v>10492.03</v>
      </c>
      <c r="AL28" s="192">
        <v>8823.7999999999993</v>
      </c>
      <c r="AM28" s="259">
        <v>5806.9725000000008</v>
      </c>
      <c r="AN28" s="192">
        <v>17289</v>
      </c>
      <c r="AO28" s="192">
        <v>1500</v>
      </c>
      <c r="AP28" s="192">
        <v>1125</v>
      </c>
      <c r="AQ28" s="192">
        <v>158</v>
      </c>
      <c r="AR28" s="192">
        <v>120</v>
      </c>
      <c r="AS28" s="195">
        <v>0</v>
      </c>
      <c r="AT28" s="195">
        <v>0</v>
      </c>
      <c r="AU28" s="195">
        <v>0</v>
      </c>
      <c r="AV28" s="195">
        <v>0</v>
      </c>
      <c r="AW28" s="195">
        <v>0</v>
      </c>
      <c r="AX28" s="192">
        <v>28000</v>
      </c>
      <c r="AY28" s="192">
        <v>350000</v>
      </c>
      <c r="AZ28" s="192">
        <v>100</v>
      </c>
      <c r="BA28" s="258">
        <v>33835</v>
      </c>
      <c r="BB28" s="192">
        <v>91700</v>
      </c>
      <c r="BC28" s="192">
        <v>2475</v>
      </c>
      <c r="BD28" s="192">
        <v>4950</v>
      </c>
      <c r="BE28" s="192">
        <v>1238</v>
      </c>
      <c r="BF28" s="261">
        <v>2750</v>
      </c>
      <c r="BG28" s="683">
        <v>68.004661643254124</v>
      </c>
      <c r="BH28" s="680">
        <v>11</v>
      </c>
    </row>
    <row r="29" spans="1:94" s="32" customFormat="1" x14ac:dyDescent="0.25">
      <c r="A29"/>
      <c r="B29" s="283">
        <v>19</v>
      </c>
      <c r="C29" s="50">
        <v>41483</v>
      </c>
      <c r="D29" s="122" t="s">
        <v>69</v>
      </c>
      <c r="E29" s="174">
        <v>5454</v>
      </c>
      <c r="F29" s="192">
        <v>4647</v>
      </c>
      <c r="G29" s="141">
        <v>140</v>
      </c>
      <c r="H29" s="175">
        <v>120</v>
      </c>
      <c r="I29" s="139">
        <v>28</v>
      </c>
      <c r="J29" s="193">
        <v>1.3972055888223553</v>
      </c>
      <c r="K29" s="193">
        <v>13.572854291417165</v>
      </c>
      <c r="L29" s="193">
        <v>2.3952095808383236</v>
      </c>
      <c r="M29" s="257">
        <v>4</v>
      </c>
      <c r="N29" s="195">
        <v>0</v>
      </c>
      <c r="O29" s="192">
        <v>23</v>
      </c>
      <c r="P29" s="195">
        <v>0</v>
      </c>
      <c r="Q29" s="154">
        <v>4</v>
      </c>
      <c r="R29" s="154">
        <v>0</v>
      </c>
      <c r="S29" s="154">
        <v>2</v>
      </c>
      <c r="T29" s="154">
        <v>70</v>
      </c>
      <c r="U29" s="192">
        <v>161</v>
      </c>
      <c r="V29" s="192">
        <v>734</v>
      </c>
      <c r="W29" s="192">
        <v>504</v>
      </c>
      <c r="X29" s="192">
        <v>181</v>
      </c>
      <c r="Y29" s="239">
        <v>52</v>
      </c>
      <c r="Z29" s="257">
        <v>1130</v>
      </c>
      <c r="AA29" s="193">
        <v>100</v>
      </c>
      <c r="AB29" s="193">
        <v>55</v>
      </c>
      <c r="AC29" s="193">
        <v>95</v>
      </c>
      <c r="AD29" s="193">
        <v>22.99</v>
      </c>
      <c r="AE29" s="193">
        <v>85</v>
      </c>
      <c r="AF29" s="258">
        <v>168.7</v>
      </c>
      <c r="AG29" s="194">
        <v>724.88000000000011</v>
      </c>
      <c r="AH29" s="192">
        <v>100</v>
      </c>
      <c r="AI29" s="194">
        <v>576</v>
      </c>
      <c r="AJ29" s="194">
        <v>889.3</v>
      </c>
      <c r="AK29" s="194">
        <v>2308.33</v>
      </c>
      <c r="AL29" s="192">
        <v>1748.8</v>
      </c>
      <c r="AM29" s="259">
        <v>1108.019</v>
      </c>
      <c r="AN29" s="192">
        <v>2989</v>
      </c>
      <c r="AO29" s="192">
        <v>450</v>
      </c>
      <c r="AP29" s="192">
        <v>280</v>
      </c>
      <c r="AQ29" s="192">
        <v>50</v>
      </c>
      <c r="AR29" s="192">
        <v>25</v>
      </c>
      <c r="AS29" s="192">
        <v>5</v>
      </c>
      <c r="AT29" s="192">
        <v>50</v>
      </c>
      <c r="AU29" s="192">
        <v>70</v>
      </c>
      <c r="AV29" s="197">
        <v>50</v>
      </c>
      <c r="AW29" s="192">
        <v>20</v>
      </c>
      <c r="AX29" s="192">
        <v>3000</v>
      </c>
      <c r="AY29" s="192">
        <v>7000</v>
      </c>
      <c r="AZ29" s="192">
        <v>15</v>
      </c>
      <c r="BA29" s="258">
        <v>4062</v>
      </c>
      <c r="BB29" s="192">
        <v>11380</v>
      </c>
      <c r="BC29" s="195">
        <v>1700</v>
      </c>
      <c r="BD29" s="195">
        <v>4280</v>
      </c>
      <c r="BE29" s="195">
        <v>0</v>
      </c>
      <c r="BF29" s="260">
        <v>0</v>
      </c>
      <c r="BG29" s="322">
        <v>58.461110724583435</v>
      </c>
      <c r="BH29" s="372">
        <v>35</v>
      </c>
      <c r="BI29"/>
      <c r="BJ29"/>
      <c r="BK29"/>
      <c r="BL29"/>
      <c r="BM29"/>
      <c r="BN29"/>
      <c r="BO29"/>
      <c r="BP29"/>
      <c r="BQ29"/>
      <c r="BR29"/>
      <c r="BS29"/>
      <c r="BT29"/>
      <c r="BU29"/>
      <c r="BV29"/>
      <c r="BW29"/>
      <c r="BX29"/>
      <c r="BY29"/>
      <c r="BZ29"/>
      <c r="CA29"/>
      <c r="CB29"/>
      <c r="CC29"/>
      <c r="CD29"/>
      <c r="CE29"/>
      <c r="CF29"/>
      <c r="CG29"/>
      <c r="CH29"/>
      <c r="CI29"/>
      <c r="CJ29"/>
      <c r="CK29"/>
      <c r="CL29"/>
      <c r="CM29"/>
      <c r="CN29"/>
      <c r="CO29"/>
      <c r="CP29"/>
    </row>
    <row r="30" spans="1:94" x14ac:dyDescent="0.25">
      <c r="B30" s="283">
        <v>20</v>
      </c>
      <c r="C30" s="50">
        <v>41503</v>
      </c>
      <c r="D30" s="122" t="s">
        <v>83</v>
      </c>
      <c r="E30" s="174">
        <v>10369</v>
      </c>
      <c r="F30" s="192">
        <v>10153</v>
      </c>
      <c r="G30" s="141">
        <v>328</v>
      </c>
      <c r="H30" s="175">
        <v>261</v>
      </c>
      <c r="I30" s="139">
        <v>40</v>
      </c>
      <c r="J30" s="193">
        <v>2.5</v>
      </c>
      <c r="K30" s="193">
        <v>30</v>
      </c>
      <c r="L30" s="193">
        <v>5.416666666666667</v>
      </c>
      <c r="M30" s="257">
        <v>3</v>
      </c>
      <c r="N30" s="195">
        <v>0</v>
      </c>
      <c r="O30" s="192">
        <v>27</v>
      </c>
      <c r="P30" s="192">
        <v>1</v>
      </c>
      <c r="Q30" s="139">
        <v>3</v>
      </c>
      <c r="R30" s="139">
        <v>0</v>
      </c>
      <c r="S30" s="139">
        <v>4</v>
      </c>
      <c r="T30" s="139">
        <v>102</v>
      </c>
      <c r="U30" s="192">
        <v>249</v>
      </c>
      <c r="V30" s="192">
        <v>1423</v>
      </c>
      <c r="W30" s="192">
        <v>753</v>
      </c>
      <c r="X30" s="192">
        <v>232</v>
      </c>
      <c r="Y30" s="239">
        <v>33</v>
      </c>
      <c r="Z30" s="257">
        <v>1567.6666666666667</v>
      </c>
      <c r="AA30" s="193">
        <v>96</v>
      </c>
      <c r="AB30" s="193">
        <v>71</v>
      </c>
      <c r="AC30" s="193">
        <v>85</v>
      </c>
      <c r="AD30" s="193">
        <v>25</v>
      </c>
      <c r="AE30" s="193">
        <v>90</v>
      </c>
      <c r="AF30" s="258">
        <v>513</v>
      </c>
      <c r="AG30" s="194">
        <v>1358.6</v>
      </c>
      <c r="AH30" s="192">
        <v>14</v>
      </c>
      <c r="AI30" s="194">
        <v>69</v>
      </c>
      <c r="AJ30" s="194">
        <v>1303</v>
      </c>
      <c r="AK30" s="194">
        <v>2290.75</v>
      </c>
      <c r="AL30" s="192">
        <v>2687.9</v>
      </c>
      <c r="AM30" s="259">
        <v>1741.8500000000001</v>
      </c>
      <c r="AN30" s="192">
        <v>2976</v>
      </c>
      <c r="AO30" s="192">
        <v>1000</v>
      </c>
      <c r="AP30" s="192">
        <v>800</v>
      </c>
      <c r="AQ30" s="192">
        <v>125</v>
      </c>
      <c r="AR30" s="195">
        <v>12</v>
      </c>
      <c r="AS30" s="195">
        <v>0</v>
      </c>
      <c r="AT30" s="195">
        <v>35</v>
      </c>
      <c r="AU30" s="195">
        <v>310</v>
      </c>
      <c r="AV30" s="192">
        <v>10</v>
      </c>
      <c r="AW30" s="199">
        <v>50</v>
      </c>
      <c r="AX30" s="199">
        <v>1350</v>
      </c>
      <c r="AY30" s="192">
        <v>25000</v>
      </c>
      <c r="AZ30" s="192">
        <v>8</v>
      </c>
      <c r="BA30" s="258">
        <v>3600</v>
      </c>
      <c r="BB30" s="192">
        <v>8800</v>
      </c>
      <c r="BC30" s="195">
        <v>265</v>
      </c>
      <c r="BD30" s="195">
        <v>512</v>
      </c>
      <c r="BE30" s="192">
        <v>1500</v>
      </c>
      <c r="BF30" s="261">
        <v>2604</v>
      </c>
      <c r="BG30" s="683">
        <v>60.80028030903771</v>
      </c>
      <c r="BH30" s="680">
        <v>28</v>
      </c>
    </row>
    <row r="31" spans="1:94" x14ac:dyDescent="0.25">
      <c r="B31" s="455">
        <v>21</v>
      </c>
      <c r="C31" s="50">
        <v>41518</v>
      </c>
      <c r="D31" s="122" t="s">
        <v>70</v>
      </c>
      <c r="E31" s="174">
        <v>5476</v>
      </c>
      <c r="F31" s="192">
        <v>4275</v>
      </c>
      <c r="G31" s="141">
        <v>301</v>
      </c>
      <c r="H31" s="175">
        <v>103</v>
      </c>
      <c r="I31" s="139">
        <v>21</v>
      </c>
      <c r="J31" s="193">
        <v>0.38022813688212925</v>
      </c>
      <c r="K31" s="193">
        <v>13.307984790874524</v>
      </c>
      <c r="L31" s="193">
        <v>2.2813688212927756</v>
      </c>
      <c r="M31" s="257">
        <v>1</v>
      </c>
      <c r="N31" s="195">
        <v>0</v>
      </c>
      <c r="O31" s="192">
        <v>19</v>
      </c>
      <c r="P31" s="195">
        <v>0</v>
      </c>
      <c r="Q31" s="154">
        <v>1</v>
      </c>
      <c r="R31" s="154">
        <v>0</v>
      </c>
      <c r="S31" s="154">
        <v>3</v>
      </c>
      <c r="T31" s="154">
        <v>61</v>
      </c>
      <c r="U31" s="192">
        <v>128</v>
      </c>
      <c r="V31" s="192">
        <v>644</v>
      </c>
      <c r="W31" s="192">
        <v>484</v>
      </c>
      <c r="X31" s="192">
        <v>143</v>
      </c>
      <c r="Y31" s="239">
        <v>109</v>
      </c>
      <c r="Z31" s="257">
        <v>1307.5833333333335</v>
      </c>
      <c r="AA31" s="193">
        <v>100</v>
      </c>
      <c r="AB31" s="193">
        <v>62</v>
      </c>
      <c r="AC31" s="193">
        <v>92</v>
      </c>
      <c r="AD31" s="193">
        <v>27</v>
      </c>
      <c r="AE31" s="193">
        <v>100</v>
      </c>
      <c r="AF31" s="258">
        <v>793</v>
      </c>
      <c r="AG31" s="194">
        <v>3833.5999999999995</v>
      </c>
      <c r="AH31" s="192">
        <v>18</v>
      </c>
      <c r="AI31" s="194">
        <v>108</v>
      </c>
      <c r="AJ31" s="194">
        <v>777.45</v>
      </c>
      <c r="AK31" s="194">
        <v>2518.855</v>
      </c>
      <c r="AL31" s="192">
        <v>1457.5</v>
      </c>
      <c r="AM31" s="259">
        <v>980.15999999999985</v>
      </c>
      <c r="AN31" s="192">
        <v>12103</v>
      </c>
      <c r="AO31" s="192">
        <v>710</v>
      </c>
      <c r="AP31" s="192">
        <v>218</v>
      </c>
      <c r="AQ31" s="192">
        <v>40</v>
      </c>
      <c r="AR31" s="192">
        <v>31</v>
      </c>
      <c r="AS31" s="195">
        <v>0</v>
      </c>
      <c r="AT31" s="195">
        <v>0</v>
      </c>
      <c r="AU31" s="195">
        <v>0</v>
      </c>
      <c r="AV31" s="195">
        <v>0</v>
      </c>
      <c r="AW31" s="192">
        <v>47</v>
      </c>
      <c r="AX31" s="192">
        <v>23000</v>
      </c>
      <c r="AY31" s="192">
        <v>42000</v>
      </c>
      <c r="AZ31" s="192">
        <v>61</v>
      </c>
      <c r="BA31" s="258">
        <v>23931</v>
      </c>
      <c r="BB31" s="192">
        <v>72000</v>
      </c>
      <c r="BC31" s="192">
        <v>3500</v>
      </c>
      <c r="BD31" s="192">
        <v>8324</v>
      </c>
      <c r="BE31" s="195">
        <v>0</v>
      </c>
      <c r="BF31" s="260">
        <v>0</v>
      </c>
      <c r="BG31" s="322">
        <v>61.967508797093586</v>
      </c>
      <c r="BH31" s="372">
        <v>25</v>
      </c>
    </row>
    <row r="32" spans="1:94" x14ac:dyDescent="0.25">
      <c r="B32" s="283">
        <v>22</v>
      </c>
      <c r="C32" s="50">
        <v>41524</v>
      </c>
      <c r="D32" s="122" t="s">
        <v>60</v>
      </c>
      <c r="E32" s="174">
        <v>23920</v>
      </c>
      <c r="F32" s="192">
        <v>15278</v>
      </c>
      <c r="G32" s="141">
        <v>1852</v>
      </c>
      <c r="H32" s="175">
        <v>347</v>
      </c>
      <c r="I32" s="139">
        <v>123</v>
      </c>
      <c r="J32" s="193">
        <v>3.1599736668861094</v>
      </c>
      <c r="K32" s="193">
        <v>6.7807768268597757</v>
      </c>
      <c r="L32" s="193">
        <v>3.4233048057932849</v>
      </c>
      <c r="M32" s="257">
        <v>7</v>
      </c>
      <c r="N32" s="192">
        <v>1</v>
      </c>
      <c r="O32" s="192">
        <v>52</v>
      </c>
      <c r="P32" s="192">
        <v>5</v>
      </c>
      <c r="Q32" s="139">
        <v>7</v>
      </c>
      <c r="R32" s="139">
        <v>1</v>
      </c>
      <c r="S32" s="139">
        <v>8</v>
      </c>
      <c r="T32" s="139">
        <v>238</v>
      </c>
      <c r="U32" s="192">
        <v>360</v>
      </c>
      <c r="V32" s="192">
        <v>2474</v>
      </c>
      <c r="W32" s="192">
        <v>1730</v>
      </c>
      <c r="X32" s="192">
        <v>560</v>
      </c>
      <c r="Y32" s="239">
        <v>276</v>
      </c>
      <c r="Z32" s="257">
        <v>6686.166666666667</v>
      </c>
      <c r="AA32" s="193">
        <v>99</v>
      </c>
      <c r="AB32" s="193">
        <v>62</v>
      </c>
      <c r="AC32" s="193">
        <v>98</v>
      </c>
      <c r="AD32" s="193">
        <v>43</v>
      </c>
      <c r="AE32" s="193">
        <v>99</v>
      </c>
      <c r="AF32" s="258">
        <v>8972</v>
      </c>
      <c r="AG32" s="194">
        <v>54633.79</v>
      </c>
      <c r="AH32" s="192">
        <v>63</v>
      </c>
      <c r="AI32" s="194">
        <v>381</v>
      </c>
      <c r="AJ32" s="194">
        <v>1256.5</v>
      </c>
      <c r="AK32" s="194">
        <v>4270.97</v>
      </c>
      <c r="AL32" s="192">
        <v>2312.9</v>
      </c>
      <c r="AM32" s="259">
        <v>1471.596</v>
      </c>
      <c r="AN32" s="192">
        <v>31219</v>
      </c>
      <c r="AO32" s="192">
        <v>1800</v>
      </c>
      <c r="AP32" s="192">
        <v>2000</v>
      </c>
      <c r="AQ32" s="192">
        <v>250</v>
      </c>
      <c r="AR32" s="192">
        <v>300</v>
      </c>
      <c r="AS32" s="192">
        <v>54</v>
      </c>
      <c r="AT32" s="195">
        <v>150</v>
      </c>
      <c r="AU32" s="195">
        <v>50</v>
      </c>
      <c r="AV32" s="197">
        <v>40</v>
      </c>
      <c r="AW32" s="197">
        <v>50</v>
      </c>
      <c r="AX32" s="192">
        <v>205000</v>
      </c>
      <c r="AY32" s="192">
        <v>635000</v>
      </c>
      <c r="AZ32" s="192">
        <v>150</v>
      </c>
      <c r="BA32" s="258">
        <v>179920</v>
      </c>
      <c r="BB32" s="192">
        <v>525000</v>
      </c>
      <c r="BC32" s="195">
        <v>37440</v>
      </c>
      <c r="BD32" s="195">
        <v>65000</v>
      </c>
      <c r="BE32" s="195">
        <v>0</v>
      </c>
      <c r="BF32" s="260">
        <v>0</v>
      </c>
      <c r="BG32" s="683">
        <v>73.403127924298929</v>
      </c>
      <c r="BH32" s="680">
        <v>3</v>
      </c>
    </row>
    <row r="33" spans="2:60" x14ac:dyDescent="0.25">
      <c r="B33" s="283">
        <v>23</v>
      </c>
      <c r="C33" s="50">
        <v>41530</v>
      </c>
      <c r="D33" s="122" t="s">
        <v>84</v>
      </c>
      <c r="E33" s="174">
        <v>10724</v>
      </c>
      <c r="F33" s="192">
        <v>10329</v>
      </c>
      <c r="G33" s="141">
        <v>189</v>
      </c>
      <c r="H33" s="175">
        <v>250</v>
      </c>
      <c r="I33" s="157">
        <v>28</v>
      </c>
      <c r="J33" s="193">
        <v>3.3362598770851628</v>
      </c>
      <c r="K33" s="193">
        <v>14.574187884108866</v>
      </c>
      <c r="L33" s="193">
        <v>5.2677787532923617</v>
      </c>
      <c r="M33" s="257">
        <v>5</v>
      </c>
      <c r="N33" s="195">
        <v>0</v>
      </c>
      <c r="O33" s="192">
        <v>39</v>
      </c>
      <c r="P33" s="195">
        <v>0</v>
      </c>
      <c r="Q33" s="154">
        <v>5</v>
      </c>
      <c r="R33" s="154">
        <v>0</v>
      </c>
      <c r="S33" s="154">
        <v>2</v>
      </c>
      <c r="T33" s="154">
        <v>105</v>
      </c>
      <c r="U33" s="192">
        <v>255</v>
      </c>
      <c r="V33" s="192">
        <v>1368</v>
      </c>
      <c r="W33" s="192">
        <v>778</v>
      </c>
      <c r="X33" s="192">
        <v>204</v>
      </c>
      <c r="Y33" s="239">
        <v>212</v>
      </c>
      <c r="Z33" s="257">
        <v>1673.2499999999998</v>
      </c>
      <c r="AA33" s="193">
        <v>100</v>
      </c>
      <c r="AB33" s="193">
        <v>47</v>
      </c>
      <c r="AC33" s="193">
        <v>92</v>
      </c>
      <c r="AD33" s="193">
        <v>17</v>
      </c>
      <c r="AE33" s="193">
        <v>94</v>
      </c>
      <c r="AF33" s="258">
        <v>403</v>
      </c>
      <c r="AG33" s="194">
        <v>1235.0500000000002</v>
      </c>
      <c r="AH33" s="192">
        <v>36</v>
      </c>
      <c r="AI33" s="194">
        <v>185</v>
      </c>
      <c r="AJ33" s="194">
        <v>1977.5</v>
      </c>
      <c r="AK33" s="194">
        <v>9754.7999999999993</v>
      </c>
      <c r="AL33" s="192">
        <v>4140.8999999999996</v>
      </c>
      <c r="AM33" s="259">
        <v>2739.8470000000002</v>
      </c>
      <c r="AN33" s="192">
        <v>2054</v>
      </c>
      <c r="AO33" s="192">
        <v>730</v>
      </c>
      <c r="AP33" s="192">
        <v>810</v>
      </c>
      <c r="AQ33" s="192">
        <v>200</v>
      </c>
      <c r="AR33" s="192">
        <v>5</v>
      </c>
      <c r="AS33" s="195">
        <v>2</v>
      </c>
      <c r="AT33" s="197">
        <v>70</v>
      </c>
      <c r="AU33" s="197">
        <v>350</v>
      </c>
      <c r="AV33" s="195">
        <v>0</v>
      </c>
      <c r="AW33" s="197">
        <v>45</v>
      </c>
      <c r="AX33" s="199">
        <v>2700</v>
      </c>
      <c r="AY33" s="192">
        <v>25000</v>
      </c>
      <c r="AZ33" s="192">
        <v>150</v>
      </c>
      <c r="BA33" s="258">
        <v>1960</v>
      </c>
      <c r="BB33" s="192">
        <v>4680</v>
      </c>
      <c r="BC33" s="195">
        <v>0</v>
      </c>
      <c r="BD33" s="195">
        <v>0</v>
      </c>
      <c r="BE33" s="192">
        <v>5200</v>
      </c>
      <c r="BF33" s="261">
        <v>13000</v>
      </c>
      <c r="BG33" s="322">
        <v>59.936265576753733</v>
      </c>
      <c r="BH33" s="372">
        <v>30</v>
      </c>
    </row>
    <row r="34" spans="2:60" x14ac:dyDescent="0.25">
      <c r="B34" s="283">
        <v>24</v>
      </c>
      <c r="C34" s="50">
        <v>41548</v>
      </c>
      <c r="D34" s="122" t="s">
        <v>202</v>
      </c>
      <c r="E34" s="174">
        <v>12408</v>
      </c>
      <c r="F34" s="192">
        <v>11044</v>
      </c>
      <c r="G34" s="141">
        <v>454</v>
      </c>
      <c r="H34" s="181">
        <v>279</v>
      </c>
      <c r="I34" s="139">
        <v>43</v>
      </c>
      <c r="J34" s="193">
        <v>5.3333333333333339</v>
      </c>
      <c r="K34" s="193">
        <v>13.333333333333334</v>
      </c>
      <c r="L34" s="193">
        <v>2.666666666666667</v>
      </c>
      <c r="M34" s="257">
        <v>4</v>
      </c>
      <c r="N34" s="192">
        <v>2</v>
      </c>
      <c r="O34" s="192">
        <v>39</v>
      </c>
      <c r="P34" s="192">
        <v>1</v>
      </c>
      <c r="Q34" s="139">
        <v>4</v>
      </c>
      <c r="R34" s="139">
        <v>2</v>
      </c>
      <c r="S34" s="139">
        <v>4</v>
      </c>
      <c r="T34" s="139">
        <v>132</v>
      </c>
      <c r="U34" s="192">
        <v>276</v>
      </c>
      <c r="V34" s="192">
        <v>1600</v>
      </c>
      <c r="W34" s="192">
        <v>919</v>
      </c>
      <c r="X34" s="192">
        <v>270</v>
      </c>
      <c r="Y34" s="239">
        <v>63</v>
      </c>
      <c r="Z34" s="257">
        <v>2814.6666666666665</v>
      </c>
      <c r="AA34" s="193">
        <v>100</v>
      </c>
      <c r="AB34" s="193">
        <v>51</v>
      </c>
      <c r="AC34" s="193">
        <v>94</v>
      </c>
      <c r="AD34" s="193">
        <v>23</v>
      </c>
      <c r="AE34" s="193">
        <v>100</v>
      </c>
      <c r="AF34" s="258">
        <v>1500</v>
      </c>
      <c r="AG34" s="194">
        <v>3542.4</v>
      </c>
      <c r="AH34" s="192">
        <v>105</v>
      </c>
      <c r="AI34" s="194">
        <v>925</v>
      </c>
      <c r="AJ34" s="194">
        <v>2029.9</v>
      </c>
      <c r="AK34" s="194">
        <v>4686.3919999999998</v>
      </c>
      <c r="AL34" s="192">
        <v>4382.3999999999996</v>
      </c>
      <c r="AM34" s="259">
        <v>2856.5040000000004</v>
      </c>
      <c r="AN34" s="192">
        <v>15369</v>
      </c>
      <c r="AO34" s="192">
        <v>2469</v>
      </c>
      <c r="AP34" s="192">
        <v>700</v>
      </c>
      <c r="AQ34" s="192">
        <v>200</v>
      </c>
      <c r="AR34" s="192">
        <v>65</v>
      </c>
      <c r="AS34" s="195">
        <v>12</v>
      </c>
      <c r="AT34" s="192">
        <v>500</v>
      </c>
      <c r="AU34" s="195">
        <v>0</v>
      </c>
      <c r="AV34" s="192">
        <v>180</v>
      </c>
      <c r="AW34" s="192">
        <v>50</v>
      </c>
      <c r="AX34" s="192">
        <v>7500</v>
      </c>
      <c r="AY34" s="192">
        <v>62000</v>
      </c>
      <c r="AZ34" s="192">
        <v>300</v>
      </c>
      <c r="BA34" s="258">
        <v>29182</v>
      </c>
      <c r="BB34" s="192">
        <v>83385</v>
      </c>
      <c r="BC34" s="192">
        <v>150000</v>
      </c>
      <c r="BD34" s="192">
        <v>300000</v>
      </c>
      <c r="BE34" s="195">
        <v>0</v>
      </c>
      <c r="BF34" s="260">
        <v>0</v>
      </c>
      <c r="BG34" s="322">
        <v>61.971960644224723</v>
      </c>
      <c r="BH34" s="372">
        <v>24</v>
      </c>
    </row>
    <row r="35" spans="2:60" x14ac:dyDescent="0.25">
      <c r="B35" s="283">
        <v>25</v>
      </c>
      <c r="C35" s="50">
        <v>41551</v>
      </c>
      <c r="D35" s="122" t="s">
        <v>79</v>
      </c>
      <c r="E35" s="174">
        <v>112012</v>
      </c>
      <c r="F35" s="192">
        <v>89333</v>
      </c>
      <c r="G35" s="141">
        <v>33958</v>
      </c>
      <c r="H35" s="175">
        <v>2639</v>
      </c>
      <c r="I35" s="157">
        <v>546</v>
      </c>
      <c r="J35" s="193">
        <v>2.4040684234858993</v>
      </c>
      <c r="K35" s="193">
        <v>13.129912159038373</v>
      </c>
      <c r="L35" s="193">
        <v>4.4845122515025428</v>
      </c>
      <c r="M35" s="257">
        <v>15</v>
      </c>
      <c r="N35" s="202">
        <v>0</v>
      </c>
      <c r="O35" s="192">
        <v>152</v>
      </c>
      <c r="P35" s="192">
        <v>23</v>
      </c>
      <c r="Q35" s="154" t="s">
        <v>124</v>
      </c>
      <c r="R35" s="154" t="s">
        <v>124</v>
      </c>
      <c r="S35" s="154" t="s">
        <v>124</v>
      </c>
      <c r="T35" s="154" t="s">
        <v>124</v>
      </c>
      <c r="U35" s="192">
        <v>2108</v>
      </c>
      <c r="V35" s="192">
        <v>13640</v>
      </c>
      <c r="W35" s="192">
        <v>8802</v>
      </c>
      <c r="X35" s="192">
        <v>2508</v>
      </c>
      <c r="Y35" s="239">
        <v>1584</v>
      </c>
      <c r="Z35" s="257">
        <v>25498.416666666664</v>
      </c>
      <c r="AA35" s="193">
        <v>100</v>
      </c>
      <c r="AB35" s="193">
        <v>52</v>
      </c>
      <c r="AC35" s="193">
        <v>98</v>
      </c>
      <c r="AD35" s="193">
        <v>16</v>
      </c>
      <c r="AE35" s="193">
        <v>100</v>
      </c>
      <c r="AF35" s="258">
        <v>5693</v>
      </c>
      <c r="AG35" s="194">
        <v>15048.6</v>
      </c>
      <c r="AH35" s="192">
        <v>557</v>
      </c>
      <c r="AI35" s="194">
        <v>2874</v>
      </c>
      <c r="AJ35" s="194">
        <v>4279.3</v>
      </c>
      <c r="AK35" s="194">
        <v>16571.099999999999</v>
      </c>
      <c r="AL35" s="192">
        <v>16855.2</v>
      </c>
      <c r="AM35" s="259">
        <v>11302.027</v>
      </c>
      <c r="AN35" s="192">
        <v>28517</v>
      </c>
      <c r="AO35" s="192">
        <v>6125</v>
      </c>
      <c r="AP35" s="192">
        <v>6500</v>
      </c>
      <c r="AQ35" s="192">
        <v>450</v>
      </c>
      <c r="AR35" s="192">
        <v>120</v>
      </c>
      <c r="AS35" s="195">
        <v>30</v>
      </c>
      <c r="AT35" s="195">
        <v>250</v>
      </c>
      <c r="AU35" s="195">
        <v>350</v>
      </c>
      <c r="AV35" s="192">
        <v>98</v>
      </c>
      <c r="AW35" s="192">
        <v>185</v>
      </c>
      <c r="AX35" s="192">
        <v>40000</v>
      </c>
      <c r="AY35" s="192">
        <v>1120000</v>
      </c>
      <c r="AZ35" s="192">
        <v>2056</v>
      </c>
      <c r="BA35" s="258">
        <v>85350</v>
      </c>
      <c r="BB35" s="192">
        <v>225920</v>
      </c>
      <c r="BC35" s="192">
        <v>21024</v>
      </c>
      <c r="BD35" s="192">
        <v>25575</v>
      </c>
      <c r="BE35" s="192">
        <v>9500</v>
      </c>
      <c r="BF35" s="261">
        <v>29760</v>
      </c>
      <c r="BG35" s="683">
        <v>73.203403917775304</v>
      </c>
      <c r="BH35" s="680">
        <v>4</v>
      </c>
    </row>
    <row r="36" spans="2:60" x14ac:dyDescent="0.25">
      <c r="B36" s="689">
        <v>26</v>
      </c>
      <c r="C36" s="50">
        <v>41615</v>
      </c>
      <c r="D36" s="122" t="s">
        <v>61</v>
      </c>
      <c r="E36" s="174">
        <v>18911</v>
      </c>
      <c r="F36" s="192">
        <v>13051</v>
      </c>
      <c r="G36" s="141">
        <v>1618</v>
      </c>
      <c r="H36" s="181">
        <v>298</v>
      </c>
      <c r="I36" s="139">
        <v>89</v>
      </c>
      <c r="J36" s="193">
        <v>4.6325878594249197</v>
      </c>
      <c r="K36" s="193">
        <v>6.0702875399361016</v>
      </c>
      <c r="L36" s="193">
        <v>4.7923322683706067</v>
      </c>
      <c r="M36" s="257">
        <v>4</v>
      </c>
      <c r="N36" s="195">
        <v>0</v>
      </c>
      <c r="O36" s="192">
        <v>28</v>
      </c>
      <c r="P36" s="192">
        <v>5</v>
      </c>
      <c r="Q36" s="154">
        <v>4</v>
      </c>
      <c r="R36" s="154">
        <v>0</v>
      </c>
      <c r="S36" s="154">
        <v>8</v>
      </c>
      <c r="T36" s="154">
        <v>176</v>
      </c>
      <c r="U36" s="192">
        <v>355</v>
      </c>
      <c r="V36" s="192">
        <v>2038</v>
      </c>
      <c r="W36" s="192">
        <v>1384</v>
      </c>
      <c r="X36" s="192">
        <v>431</v>
      </c>
      <c r="Y36" s="239">
        <v>402</v>
      </c>
      <c r="Z36" s="257">
        <v>4596.1666666666661</v>
      </c>
      <c r="AA36" s="193">
        <v>100</v>
      </c>
      <c r="AB36" s="193">
        <v>75</v>
      </c>
      <c r="AC36" s="193">
        <v>95</v>
      </c>
      <c r="AD36" s="193">
        <v>44</v>
      </c>
      <c r="AE36" s="193">
        <v>99</v>
      </c>
      <c r="AF36" s="258">
        <v>2515</v>
      </c>
      <c r="AG36" s="194">
        <v>10038.200000000001</v>
      </c>
      <c r="AH36" s="192">
        <v>24</v>
      </c>
      <c r="AI36" s="194">
        <v>108</v>
      </c>
      <c r="AJ36" s="194">
        <v>1651.1</v>
      </c>
      <c r="AK36" s="194">
        <v>6850.5749999999989</v>
      </c>
      <c r="AL36" s="192">
        <v>787.9</v>
      </c>
      <c r="AM36" s="259">
        <v>494.59199999999998</v>
      </c>
      <c r="AN36" s="192">
        <v>15037</v>
      </c>
      <c r="AO36" s="192">
        <v>2967</v>
      </c>
      <c r="AP36" s="192">
        <v>118</v>
      </c>
      <c r="AQ36" s="192">
        <v>267</v>
      </c>
      <c r="AR36" s="192">
        <v>306</v>
      </c>
      <c r="AS36" s="195">
        <v>39</v>
      </c>
      <c r="AT36" s="195">
        <v>0</v>
      </c>
      <c r="AU36" s="195">
        <v>120</v>
      </c>
      <c r="AV36" s="192">
        <v>100</v>
      </c>
      <c r="AW36" s="192">
        <v>120</v>
      </c>
      <c r="AX36" s="192">
        <v>295000</v>
      </c>
      <c r="AY36" s="192">
        <v>470000</v>
      </c>
      <c r="AZ36" s="195">
        <v>0</v>
      </c>
      <c r="BA36" s="258">
        <v>144990</v>
      </c>
      <c r="BB36" s="192">
        <v>414000</v>
      </c>
      <c r="BC36" s="195">
        <v>13662</v>
      </c>
      <c r="BD36" s="195">
        <v>41400</v>
      </c>
      <c r="BE36" s="195">
        <v>0</v>
      </c>
      <c r="BF36" s="260">
        <v>0</v>
      </c>
      <c r="BG36" s="322">
        <v>75.252729882722605</v>
      </c>
      <c r="BH36" s="372">
        <v>2</v>
      </c>
    </row>
    <row r="37" spans="2:60" x14ac:dyDescent="0.25">
      <c r="B37" s="283">
        <v>27</v>
      </c>
      <c r="C37" s="50">
        <v>41660</v>
      </c>
      <c r="D37" s="122" t="s">
        <v>85</v>
      </c>
      <c r="E37" s="174">
        <v>10543</v>
      </c>
      <c r="F37" s="192">
        <v>10002</v>
      </c>
      <c r="G37" s="141">
        <v>261</v>
      </c>
      <c r="H37" s="175">
        <v>250</v>
      </c>
      <c r="I37" s="139">
        <v>50</v>
      </c>
      <c r="J37" s="193">
        <v>3.2687903393712263</v>
      </c>
      <c r="K37" s="193">
        <v>17.343327087237142</v>
      </c>
      <c r="L37" s="193">
        <v>4.268165729752238</v>
      </c>
      <c r="M37" s="257">
        <v>2</v>
      </c>
      <c r="N37" s="195">
        <v>0</v>
      </c>
      <c r="O37" s="192">
        <v>40</v>
      </c>
      <c r="P37" s="195">
        <v>0</v>
      </c>
      <c r="Q37" s="154">
        <v>2</v>
      </c>
      <c r="R37" s="154">
        <v>0</v>
      </c>
      <c r="S37" s="154">
        <v>5</v>
      </c>
      <c r="T37" s="154">
        <v>102</v>
      </c>
      <c r="U37" s="192">
        <v>243</v>
      </c>
      <c r="V37" s="192">
        <v>1527</v>
      </c>
      <c r="W37" s="192">
        <v>663</v>
      </c>
      <c r="X37" s="192">
        <v>188</v>
      </c>
      <c r="Y37" s="239">
        <v>228</v>
      </c>
      <c r="Z37" s="257">
        <v>1562.0000000000002</v>
      </c>
      <c r="AA37" s="193">
        <v>93</v>
      </c>
      <c r="AB37" s="193">
        <v>56</v>
      </c>
      <c r="AC37" s="193">
        <v>79</v>
      </c>
      <c r="AD37" s="193">
        <v>12</v>
      </c>
      <c r="AE37" s="193">
        <v>58</v>
      </c>
      <c r="AF37" s="258">
        <v>775</v>
      </c>
      <c r="AG37" s="194">
        <v>1611.2</v>
      </c>
      <c r="AH37" s="192">
        <v>48</v>
      </c>
      <c r="AI37" s="194">
        <v>300</v>
      </c>
      <c r="AJ37" s="194">
        <v>764</v>
      </c>
      <c r="AK37" s="194">
        <v>2184.3000000000002</v>
      </c>
      <c r="AL37" s="192">
        <v>2943.4</v>
      </c>
      <c r="AM37" s="259">
        <v>1999.8549999999998</v>
      </c>
      <c r="AN37" s="192">
        <v>5071</v>
      </c>
      <c r="AO37" s="192">
        <v>770</v>
      </c>
      <c r="AP37" s="192">
        <v>1100</v>
      </c>
      <c r="AQ37" s="192">
        <v>270</v>
      </c>
      <c r="AR37" s="192">
        <v>18</v>
      </c>
      <c r="AS37" s="195">
        <v>0</v>
      </c>
      <c r="AT37" s="200">
        <v>70</v>
      </c>
      <c r="AU37" s="192">
        <v>360</v>
      </c>
      <c r="AV37" s="195">
        <v>0</v>
      </c>
      <c r="AW37" s="195">
        <v>0</v>
      </c>
      <c r="AX37" s="199">
        <v>1000</v>
      </c>
      <c r="AY37" s="192">
        <v>8500</v>
      </c>
      <c r="AZ37" s="192">
        <v>25</v>
      </c>
      <c r="BA37" s="258">
        <v>520</v>
      </c>
      <c r="BB37" s="192">
        <v>1300</v>
      </c>
      <c r="BC37" s="192">
        <v>78</v>
      </c>
      <c r="BD37" s="192">
        <v>140</v>
      </c>
      <c r="BE37" s="192">
        <v>500</v>
      </c>
      <c r="BF37" s="261">
        <v>1116</v>
      </c>
      <c r="BG37" s="683">
        <v>58.843422357345503</v>
      </c>
      <c r="BH37" s="680">
        <v>33</v>
      </c>
    </row>
    <row r="38" spans="2:60" x14ac:dyDescent="0.25">
      <c r="B38" s="283">
        <v>28</v>
      </c>
      <c r="C38" s="50">
        <v>41668</v>
      </c>
      <c r="D38" s="122" t="s">
        <v>86</v>
      </c>
      <c r="E38" s="174">
        <v>31245</v>
      </c>
      <c r="F38" s="192">
        <v>29091</v>
      </c>
      <c r="G38" s="141">
        <v>1704</v>
      </c>
      <c r="H38" s="175">
        <v>546</v>
      </c>
      <c r="I38" s="157">
        <v>143</v>
      </c>
      <c r="J38" s="193">
        <v>3.329369797859691</v>
      </c>
      <c r="K38" s="193">
        <v>15.636147443519619</v>
      </c>
      <c r="L38" s="193">
        <v>5.4399524375743162</v>
      </c>
      <c r="M38" s="257">
        <v>9</v>
      </c>
      <c r="N38" s="195">
        <v>0</v>
      </c>
      <c r="O38" s="192">
        <v>87</v>
      </c>
      <c r="P38" s="192">
        <v>2</v>
      </c>
      <c r="Q38" s="139">
        <v>9</v>
      </c>
      <c r="R38" s="139">
        <v>0</v>
      </c>
      <c r="S38" s="139">
        <v>11</v>
      </c>
      <c r="T38" s="139">
        <v>289</v>
      </c>
      <c r="U38" s="192">
        <v>542</v>
      </c>
      <c r="V38" s="192">
        <v>3226</v>
      </c>
      <c r="W38" s="192">
        <v>1980</v>
      </c>
      <c r="X38" s="192">
        <v>591</v>
      </c>
      <c r="Y38" s="239">
        <v>831</v>
      </c>
      <c r="Z38" s="257">
        <v>5539.5</v>
      </c>
      <c r="AA38" s="193">
        <v>97</v>
      </c>
      <c r="AB38" s="193">
        <v>69</v>
      </c>
      <c r="AC38" s="193">
        <v>96</v>
      </c>
      <c r="AD38" s="193">
        <v>32</v>
      </c>
      <c r="AE38" s="193">
        <v>91</v>
      </c>
      <c r="AF38" s="258">
        <v>1919</v>
      </c>
      <c r="AG38" s="194">
        <v>4845.5</v>
      </c>
      <c r="AH38" s="192">
        <v>250</v>
      </c>
      <c r="AI38" s="194">
        <v>1370</v>
      </c>
      <c r="AJ38" s="194">
        <v>4813.8999999999996</v>
      </c>
      <c r="AK38" s="194">
        <v>15553.868</v>
      </c>
      <c r="AL38" s="192">
        <v>5459.3</v>
      </c>
      <c r="AM38" s="259">
        <v>3716.9770000000003</v>
      </c>
      <c r="AN38" s="192">
        <v>7249</v>
      </c>
      <c r="AO38" s="192">
        <v>2003</v>
      </c>
      <c r="AP38" s="192">
        <v>2080</v>
      </c>
      <c r="AQ38" s="192">
        <v>160</v>
      </c>
      <c r="AR38" s="192">
        <v>18</v>
      </c>
      <c r="AS38" s="195">
        <v>20</v>
      </c>
      <c r="AT38" s="192">
        <v>3000</v>
      </c>
      <c r="AU38" s="192">
        <v>28000</v>
      </c>
      <c r="AV38" s="192">
        <v>150</v>
      </c>
      <c r="AW38" s="192">
        <v>40</v>
      </c>
      <c r="AX38" s="192">
        <v>3850</v>
      </c>
      <c r="AY38" s="192">
        <v>70000</v>
      </c>
      <c r="AZ38" s="192">
        <v>1380</v>
      </c>
      <c r="BA38" s="258">
        <v>3150</v>
      </c>
      <c r="BB38" s="192">
        <v>7000</v>
      </c>
      <c r="BC38" s="192">
        <v>397</v>
      </c>
      <c r="BD38" s="192">
        <v>651</v>
      </c>
      <c r="BE38" s="192">
        <v>4350</v>
      </c>
      <c r="BF38" s="261">
        <v>9100</v>
      </c>
      <c r="BG38" s="322">
        <v>65.575228955311999</v>
      </c>
      <c r="BH38" s="372">
        <v>17</v>
      </c>
    </row>
    <row r="39" spans="2:60" x14ac:dyDescent="0.25">
      <c r="B39" s="283">
        <v>29</v>
      </c>
      <c r="C39" s="50">
        <v>41676</v>
      </c>
      <c r="D39" s="122" t="s">
        <v>62</v>
      </c>
      <c r="E39" s="174">
        <v>9410</v>
      </c>
      <c r="F39" s="192">
        <v>9472</v>
      </c>
      <c r="G39" s="141">
        <v>450</v>
      </c>
      <c r="H39" s="175">
        <v>194</v>
      </c>
      <c r="I39" s="139">
        <v>31</v>
      </c>
      <c r="J39" s="193">
        <v>6.666666666666667</v>
      </c>
      <c r="K39" s="193">
        <v>18.596491228070175</v>
      </c>
      <c r="L39" s="193">
        <v>10.175438596491228</v>
      </c>
      <c r="M39" s="257">
        <v>4</v>
      </c>
      <c r="N39" s="195">
        <v>0</v>
      </c>
      <c r="O39" s="192">
        <v>40</v>
      </c>
      <c r="P39" s="195">
        <v>0</v>
      </c>
      <c r="Q39" s="154">
        <v>4</v>
      </c>
      <c r="R39" s="154">
        <v>0</v>
      </c>
      <c r="S39" s="154">
        <v>3</v>
      </c>
      <c r="T39" s="154">
        <v>108</v>
      </c>
      <c r="U39" s="192">
        <v>118</v>
      </c>
      <c r="V39" s="192">
        <v>1267</v>
      </c>
      <c r="W39" s="192">
        <v>733</v>
      </c>
      <c r="X39" s="192">
        <v>251</v>
      </c>
      <c r="Y39" s="239">
        <v>64</v>
      </c>
      <c r="Z39" s="257">
        <v>2020.4166666666665</v>
      </c>
      <c r="AA39" s="193">
        <v>100</v>
      </c>
      <c r="AB39" s="193">
        <v>42.01</v>
      </c>
      <c r="AC39" s="193">
        <v>100</v>
      </c>
      <c r="AD39" s="193">
        <v>17</v>
      </c>
      <c r="AE39" s="193">
        <v>100</v>
      </c>
      <c r="AF39" s="258">
        <v>3924</v>
      </c>
      <c r="AG39" s="194">
        <v>6046.35</v>
      </c>
      <c r="AH39" s="192">
        <v>131</v>
      </c>
      <c r="AI39" s="194">
        <v>815</v>
      </c>
      <c r="AJ39" s="194">
        <v>1326</v>
      </c>
      <c r="AK39" s="194">
        <v>4838.2749999999996</v>
      </c>
      <c r="AL39" s="192">
        <v>3078</v>
      </c>
      <c r="AM39" s="259">
        <v>1948.2015000000001</v>
      </c>
      <c r="AN39" s="192">
        <v>6930</v>
      </c>
      <c r="AO39" s="192">
        <v>1830</v>
      </c>
      <c r="AP39" s="192">
        <v>350</v>
      </c>
      <c r="AQ39" s="192">
        <v>60</v>
      </c>
      <c r="AR39" s="192">
        <v>40</v>
      </c>
      <c r="AS39" s="195">
        <v>16</v>
      </c>
      <c r="AT39" s="197">
        <v>200</v>
      </c>
      <c r="AU39" s="197">
        <v>150</v>
      </c>
      <c r="AV39" s="197">
        <v>400</v>
      </c>
      <c r="AW39" s="197">
        <v>100</v>
      </c>
      <c r="AX39" s="192">
        <v>3000</v>
      </c>
      <c r="AY39" s="192">
        <v>20000</v>
      </c>
      <c r="AZ39" s="192">
        <v>150</v>
      </c>
      <c r="BA39" s="258">
        <v>1500</v>
      </c>
      <c r="BB39" s="192">
        <v>3900</v>
      </c>
      <c r="BC39" s="195">
        <v>0</v>
      </c>
      <c r="BD39" s="195">
        <v>0</v>
      </c>
      <c r="BE39" s="192">
        <v>7160</v>
      </c>
      <c r="BF39" s="261">
        <v>10500</v>
      </c>
      <c r="BG39" s="683">
        <v>61.38108206635475</v>
      </c>
      <c r="BH39" s="680">
        <v>26</v>
      </c>
    </row>
    <row r="40" spans="2:60" x14ac:dyDescent="0.25">
      <c r="B40" s="283">
        <v>30</v>
      </c>
      <c r="C40" s="50">
        <v>41770</v>
      </c>
      <c r="D40" s="122" t="s">
        <v>77</v>
      </c>
      <c r="E40" s="174">
        <v>15306</v>
      </c>
      <c r="F40" s="192">
        <v>15045</v>
      </c>
      <c r="G40" s="141">
        <v>867</v>
      </c>
      <c r="H40" s="175">
        <v>359</v>
      </c>
      <c r="I40" s="139">
        <v>61</v>
      </c>
      <c r="J40" s="193">
        <v>2.5872442839951866</v>
      </c>
      <c r="K40" s="193">
        <v>11.913357400722022</v>
      </c>
      <c r="L40" s="193">
        <v>3.3694344163658241</v>
      </c>
      <c r="M40" s="257">
        <v>4</v>
      </c>
      <c r="N40" s="192">
        <v>3</v>
      </c>
      <c r="O40" s="192">
        <v>54</v>
      </c>
      <c r="P40" s="192">
        <v>2</v>
      </c>
      <c r="Q40" s="139">
        <v>7</v>
      </c>
      <c r="R40" s="139">
        <v>0</v>
      </c>
      <c r="S40" s="139">
        <v>5</v>
      </c>
      <c r="T40" s="139">
        <v>166</v>
      </c>
      <c r="U40" s="192">
        <v>290</v>
      </c>
      <c r="V40" s="192">
        <v>2370</v>
      </c>
      <c r="W40" s="192">
        <v>1203</v>
      </c>
      <c r="X40" s="192">
        <v>282</v>
      </c>
      <c r="Y40" s="239">
        <v>546</v>
      </c>
      <c r="Z40" s="257">
        <v>2841.3333333333335</v>
      </c>
      <c r="AA40" s="193">
        <v>100</v>
      </c>
      <c r="AB40" s="193">
        <v>50</v>
      </c>
      <c r="AC40" s="193">
        <v>100</v>
      </c>
      <c r="AD40" s="193">
        <v>23</v>
      </c>
      <c r="AE40" s="193">
        <v>91</v>
      </c>
      <c r="AF40" s="258">
        <v>471.5</v>
      </c>
      <c r="AG40" s="194">
        <v>2674.45</v>
      </c>
      <c r="AH40" s="192">
        <v>55</v>
      </c>
      <c r="AI40" s="194">
        <v>338</v>
      </c>
      <c r="AJ40" s="194">
        <v>801</v>
      </c>
      <c r="AK40" s="194">
        <v>6690.25</v>
      </c>
      <c r="AL40" s="192">
        <v>4616.3</v>
      </c>
      <c r="AM40" s="259">
        <v>3148.6560000000004</v>
      </c>
      <c r="AN40" s="192">
        <v>7986</v>
      </c>
      <c r="AO40" s="192">
        <v>1330</v>
      </c>
      <c r="AP40" s="192">
        <v>1900</v>
      </c>
      <c r="AQ40" s="192">
        <v>400</v>
      </c>
      <c r="AR40" s="192">
        <v>22</v>
      </c>
      <c r="AS40" s="201">
        <v>2</v>
      </c>
      <c r="AT40" s="195">
        <v>30</v>
      </c>
      <c r="AU40" s="192">
        <v>50</v>
      </c>
      <c r="AV40" s="192">
        <v>130</v>
      </c>
      <c r="AW40" s="192">
        <v>36</v>
      </c>
      <c r="AX40" s="192">
        <v>3200</v>
      </c>
      <c r="AY40" s="192">
        <v>21000</v>
      </c>
      <c r="AZ40" s="192">
        <v>15</v>
      </c>
      <c r="BA40" s="258">
        <v>17952</v>
      </c>
      <c r="BB40" s="192">
        <v>52800</v>
      </c>
      <c r="BC40" s="192">
        <v>9504</v>
      </c>
      <c r="BD40" s="192">
        <v>21120</v>
      </c>
      <c r="BE40" s="192">
        <v>3675</v>
      </c>
      <c r="BF40" s="261">
        <v>10500</v>
      </c>
      <c r="BG40" s="322">
        <v>66.910346302681177</v>
      </c>
      <c r="BH40" s="372">
        <v>12</v>
      </c>
    </row>
    <row r="41" spans="2:60" x14ac:dyDescent="0.25">
      <c r="B41" s="455">
        <v>31</v>
      </c>
      <c r="C41" s="50">
        <v>41791</v>
      </c>
      <c r="D41" s="122" t="s">
        <v>78</v>
      </c>
      <c r="E41" s="174">
        <v>16840</v>
      </c>
      <c r="F41" s="192">
        <v>14221</v>
      </c>
      <c r="G41" s="141">
        <v>917</v>
      </c>
      <c r="H41" s="175">
        <v>299</v>
      </c>
      <c r="I41" s="139">
        <v>77</v>
      </c>
      <c r="J41" s="193">
        <v>1.6913319238900635</v>
      </c>
      <c r="K41" s="193">
        <v>13.21353065539112</v>
      </c>
      <c r="L41" s="193">
        <v>3.1712473572938689</v>
      </c>
      <c r="M41" s="257">
        <v>6</v>
      </c>
      <c r="N41" s="195">
        <v>0</v>
      </c>
      <c r="O41" s="192">
        <v>52</v>
      </c>
      <c r="P41" s="192">
        <v>1</v>
      </c>
      <c r="Q41" s="139">
        <v>6</v>
      </c>
      <c r="R41" s="139">
        <v>0</v>
      </c>
      <c r="S41" s="139">
        <v>7</v>
      </c>
      <c r="T41" s="139">
        <v>181</v>
      </c>
      <c r="U41" s="192">
        <v>396</v>
      </c>
      <c r="V41" s="192">
        <v>2271</v>
      </c>
      <c r="W41" s="192">
        <v>1232</v>
      </c>
      <c r="X41" s="192">
        <v>402</v>
      </c>
      <c r="Y41" s="239">
        <v>509</v>
      </c>
      <c r="Z41" s="257">
        <v>3607.5833333333335</v>
      </c>
      <c r="AA41" s="193">
        <v>100</v>
      </c>
      <c r="AB41" s="193">
        <v>59</v>
      </c>
      <c r="AC41" s="193">
        <v>100</v>
      </c>
      <c r="AD41" s="193">
        <v>23</v>
      </c>
      <c r="AE41" s="193">
        <v>100</v>
      </c>
      <c r="AF41" s="258">
        <v>441.5</v>
      </c>
      <c r="AG41" s="194">
        <v>1292.0999999999999</v>
      </c>
      <c r="AH41" s="192">
        <v>28</v>
      </c>
      <c r="AI41" s="194">
        <v>156</v>
      </c>
      <c r="AJ41" s="194">
        <v>1027.5</v>
      </c>
      <c r="AK41" s="194">
        <v>3798.3450000000003</v>
      </c>
      <c r="AL41" s="192">
        <v>3711.4</v>
      </c>
      <c r="AM41" s="259">
        <v>2379.279</v>
      </c>
      <c r="AN41" s="192">
        <v>17187</v>
      </c>
      <c r="AO41" s="192">
        <v>4345</v>
      </c>
      <c r="AP41" s="192">
        <v>2000</v>
      </c>
      <c r="AQ41" s="192">
        <v>355</v>
      </c>
      <c r="AR41" s="192">
        <v>48</v>
      </c>
      <c r="AS41" s="192">
        <v>58</v>
      </c>
      <c r="AT41" s="195">
        <v>180</v>
      </c>
      <c r="AU41" s="195">
        <v>0</v>
      </c>
      <c r="AV41" s="192">
        <v>85</v>
      </c>
      <c r="AW41" s="192">
        <v>28</v>
      </c>
      <c r="AX41" s="192">
        <v>3360</v>
      </c>
      <c r="AY41" s="192">
        <v>20000</v>
      </c>
      <c r="AZ41" s="192">
        <v>40</v>
      </c>
      <c r="BA41" s="258">
        <v>4750</v>
      </c>
      <c r="BB41" s="192">
        <v>9500</v>
      </c>
      <c r="BC41" s="192">
        <v>1188</v>
      </c>
      <c r="BD41" s="192">
        <v>2375</v>
      </c>
      <c r="BE41" s="195">
        <v>0</v>
      </c>
      <c r="BF41" s="260">
        <v>0</v>
      </c>
      <c r="BG41" s="683">
        <v>62.095941582078801</v>
      </c>
      <c r="BH41" s="680">
        <v>23</v>
      </c>
    </row>
    <row r="42" spans="2:60" x14ac:dyDescent="0.25">
      <c r="B42" s="283">
        <v>32</v>
      </c>
      <c r="C42" s="50">
        <v>41799</v>
      </c>
      <c r="D42" s="122" t="s">
        <v>63</v>
      </c>
      <c r="E42" s="174">
        <v>9608</v>
      </c>
      <c r="F42" s="192">
        <v>9994</v>
      </c>
      <c r="G42" s="141">
        <v>363</v>
      </c>
      <c r="H42" s="175">
        <v>166</v>
      </c>
      <c r="I42" s="139">
        <v>51</v>
      </c>
      <c r="J42" s="193">
        <v>1.0183299389002036</v>
      </c>
      <c r="K42" s="193">
        <v>11.812627291242363</v>
      </c>
      <c r="L42" s="196">
        <v>2.4439918533604885</v>
      </c>
      <c r="M42" s="257">
        <v>4</v>
      </c>
      <c r="N42" s="195">
        <v>0</v>
      </c>
      <c r="O42" s="192">
        <v>47</v>
      </c>
      <c r="P42" s="195">
        <v>0</v>
      </c>
      <c r="Q42" s="154">
        <v>4</v>
      </c>
      <c r="R42" s="154">
        <v>0</v>
      </c>
      <c r="S42" s="154">
        <v>5</v>
      </c>
      <c r="T42" s="154">
        <v>131</v>
      </c>
      <c r="U42" s="192">
        <v>228</v>
      </c>
      <c r="V42" s="192">
        <v>1355</v>
      </c>
      <c r="W42" s="192">
        <v>886</v>
      </c>
      <c r="X42" s="192">
        <v>247</v>
      </c>
      <c r="Y42" s="239">
        <v>216</v>
      </c>
      <c r="Z42" s="257">
        <v>2610.9166666666665</v>
      </c>
      <c r="AA42" s="193">
        <v>100</v>
      </c>
      <c r="AB42" s="193">
        <v>62</v>
      </c>
      <c r="AC42" s="193">
        <v>100</v>
      </c>
      <c r="AD42" s="193">
        <v>32</v>
      </c>
      <c r="AE42" s="193">
        <v>100</v>
      </c>
      <c r="AF42" s="258">
        <v>3691.3</v>
      </c>
      <c r="AG42" s="194">
        <v>18294.841</v>
      </c>
      <c r="AH42" s="192">
        <v>80</v>
      </c>
      <c r="AI42" s="194">
        <v>431</v>
      </c>
      <c r="AJ42" s="194">
        <v>3801</v>
      </c>
      <c r="AK42" s="194">
        <v>17806.55</v>
      </c>
      <c r="AL42" s="192">
        <v>3153.3</v>
      </c>
      <c r="AM42" s="259">
        <v>1993.7925000000002</v>
      </c>
      <c r="AN42" s="192">
        <v>17594</v>
      </c>
      <c r="AO42" s="192">
        <v>3450</v>
      </c>
      <c r="AP42" s="192">
        <v>3000</v>
      </c>
      <c r="AQ42" s="192">
        <v>1000</v>
      </c>
      <c r="AR42" s="192">
        <v>800</v>
      </c>
      <c r="AS42" s="195">
        <v>1</v>
      </c>
      <c r="AT42" s="195">
        <v>0</v>
      </c>
      <c r="AU42" s="195">
        <v>0</v>
      </c>
      <c r="AV42" s="192">
        <v>350</v>
      </c>
      <c r="AW42" s="192">
        <v>400</v>
      </c>
      <c r="AX42" s="192">
        <v>6000</v>
      </c>
      <c r="AY42" s="192">
        <v>10000</v>
      </c>
      <c r="AZ42" s="192">
        <v>50</v>
      </c>
      <c r="BA42" s="258">
        <v>6817</v>
      </c>
      <c r="BB42" s="192">
        <v>19574</v>
      </c>
      <c r="BC42" s="192">
        <v>2931</v>
      </c>
      <c r="BD42" s="192">
        <v>3030</v>
      </c>
      <c r="BE42" s="195">
        <v>0</v>
      </c>
      <c r="BF42" s="260">
        <v>0</v>
      </c>
      <c r="BG42" s="322">
        <v>64.581483260657322</v>
      </c>
      <c r="BH42" s="372">
        <v>19</v>
      </c>
    </row>
    <row r="43" spans="2:60" x14ac:dyDescent="0.25">
      <c r="B43" s="283">
        <v>33</v>
      </c>
      <c r="C43" s="50">
        <v>41801</v>
      </c>
      <c r="D43" s="122" t="s">
        <v>64</v>
      </c>
      <c r="E43" s="174">
        <v>12429</v>
      </c>
      <c r="F43" s="192">
        <v>6057</v>
      </c>
      <c r="G43" s="141">
        <v>419</v>
      </c>
      <c r="H43" s="175">
        <v>136</v>
      </c>
      <c r="I43" s="157">
        <v>25</v>
      </c>
      <c r="J43" s="193">
        <v>1.1363636363636365</v>
      </c>
      <c r="K43" s="193">
        <v>10.454545454545453</v>
      </c>
      <c r="L43" s="193">
        <v>1.5909090909090908</v>
      </c>
      <c r="M43" s="257">
        <v>4</v>
      </c>
      <c r="N43" s="192">
        <v>1</v>
      </c>
      <c r="O43" s="192">
        <v>21</v>
      </c>
      <c r="P43" s="195">
        <v>0</v>
      </c>
      <c r="Q43" s="154">
        <v>4</v>
      </c>
      <c r="R43" s="154">
        <v>1</v>
      </c>
      <c r="S43" s="154">
        <v>2</v>
      </c>
      <c r="T43" s="154">
        <v>76</v>
      </c>
      <c r="U43" s="192">
        <v>127</v>
      </c>
      <c r="V43" s="192">
        <v>846</v>
      </c>
      <c r="W43" s="192">
        <v>531</v>
      </c>
      <c r="X43" s="192">
        <v>110</v>
      </c>
      <c r="Y43" s="239">
        <v>73</v>
      </c>
      <c r="Z43" s="257">
        <v>1831.8333333333335</v>
      </c>
      <c r="AA43" s="193">
        <v>97</v>
      </c>
      <c r="AB43" s="193">
        <v>21</v>
      </c>
      <c r="AC43" s="193">
        <v>98</v>
      </c>
      <c r="AD43" s="193">
        <v>22</v>
      </c>
      <c r="AE43" s="193">
        <v>100</v>
      </c>
      <c r="AF43" s="258">
        <v>510</v>
      </c>
      <c r="AG43" s="194">
        <v>1686.5</v>
      </c>
      <c r="AH43" s="192">
        <v>28</v>
      </c>
      <c r="AI43" s="194">
        <v>166</v>
      </c>
      <c r="AJ43" s="194">
        <v>701.9</v>
      </c>
      <c r="AK43" s="194">
        <v>1794.6</v>
      </c>
      <c r="AL43" s="192">
        <v>2622.9</v>
      </c>
      <c r="AM43" s="259">
        <v>1666.3395000000003</v>
      </c>
      <c r="AN43" s="192">
        <v>5736</v>
      </c>
      <c r="AO43" s="192">
        <v>393</v>
      </c>
      <c r="AP43" s="192">
        <v>253</v>
      </c>
      <c r="AQ43" s="192">
        <v>65</v>
      </c>
      <c r="AR43" s="192">
        <v>223</v>
      </c>
      <c r="AS43" s="195">
        <v>7</v>
      </c>
      <c r="AT43" s="195">
        <v>0</v>
      </c>
      <c r="AU43" s="195">
        <v>0</v>
      </c>
      <c r="AV43" s="192">
        <v>13</v>
      </c>
      <c r="AW43" s="192">
        <v>35</v>
      </c>
      <c r="AX43" s="192">
        <v>4800</v>
      </c>
      <c r="AY43" s="192">
        <v>10000</v>
      </c>
      <c r="AZ43" s="195">
        <v>9</v>
      </c>
      <c r="BA43" s="258">
        <v>1250</v>
      </c>
      <c r="BB43" s="192">
        <v>2500</v>
      </c>
      <c r="BC43" s="192">
        <v>1000</v>
      </c>
      <c r="BD43" s="192">
        <v>2000</v>
      </c>
      <c r="BE43" s="192">
        <v>3750</v>
      </c>
      <c r="BF43" s="261">
        <v>7500</v>
      </c>
      <c r="BG43" s="683">
        <v>58.741190178105541</v>
      </c>
      <c r="BH43" s="680">
        <v>34</v>
      </c>
    </row>
    <row r="44" spans="2:60" x14ac:dyDescent="0.25">
      <c r="B44" s="283">
        <v>34</v>
      </c>
      <c r="C44" s="50">
        <v>41797</v>
      </c>
      <c r="D44" s="122" t="s">
        <v>71</v>
      </c>
      <c r="E44" s="174">
        <v>7902</v>
      </c>
      <c r="F44" s="192">
        <v>7370</v>
      </c>
      <c r="G44" s="141">
        <v>1199</v>
      </c>
      <c r="H44" s="175">
        <v>185</v>
      </c>
      <c r="I44" s="139">
        <v>35</v>
      </c>
      <c r="J44" s="193">
        <v>2.2842639593908629</v>
      </c>
      <c r="K44" s="193">
        <v>16.751269035532996</v>
      </c>
      <c r="L44" s="193">
        <v>3.2994923857868024</v>
      </c>
      <c r="M44" s="257">
        <v>4</v>
      </c>
      <c r="N44" s="195">
        <v>0</v>
      </c>
      <c r="O44" s="192">
        <v>20</v>
      </c>
      <c r="P44" s="195">
        <v>1</v>
      </c>
      <c r="Q44" s="154">
        <v>4</v>
      </c>
      <c r="R44" s="154">
        <v>0</v>
      </c>
      <c r="S44" s="154">
        <v>4</v>
      </c>
      <c r="T44" s="154">
        <v>100</v>
      </c>
      <c r="U44" s="192">
        <v>190</v>
      </c>
      <c r="V44" s="192">
        <v>1156</v>
      </c>
      <c r="W44" s="192">
        <v>786</v>
      </c>
      <c r="X44" s="192">
        <v>267</v>
      </c>
      <c r="Y44" s="239">
        <v>57</v>
      </c>
      <c r="Z44" s="257">
        <v>2632.166666666667</v>
      </c>
      <c r="AA44" s="193">
        <v>99</v>
      </c>
      <c r="AB44" s="193">
        <v>69</v>
      </c>
      <c r="AC44" s="193">
        <v>94</v>
      </c>
      <c r="AD44" s="193">
        <v>35</v>
      </c>
      <c r="AE44" s="193">
        <v>99</v>
      </c>
      <c r="AF44" s="258">
        <v>1998</v>
      </c>
      <c r="AG44" s="194">
        <v>10431.700000000001</v>
      </c>
      <c r="AH44" s="192">
        <v>16</v>
      </c>
      <c r="AI44" s="194">
        <v>36</v>
      </c>
      <c r="AJ44" s="194">
        <v>182.8</v>
      </c>
      <c r="AK44" s="194">
        <v>654.01</v>
      </c>
      <c r="AL44" s="192">
        <v>624.20000000000005</v>
      </c>
      <c r="AM44" s="259">
        <v>404.17</v>
      </c>
      <c r="AN44" s="192">
        <v>17003</v>
      </c>
      <c r="AO44" s="192">
        <v>2010</v>
      </c>
      <c r="AP44" s="192">
        <v>480</v>
      </c>
      <c r="AQ44" s="192">
        <v>80</v>
      </c>
      <c r="AR44" s="192">
        <v>60</v>
      </c>
      <c r="AS44" s="200">
        <v>8</v>
      </c>
      <c r="AT44" s="197">
        <v>50</v>
      </c>
      <c r="AU44" s="197">
        <v>30</v>
      </c>
      <c r="AV44" s="192">
        <v>120</v>
      </c>
      <c r="AW44" s="192">
        <v>90</v>
      </c>
      <c r="AX44" s="192">
        <v>5000</v>
      </c>
      <c r="AY44" s="192">
        <v>40000</v>
      </c>
      <c r="AZ44" s="192">
        <v>54</v>
      </c>
      <c r="BA44" s="258">
        <v>7200</v>
      </c>
      <c r="BB44" s="192">
        <v>12500</v>
      </c>
      <c r="BC44" s="192">
        <v>2250</v>
      </c>
      <c r="BD44" s="192">
        <v>2500</v>
      </c>
      <c r="BE44" s="195">
        <v>0</v>
      </c>
      <c r="BF44" s="260">
        <v>0</v>
      </c>
      <c r="BG44" s="322">
        <v>68.968760415020128</v>
      </c>
      <c r="BH44" s="372">
        <v>9</v>
      </c>
    </row>
    <row r="45" spans="2:60" x14ac:dyDescent="0.25">
      <c r="B45" s="283">
        <v>35</v>
      </c>
      <c r="C45" s="50">
        <v>41807</v>
      </c>
      <c r="D45" s="122" t="s">
        <v>87</v>
      </c>
      <c r="E45" s="174">
        <v>20000</v>
      </c>
      <c r="F45" s="192">
        <v>16967</v>
      </c>
      <c r="G45" s="141">
        <v>870</v>
      </c>
      <c r="H45" s="175">
        <v>334</v>
      </c>
      <c r="I45" s="139">
        <v>112</v>
      </c>
      <c r="J45" s="193">
        <v>3.0328559393428813</v>
      </c>
      <c r="K45" s="193">
        <v>7.1609098567818021</v>
      </c>
      <c r="L45" s="193">
        <v>3.6225779275484413</v>
      </c>
      <c r="M45" s="257">
        <v>6</v>
      </c>
      <c r="N45" s="195">
        <v>0</v>
      </c>
      <c r="O45" s="192">
        <v>36</v>
      </c>
      <c r="P45" s="192">
        <v>3</v>
      </c>
      <c r="Q45" s="139">
        <v>6</v>
      </c>
      <c r="R45" s="139">
        <v>0</v>
      </c>
      <c r="S45" s="139">
        <v>6</v>
      </c>
      <c r="T45" s="154">
        <v>188</v>
      </c>
      <c r="U45" s="192">
        <v>316</v>
      </c>
      <c r="V45" s="192">
        <v>2250</v>
      </c>
      <c r="W45" s="192">
        <v>1352</v>
      </c>
      <c r="X45" s="192">
        <v>411</v>
      </c>
      <c r="Y45" s="239">
        <v>303</v>
      </c>
      <c r="Z45" s="257">
        <v>4050.8333333333335</v>
      </c>
      <c r="AA45" s="193">
        <v>100</v>
      </c>
      <c r="AB45" s="193">
        <v>66</v>
      </c>
      <c r="AC45" s="193">
        <v>95</v>
      </c>
      <c r="AD45" s="193">
        <v>39</v>
      </c>
      <c r="AE45" s="193">
        <v>100</v>
      </c>
      <c r="AF45" s="258">
        <v>1336</v>
      </c>
      <c r="AG45" s="194">
        <v>3429.7</v>
      </c>
      <c r="AH45" s="192">
        <v>57</v>
      </c>
      <c r="AI45" s="194">
        <v>338</v>
      </c>
      <c r="AJ45" s="194">
        <v>1902</v>
      </c>
      <c r="AK45" s="194">
        <v>6098.88</v>
      </c>
      <c r="AL45" s="192">
        <v>4636.8999999999996</v>
      </c>
      <c r="AM45" s="259">
        <v>2953.4560000000006</v>
      </c>
      <c r="AN45" s="192">
        <v>11384</v>
      </c>
      <c r="AO45" s="192">
        <v>1983</v>
      </c>
      <c r="AP45" s="192">
        <v>2350</v>
      </c>
      <c r="AQ45" s="192">
        <v>150</v>
      </c>
      <c r="AR45" s="192">
        <v>20</v>
      </c>
      <c r="AS45" s="195">
        <v>0</v>
      </c>
      <c r="AT45" s="192">
        <v>150</v>
      </c>
      <c r="AU45" s="192">
        <v>100</v>
      </c>
      <c r="AV45" s="192">
        <v>30</v>
      </c>
      <c r="AW45" s="192">
        <v>10</v>
      </c>
      <c r="AX45" s="192">
        <v>6000</v>
      </c>
      <c r="AY45" s="192">
        <v>75000</v>
      </c>
      <c r="AZ45" s="192">
        <v>1050</v>
      </c>
      <c r="BA45" s="258">
        <v>19024</v>
      </c>
      <c r="BB45" s="192">
        <v>42305</v>
      </c>
      <c r="BC45" s="192">
        <v>3126</v>
      </c>
      <c r="BD45" s="192">
        <v>4836</v>
      </c>
      <c r="BE45" s="195">
        <v>550</v>
      </c>
      <c r="BF45" s="260">
        <v>930</v>
      </c>
      <c r="BG45" s="683">
        <v>66.731570359816942</v>
      </c>
      <c r="BH45" s="680">
        <v>13</v>
      </c>
    </row>
    <row r="46" spans="2:60" x14ac:dyDescent="0.25">
      <c r="B46" s="689">
        <v>36</v>
      </c>
      <c r="C46" s="50">
        <v>41872</v>
      </c>
      <c r="D46" s="122" t="s">
        <v>65</v>
      </c>
      <c r="E46" s="174">
        <v>6755</v>
      </c>
      <c r="F46" s="192">
        <v>5740</v>
      </c>
      <c r="G46" s="141">
        <v>317</v>
      </c>
      <c r="H46" s="175">
        <v>109</v>
      </c>
      <c r="I46" s="139">
        <v>38</v>
      </c>
      <c r="J46" s="193">
        <v>5.3571428571428568</v>
      </c>
      <c r="K46" s="193">
        <v>5.3571428571428568</v>
      </c>
      <c r="L46" s="193">
        <v>2.9220779220779218</v>
      </c>
      <c r="M46" s="257">
        <v>3</v>
      </c>
      <c r="N46" s="192">
        <v>1</v>
      </c>
      <c r="O46" s="192">
        <v>14</v>
      </c>
      <c r="P46" s="195">
        <v>0</v>
      </c>
      <c r="Q46" s="154">
        <v>3</v>
      </c>
      <c r="R46" s="154">
        <v>1</v>
      </c>
      <c r="S46" s="154">
        <v>2</v>
      </c>
      <c r="T46" s="154">
        <v>74</v>
      </c>
      <c r="U46" s="192">
        <v>87</v>
      </c>
      <c r="V46" s="192">
        <v>578</v>
      </c>
      <c r="W46" s="192">
        <v>410</v>
      </c>
      <c r="X46" s="192">
        <v>166</v>
      </c>
      <c r="Y46" s="239">
        <v>76</v>
      </c>
      <c r="Z46" s="257">
        <v>1530.5833333333333</v>
      </c>
      <c r="AA46" s="193">
        <v>99</v>
      </c>
      <c r="AB46" s="193">
        <v>88</v>
      </c>
      <c r="AC46" s="193">
        <v>100</v>
      </c>
      <c r="AD46" s="193">
        <v>64</v>
      </c>
      <c r="AE46" s="193">
        <v>98</v>
      </c>
      <c r="AF46" s="258">
        <v>5227.7</v>
      </c>
      <c r="AG46" s="194">
        <v>31053.324000000001</v>
      </c>
      <c r="AH46" s="192">
        <v>45</v>
      </c>
      <c r="AI46" s="194">
        <v>200</v>
      </c>
      <c r="AJ46" s="194">
        <v>275.5</v>
      </c>
      <c r="AK46" s="194">
        <v>1832.2749999999999</v>
      </c>
      <c r="AL46" s="195">
        <v>0</v>
      </c>
      <c r="AM46" s="260">
        <v>0</v>
      </c>
      <c r="AN46" s="192">
        <v>12631</v>
      </c>
      <c r="AO46" s="192">
        <v>668</v>
      </c>
      <c r="AP46" s="192">
        <v>1125</v>
      </c>
      <c r="AQ46" s="192">
        <v>115</v>
      </c>
      <c r="AR46" s="192">
        <v>475</v>
      </c>
      <c r="AS46" s="195">
        <v>130</v>
      </c>
      <c r="AT46" s="195">
        <v>0</v>
      </c>
      <c r="AU46" s="195">
        <v>0</v>
      </c>
      <c r="AV46" s="192">
        <v>3950</v>
      </c>
      <c r="AW46" s="192">
        <v>4280</v>
      </c>
      <c r="AX46" s="192">
        <v>1000</v>
      </c>
      <c r="AY46" s="192">
        <v>10000</v>
      </c>
      <c r="AZ46" s="195">
        <v>0</v>
      </c>
      <c r="BA46" s="258">
        <v>5465</v>
      </c>
      <c r="BB46" s="192">
        <v>18425</v>
      </c>
      <c r="BC46" s="192">
        <v>9539</v>
      </c>
      <c r="BD46" s="192">
        <v>18135</v>
      </c>
      <c r="BE46" s="195">
        <v>0</v>
      </c>
      <c r="BF46" s="260">
        <v>0</v>
      </c>
      <c r="BG46" s="322">
        <v>61.144385599222197</v>
      </c>
      <c r="BH46" s="372">
        <v>27</v>
      </c>
    </row>
    <row r="47" spans="2:60" x14ac:dyDescent="0.25">
      <c r="B47" s="283">
        <v>37</v>
      </c>
      <c r="C47" s="50">
        <v>41885</v>
      </c>
      <c r="D47" s="122" t="s">
        <v>66</v>
      </c>
      <c r="E47" s="174">
        <v>7450</v>
      </c>
      <c r="F47" s="192">
        <v>4763</v>
      </c>
      <c r="G47" s="141">
        <v>1961</v>
      </c>
      <c r="H47" s="181">
        <v>111</v>
      </c>
      <c r="I47" s="139">
        <v>33</v>
      </c>
      <c r="J47" s="193">
        <v>2.459016393442623</v>
      </c>
      <c r="K47" s="193">
        <v>6.557377049180328</v>
      </c>
      <c r="L47" s="196">
        <v>3.6065573770491808</v>
      </c>
      <c r="M47" s="257">
        <v>2</v>
      </c>
      <c r="N47" s="195">
        <v>0</v>
      </c>
      <c r="O47" s="192">
        <v>10</v>
      </c>
      <c r="P47" s="192">
        <v>3</v>
      </c>
      <c r="Q47" s="139">
        <v>2</v>
      </c>
      <c r="R47" s="139">
        <v>0</v>
      </c>
      <c r="S47" s="139">
        <v>3</v>
      </c>
      <c r="T47" s="154">
        <v>64</v>
      </c>
      <c r="U47" s="192">
        <v>118</v>
      </c>
      <c r="V47" s="192">
        <v>621</v>
      </c>
      <c r="W47" s="192">
        <v>602</v>
      </c>
      <c r="X47" s="192">
        <v>237</v>
      </c>
      <c r="Y47" s="239">
        <v>45</v>
      </c>
      <c r="Z47" s="257">
        <v>2473.7500000000005</v>
      </c>
      <c r="AA47" s="193">
        <v>100</v>
      </c>
      <c r="AB47" s="193">
        <v>31</v>
      </c>
      <c r="AC47" s="193">
        <v>100</v>
      </c>
      <c r="AD47" s="193">
        <v>1</v>
      </c>
      <c r="AE47" s="193">
        <v>99</v>
      </c>
      <c r="AF47" s="258">
        <v>831</v>
      </c>
      <c r="AG47" s="194">
        <v>5616.7999999999993</v>
      </c>
      <c r="AH47" s="195">
        <v>0</v>
      </c>
      <c r="AI47" s="195">
        <v>0</v>
      </c>
      <c r="AJ47" s="194">
        <v>105.5</v>
      </c>
      <c r="AK47" s="194">
        <v>548.53</v>
      </c>
      <c r="AL47" s="195">
        <v>0</v>
      </c>
      <c r="AM47" s="260">
        <v>0</v>
      </c>
      <c r="AN47" s="192">
        <v>16686</v>
      </c>
      <c r="AO47" s="192">
        <v>940</v>
      </c>
      <c r="AP47" s="192">
        <v>480</v>
      </c>
      <c r="AQ47" s="192">
        <v>65</v>
      </c>
      <c r="AR47" s="192">
        <v>30</v>
      </c>
      <c r="AS47" s="192">
        <v>14</v>
      </c>
      <c r="AT47" s="195">
        <v>0</v>
      </c>
      <c r="AU47" s="195">
        <v>0</v>
      </c>
      <c r="AV47" s="192">
        <v>105</v>
      </c>
      <c r="AW47" s="199">
        <v>32</v>
      </c>
      <c r="AX47" s="199">
        <v>9000</v>
      </c>
      <c r="AY47" s="192">
        <v>18000</v>
      </c>
      <c r="AZ47" s="195">
        <v>0</v>
      </c>
      <c r="BA47" s="258">
        <v>10283000</v>
      </c>
      <c r="BB47" s="192">
        <v>28860000</v>
      </c>
      <c r="BC47" s="195">
        <v>0</v>
      </c>
      <c r="BD47" s="195">
        <v>0</v>
      </c>
      <c r="BE47" s="195">
        <v>0</v>
      </c>
      <c r="BF47" s="260">
        <v>0</v>
      </c>
      <c r="BG47" s="683">
        <v>73.037656298907137</v>
      </c>
      <c r="BH47" s="680">
        <v>5</v>
      </c>
    </row>
    <row r="48" spans="2:60" ht="15.75" thickBot="1" x14ac:dyDescent="0.3">
      <c r="B48" s="56"/>
      <c r="C48" s="206"/>
      <c r="D48" s="123"/>
      <c r="E48" s="236"/>
      <c r="F48" s="235"/>
      <c r="G48" s="235"/>
      <c r="H48" s="237"/>
      <c r="I48" s="237"/>
      <c r="J48" s="88"/>
      <c r="K48" s="88"/>
      <c r="L48" s="88"/>
      <c r="M48" s="241"/>
      <c r="N48" s="235"/>
      <c r="O48" s="235"/>
      <c r="P48" s="235"/>
      <c r="Q48" s="235"/>
      <c r="R48" s="235"/>
      <c r="S48" s="235"/>
      <c r="T48" s="235"/>
      <c r="U48" s="235"/>
      <c r="V48" s="235"/>
      <c r="W48" s="235"/>
      <c r="X48" s="235"/>
      <c r="Y48" s="242"/>
      <c r="Z48" s="241"/>
      <c r="AA48" s="94"/>
      <c r="AB48" s="94"/>
      <c r="AC48" s="94"/>
      <c r="AD48" s="94"/>
      <c r="AE48" s="94"/>
      <c r="AF48" s="244"/>
      <c r="AG48" s="245"/>
      <c r="AH48" s="246"/>
      <c r="AI48" s="247"/>
      <c r="AJ48" s="235"/>
      <c r="AK48" s="235"/>
      <c r="AL48" s="235"/>
      <c r="AM48" s="242"/>
      <c r="AN48" s="235"/>
      <c r="AO48" s="235"/>
      <c r="AP48" s="235"/>
      <c r="AQ48" s="235"/>
      <c r="AR48" s="235"/>
      <c r="AS48" s="235"/>
      <c r="AT48" s="235"/>
      <c r="AU48" s="235"/>
      <c r="AV48" s="235"/>
      <c r="AW48" s="235"/>
      <c r="AX48" s="235"/>
      <c r="AY48" s="235"/>
      <c r="AZ48" s="235"/>
      <c r="BA48" s="241"/>
      <c r="BB48" s="235"/>
      <c r="BC48" s="235"/>
      <c r="BD48" s="235"/>
      <c r="BE48" s="225"/>
      <c r="BF48" s="226"/>
      <c r="BG48" s="323"/>
      <c r="BH48" s="391"/>
    </row>
    <row r="49" spans="2:28" x14ac:dyDescent="0.25">
      <c r="B49" s="343"/>
      <c r="C49" s="330"/>
    </row>
    <row r="50" spans="2:28" ht="15.75" thickBot="1" x14ac:dyDescent="0.3">
      <c r="B50" s="1381"/>
      <c r="C50" s="1381"/>
      <c r="D50" s="1381"/>
    </row>
    <row r="51" spans="2:28" x14ac:dyDescent="0.25">
      <c r="B51" s="331" t="s">
        <v>301</v>
      </c>
      <c r="C51" s="1036"/>
      <c r="D51" s="1036"/>
      <c r="E51" s="1009"/>
      <c r="F51" s="1009"/>
      <c r="G51" s="1009"/>
      <c r="H51" s="1009"/>
      <c r="I51" s="1009"/>
      <c r="J51" s="1009"/>
      <c r="K51" s="1010"/>
    </row>
    <row r="52" spans="2:28" x14ac:dyDescent="0.25">
      <c r="B52" s="332" t="s">
        <v>306</v>
      </c>
      <c r="C52" s="999"/>
      <c r="D52" s="999"/>
      <c r="E52" s="1011"/>
      <c r="F52" s="1011"/>
      <c r="G52" s="1011"/>
      <c r="H52" s="1011"/>
      <c r="I52" s="1011"/>
      <c r="J52" s="1011"/>
      <c r="K52" s="1012"/>
    </row>
    <row r="53" spans="2:28" ht="5.25" customHeight="1" thickBot="1" x14ac:dyDescent="0.3">
      <c r="B53" s="1013"/>
      <c r="C53" s="27"/>
      <c r="D53" s="27"/>
      <c r="E53" s="27"/>
      <c r="F53" s="27"/>
      <c r="G53" s="27"/>
      <c r="H53" s="1014"/>
      <c r="I53" s="1015"/>
      <c r="J53" s="1015"/>
      <c r="K53" s="1016"/>
    </row>
    <row r="54" spans="2:28" ht="14.25" customHeight="1" thickBot="1" x14ac:dyDescent="0.3">
      <c r="D54" s="1662"/>
      <c r="E54" s="1662"/>
      <c r="F54" s="1662"/>
      <c r="G54" s="1662"/>
      <c r="H54" s="1662"/>
      <c r="I54" s="1662"/>
      <c r="J54" s="1662"/>
      <c r="K54" s="1662"/>
      <c r="L54" s="1662"/>
      <c r="M54" s="1662"/>
    </row>
    <row r="55" spans="2:28" x14ac:dyDescent="0.25">
      <c r="B55" s="1378" t="s">
        <v>127</v>
      </c>
      <c r="C55" s="1379"/>
      <c r="D55" s="334"/>
      <c r="E55" s="334"/>
      <c r="F55" s="334"/>
      <c r="G55" s="334"/>
      <c r="H55" s="334"/>
      <c r="I55" s="334"/>
      <c r="J55" s="334"/>
      <c r="K55" s="335"/>
      <c r="AB55" s="4"/>
    </row>
    <row r="56" spans="2:28" x14ac:dyDescent="0.25">
      <c r="B56" s="1380" t="s">
        <v>166</v>
      </c>
      <c r="C56" s="1381"/>
      <c r="D56" s="1381"/>
      <c r="E56" s="1381"/>
      <c r="F56" s="1381"/>
      <c r="G56" s="1381"/>
      <c r="H56" s="330"/>
      <c r="I56" s="330"/>
      <c r="J56" s="330"/>
      <c r="K56" s="336"/>
    </row>
    <row r="57" spans="2:28" x14ac:dyDescent="0.25">
      <c r="B57" s="339" t="s">
        <v>149</v>
      </c>
      <c r="C57" s="340"/>
      <c r="D57" s="340"/>
      <c r="E57" s="340"/>
      <c r="F57" s="340"/>
      <c r="G57" s="340"/>
      <c r="H57" s="340"/>
      <c r="I57" s="340"/>
      <c r="J57" s="340"/>
      <c r="K57" s="341"/>
      <c r="AB57" s="14"/>
    </row>
    <row r="58" spans="2:28" x14ac:dyDescent="0.25">
      <c r="B58" s="1380" t="s">
        <v>150</v>
      </c>
      <c r="C58" s="1381"/>
      <c r="D58" s="1381"/>
      <c r="E58" s="1381"/>
      <c r="F58" s="1381"/>
      <c r="G58" s="1381"/>
      <c r="H58" s="340"/>
      <c r="I58" s="340"/>
      <c r="J58" s="340"/>
      <c r="K58" s="341"/>
      <c r="AA58" s="14"/>
    </row>
    <row r="59" spans="2:28" x14ac:dyDescent="0.25">
      <c r="B59" s="1380" t="s">
        <v>151</v>
      </c>
      <c r="C59" s="1381"/>
      <c r="D59" s="1381"/>
      <c r="E59" s="1381"/>
      <c r="F59" s="1381"/>
      <c r="G59" s="1381"/>
      <c r="H59" s="1381"/>
      <c r="I59" s="1381"/>
      <c r="J59" s="330"/>
      <c r="K59" s="336"/>
      <c r="AA59" s="14"/>
    </row>
    <row r="60" spans="2:28" x14ac:dyDescent="0.25">
      <c r="B60" s="1380" t="s">
        <v>130</v>
      </c>
      <c r="C60" s="1381"/>
      <c r="D60" s="1381"/>
      <c r="E60" s="1381"/>
      <c r="F60" s="1381"/>
      <c r="G60" s="1381"/>
      <c r="H60" s="1381"/>
      <c r="I60" s="1381"/>
      <c r="J60" s="1381"/>
      <c r="K60" s="1382"/>
      <c r="AA60" s="14"/>
    </row>
    <row r="61" spans="2:28" x14ac:dyDescent="0.25">
      <c r="B61" s="342" t="s">
        <v>167</v>
      </c>
      <c r="C61" s="340"/>
      <c r="D61" s="340"/>
      <c r="E61" s="340"/>
      <c r="F61" s="340"/>
      <c r="G61" s="340"/>
      <c r="H61" s="340"/>
      <c r="I61" s="340"/>
      <c r="J61" s="340"/>
      <c r="K61" s="341"/>
      <c r="AA61" s="14"/>
    </row>
    <row r="62" spans="2:28" x14ac:dyDescent="0.25">
      <c r="B62" s="342" t="s">
        <v>168</v>
      </c>
      <c r="C62" s="340"/>
      <c r="D62" s="340"/>
      <c r="E62" s="340"/>
      <c r="F62" s="340"/>
      <c r="G62" s="340"/>
      <c r="H62" s="340"/>
      <c r="I62" s="340"/>
      <c r="J62" s="340"/>
      <c r="K62" s="341"/>
      <c r="AA62" s="14"/>
    </row>
    <row r="63" spans="2:28" x14ac:dyDescent="0.25">
      <c r="B63" s="342" t="s">
        <v>169</v>
      </c>
      <c r="C63" s="340"/>
      <c r="D63" s="340"/>
      <c r="E63" s="340"/>
      <c r="F63" s="340"/>
      <c r="G63" s="340"/>
      <c r="H63" s="340"/>
      <c r="I63" s="340"/>
      <c r="J63" s="340"/>
      <c r="K63" s="341"/>
    </row>
    <row r="64" spans="2:28" x14ac:dyDescent="0.25">
      <c r="B64" s="342" t="s">
        <v>200</v>
      </c>
      <c r="D64" s="35"/>
      <c r="K64" s="347"/>
    </row>
    <row r="65" spans="2:11" ht="15.75" thickBot="1" x14ac:dyDescent="0.3">
      <c r="B65" s="1040" t="s">
        <v>308</v>
      </c>
      <c r="C65" s="337"/>
      <c r="D65" s="337"/>
      <c r="E65" s="337"/>
      <c r="F65" s="337"/>
      <c r="G65" s="337"/>
      <c r="H65" s="337"/>
      <c r="I65" s="337"/>
      <c r="J65" s="337"/>
      <c r="K65" s="338"/>
    </row>
    <row r="66" spans="2:11" x14ac:dyDescent="0.25">
      <c r="D66" s="35"/>
    </row>
    <row r="67" spans="2:11" x14ac:dyDescent="0.25">
      <c r="D67" s="35"/>
    </row>
    <row r="68" spans="2:11" x14ac:dyDescent="0.25">
      <c r="D68" s="35"/>
    </row>
    <row r="69" spans="2:11" x14ac:dyDescent="0.25">
      <c r="D69" s="35"/>
    </row>
    <row r="70" spans="2:11" x14ac:dyDescent="0.25">
      <c r="D70" s="35"/>
    </row>
    <row r="71" spans="2:11" x14ac:dyDescent="0.25">
      <c r="D71" s="35"/>
    </row>
    <row r="72" spans="2:11" x14ac:dyDescent="0.25">
      <c r="D72" s="35"/>
      <c r="F72" s="40"/>
    </row>
    <row r="73" spans="2:11" x14ac:dyDescent="0.25">
      <c r="D73" s="33"/>
      <c r="E73" s="34"/>
      <c r="F73" s="34"/>
    </row>
    <row r="74" spans="2:11" x14ac:dyDescent="0.25">
      <c r="D74" s="35"/>
    </row>
    <row r="75" spans="2:11" x14ac:dyDescent="0.25">
      <c r="D75" s="35"/>
    </row>
    <row r="76" spans="2:11" x14ac:dyDescent="0.25">
      <c r="D76" s="35"/>
    </row>
    <row r="77" spans="2:11" x14ac:dyDescent="0.25">
      <c r="D77" s="35"/>
    </row>
    <row r="78" spans="2:11" x14ac:dyDescent="0.25">
      <c r="D78" s="35"/>
    </row>
    <row r="79" spans="2:11" x14ac:dyDescent="0.25">
      <c r="D79" s="33"/>
      <c r="E79" s="34"/>
      <c r="F79" s="34"/>
    </row>
    <row r="80" spans="2:11" x14ac:dyDescent="0.25">
      <c r="D80" s="35"/>
    </row>
    <row r="81" spans="4:6" x14ac:dyDescent="0.25">
      <c r="D81" s="35"/>
    </row>
    <row r="82" spans="4:6" x14ac:dyDescent="0.25">
      <c r="D82" s="35"/>
    </row>
    <row r="83" spans="4:6" x14ac:dyDescent="0.25">
      <c r="D83" s="35"/>
    </row>
    <row r="84" spans="4:6" x14ac:dyDescent="0.25">
      <c r="D84" s="35"/>
    </row>
    <row r="85" spans="4:6" x14ac:dyDescent="0.25">
      <c r="D85" s="35"/>
    </row>
    <row r="86" spans="4:6" x14ac:dyDescent="0.25">
      <c r="D86" s="35"/>
    </row>
    <row r="87" spans="4:6" x14ac:dyDescent="0.25">
      <c r="D87" s="35"/>
    </row>
    <row r="88" spans="4:6" x14ac:dyDescent="0.25">
      <c r="D88" s="33"/>
      <c r="E88" s="34"/>
      <c r="F88" s="34"/>
    </row>
    <row r="89" spans="4:6" x14ac:dyDescent="0.25">
      <c r="D89" s="35"/>
    </row>
    <row r="90" spans="4:6" x14ac:dyDescent="0.25">
      <c r="D90" s="35"/>
    </row>
    <row r="91" spans="4:6" x14ac:dyDescent="0.25">
      <c r="D91" s="35"/>
    </row>
    <row r="92" spans="4:6" x14ac:dyDescent="0.25">
      <c r="D92" s="35"/>
    </row>
    <row r="93" spans="4:6" x14ac:dyDescent="0.25">
      <c r="D93" s="35"/>
    </row>
    <row r="94" spans="4:6" x14ac:dyDescent="0.25">
      <c r="D94" s="35"/>
    </row>
    <row r="95" spans="4:6" x14ac:dyDescent="0.25">
      <c r="D95" s="35"/>
    </row>
    <row r="96" spans="4:6" x14ac:dyDescent="0.25">
      <c r="D96" s="35"/>
    </row>
    <row r="97" spans="4:4" x14ac:dyDescent="0.25">
      <c r="D97" s="35"/>
    </row>
    <row r="98" spans="4:4" x14ac:dyDescent="0.25">
      <c r="D98" s="38"/>
    </row>
  </sheetData>
  <mergeCells count="141">
    <mergeCell ref="BG3:BH7"/>
    <mergeCell ref="E3:L3"/>
    <mergeCell ref="M3:Y3"/>
    <mergeCell ref="E4:G4"/>
    <mergeCell ref="H4:I4"/>
    <mergeCell ref="J4:L4"/>
    <mergeCell ref="M4:O4"/>
    <mergeCell ref="P4:P7"/>
    <mergeCell ref="Q4:T4"/>
    <mergeCell ref="U4:Y4"/>
    <mergeCell ref="E5:E7"/>
    <mergeCell ref="F5:F7"/>
    <mergeCell ref="G5:G7"/>
    <mergeCell ref="H5:H7"/>
    <mergeCell ref="AB5:AB7"/>
    <mergeCell ref="I5:I7"/>
    <mergeCell ref="Z3:AE3"/>
    <mergeCell ref="AA4:AB4"/>
    <mergeCell ref="AC4:AD4"/>
    <mergeCell ref="AN3:AZ3"/>
    <mergeCell ref="Q5:Q7"/>
    <mergeCell ref="R5:R7"/>
    <mergeCell ref="X5:X7"/>
    <mergeCell ref="Y5:Y7"/>
    <mergeCell ref="W5:W7"/>
    <mergeCell ref="AS4:AS7"/>
    <mergeCell ref="AT4:AT7"/>
    <mergeCell ref="AU4:AU7"/>
    <mergeCell ref="AV4:AV7"/>
    <mergeCell ref="AJ4:AM4"/>
    <mergeCell ref="AN4:AN7"/>
    <mergeCell ref="BE4:BF4"/>
    <mergeCell ref="AW4:AW7"/>
    <mergeCell ref="AX4:AX7"/>
    <mergeCell ref="AY4:AY7"/>
    <mergeCell ref="AZ4:AZ7"/>
    <mergeCell ref="BA4:BB4"/>
    <mergeCell ref="BC4:BD4"/>
    <mergeCell ref="BF5:BF7"/>
    <mergeCell ref="AC5:AC7"/>
    <mergeCell ref="B60:K60"/>
    <mergeCell ref="B50:D50"/>
    <mergeCell ref="B55:C55"/>
    <mergeCell ref="B56:G56"/>
    <mergeCell ref="B58:G58"/>
    <mergeCell ref="B59:I59"/>
    <mergeCell ref="D54:M54"/>
    <mergeCell ref="B1:BF1"/>
    <mergeCell ref="BA5:BA7"/>
    <mergeCell ref="AD5:AD7"/>
    <mergeCell ref="AE5:AE7"/>
    <mergeCell ref="AF5:AF7"/>
    <mergeCell ref="AG5:AG7"/>
    <mergeCell ref="AH5:AH7"/>
    <mergeCell ref="AI5:AI7"/>
    <mergeCell ref="BB5:BB7"/>
    <mergeCell ref="BC5:BC7"/>
    <mergeCell ref="BD5:BD7"/>
    <mergeCell ref="BE5:BE7"/>
    <mergeCell ref="S5:S7"/>
    <mergeCell ref="T5:T7"/>
    <mergeCell ref="U5:U7"/>
    <mergeCell ref="V5:V7"/>
    <mergeCell ref="BA3:BF3"/>
    <mergeCell ref="B3:C10"/>
    <mergeCell ref="D3:D9"/>
    <mergeCell ref="E8:E9"/>
    <mergeCell ref="F8:F9"/>
    <mergeCell ref="G8:G9"/>
    <mergeCell ref="O5:O7"/>
    <mergeCell ref="AQ4:AQ7"/>
    <mergeCell ref="AR4:AR7"/>
    <mergeCell ref="J5:J7"/>
    <mergeCell ref="K5:K7"/>
    <mergeCell ref="L5:L7"/>
    <mergeCell ref="M5:M7"/>
    <mergeCell ref="N5:N7"/>
    <mergeCell ref="AO4:AO7"/>
    <mergeCell ref="AP4:AP7"/>
    <mergeCell ref="AJ5:AJ7"/>
    <mergeCell ref="AK5:AK7"/>
    <mergeCell ref="AL5:AL7"/>
    <mergeCell ref="AM5:AM7"/>
    <mergeCell ref="Z4:Z7"/>
    <mergeCell ref="AF3:AM3"/>
    <mergeCell ref="AF4:AG4"/>
    <mergeCell ref="AH4:AI4"/>
    <mergeCell ref="AA5:AA7"/>
    <mergeCell ref="M8:M9"/>
    <mergeCell ref="N8:N9"/>
    <mergeCell ref="O8:O9"/>
    <mergeCell ref="P8:P9"/>
    <mergeCell ref="Q8:Q9"/>
    <mergeCell ref="H8:H9"/>
    <mergeCell ref="I8:I9"/>
    <mergeCell ref="J8:J9"/>
    <mergeCell ref="K8:K9"/>
    <mergeCell ref="L8:L9"/>
    <mergeCell ref="W8:W9"/>
    <mergeCell ref="X8:X9"/>
    <mergeCell ref="Y8:Y9"/>
    <mergeCell ref="Z8:Z9"/>
    <mergeCell ref="AA8:AA9"/>
    <mergeCell ref="R8:R9"/>
    <mergeCell ref="S8:S9"/>
    <mergeCell ref="T8:T9"/>
    <mergeCell ref="U8:U9"/>
    <mergeCell ref="V8:V9"/>
    <mergeCell ref="AG8:AG9"/>
    <mergeCell ref="AH8:AH9"/>
    <mergeCell ref="AI8:AI9"/>
    <mergeCell ref="AJ8:AJ9"/>
    <mergeCell ref="AK8:AK9"/>
    <mergeCell ref="AB8:AB9"/>
    <mergeCell ref="AC8:AC9"/>
    <mergeCell ref="AD8:AD9"/>
    <mergeCell ref="AE8:AE9"/>
    <mergeCell ref="AF8:AF9"/>
    <mergeCell ref="AQ8:AQ9"/>
    <mergeCell ref="AR8:AR9"/>
    <mergeCell ref="AS8:AS9"/>
    <mergeCell ref="AT8:AT9"/>
    <mergeCell ref="AU8:AU9"/>
    <mergeCell ref="AL8:AL9"/>
    <mergeCell ref="AM8:AM9"/>
    <mergeCell ref="AN8:AN9"/>
    <mergeCell ref="AO8:AO9"/>
    <mergeCell ref="AP8:AP9"/>
    <mergeCell ref="BF8:BF9"/>
    <mergeCell ref="BG8:BG9"/>
    <mergeCell ref="BH8:BH9"/>
    <mergeCell ref="BA8:BA9"/>
    <mergeCell ref="BB8:BB9"/>
    <mergeCell ref="BC8:BC9"/>
    <mergeCell ref="BD8:BD9"/>
    <mergeCell ref="BE8:BE9"/>
    <mergeCell ref="AV8:AV9"/>
    <mergeCell ref="AW8:AW9"/>
    <mergeCell ref="AX8:AX9"/>
    <mergeCell ref="AY8:AY9"/>
    <mergeCell ref="AZ8:AZ9"/>
  </mergeCells>
  <pageMargins left="0.7" right="0.7" top="0.75" bottom="0.75" header="0.3" footer="0.3"/>
  <pageSetup orientation="portrait" horizontalDpi="4294967295" verticalDpi="4294967295"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CP98"/>
  <sheetViews>
    <sheetView showGridLines="0" zoomScale="118" zoomScaleNormal="118" workbookViewId="0">
      <selection activeCell="K2" sqref="K2"/>
    </sheetView>
  </sheetViews>
  <sheetFormatPr baseColWidth="10" defaultRowHeight="15" x14ac:dyDescent="0.25"/>
  <cols>
    <col min="1" max="1" width="4.7109375" customWidth="1"/>
    <col min="2" max="2" width="4" style="285" customWidth="1"/>
    <col min="3" max="3" width="11" customWidth="1"/>
    <col min="4" max="4" width="11.140625" customWidth="1"/>
    <col min="5" max="9" width="10.7109375" style="30" customWidth="1"/>
    <col min="10" max="12" width="10.7109375" customWidth="1"/>
    <col min="13" max="26" width="10.7109375" style="30" customWidth="1"/>
    <col min="27" max="31" width="10.7109375" customWidth="1"/>
    <col min="32" max="58" width="10.7109375" style="30" customWidth="1"/>
    <col min="252" max="252" width="2.5703125" customWidth="1"/>
    <col min="253" max="253" width="5.140625" customWidth="1"/>
    <col min="254" max="254" width="12.42578125" customWidth="1"/>
    <col min="255" max="255" width="8.5703125" customWidth="1"/>
    <col min="256" max="256" width="9.28515625" customWidth="1"/>
    <col min="257" max="257" width="9.140625" customWidth="1"/>
    <col min="258" max="258" width="9" customWidth="1"/>
    <col min="259" max="259" width="8.85546875" customWidth="1"/>
    <col min="260" max="260" width="9" customWidth="1"/>
    <col min="261" max="262" width="8.85546875" customWidth="1"/>
    <col min="263" max="263" width="9.140625" customWidth="1"/>
    <col min="264" max="264" width="9.28515625" customWidth="1"/>
    <col min="265" max="265" width="9.42578125" customWidth="1"/>
    <col min="266" max="266" width="9.28515625" customWidth="1"/>
    <col min="267" max="267" width="9.5703125" customWidth="1"/>
    <col min="268" max="268" width="10" customWidth="1"/>
    <col min="269" max="269" width="10.140625" customWidth="1"/>
    <col min="270" max="270" width="10.28515625" customWidth="1"/>
    <col min="271" max="271" width="9.42578125" customWidth="1"/>
    <col min="272" max="272" width="9.5703125" customWidth="1"/>
    <col min="273" max="273" width="9" customWidth="1"/>
    <col min="274" max="274" width="9.42578125" customWidth="1"/>
    <col min="275" max="276" width="9.7109375" customWidth="1"/>
    <col min="277" max="278" width="10" customWidth="1"/>
    <col min="279" max="279" width="9.85546875" customWidth="1"/>
    <col min="280" max="280" width="14.140625" customWidth="1"/>
    <col min="281" max="281" width="10.42578125" customWidth="1"/>
    <col min="282" max="282" width="10.5703125" customWidth="1"/>
    <col min="283" max="283" width="10.42578125" customWidth="1"/>
    <col min="284" max="284" width="10.28515625" customWidth="1"/>
    <col min="285" max="285" width="10.5703125" customWidth="1"/>
    <col min="286" max="286" width="9.140625" customWidth="1"/>
    <col min="287" max="287" width="10.42578125" customWidth="1"/>
    <col min="288" max="293" width="9.140625" customWidth="1"/>
    <col min="294" max="294" width="8" customWidth="1"/>
    <col min="295" max="303" width="7.28515625" customWidth="1"/>
    <col min="304" max="304" width="8.42578125" customWidth="1"/>
    <col min="305" max="305" width="9.28515625" customWidth="1"/>
    <col min="306" max="306" width="7.28515625" customWidth="1"/>
    <col min="307" max="307" width="9.85546875" customWidth="1"/>
    <col min="308" max="308" width="10.5703125" customWidth="1"/>
    <col min="309" max="309" width="8.5703125" customWidth="1"/>
    <col min="310" max="311" width="8.42578125" customWidth="1"/>
    <col min="312" max="312" width="9.140625" customWidth="1"/>
    <col min="313" max="313" width="8.140625" customWidth="1"/>
    <col min="314" max="314" width="8.85546875" customWidth="1"/>
    <col min="508" max="508" width="2.5703125" customWidth="1"/>
    <col min="509" max="509" width="5.140625" customWidth="1"/>
    <col min="510" max="510" width="12.42578125" customWidth="1"/>
    <col min="511" max="511" width="8.5703125" customWidth="1"/>
    <col min="512" max="512" width="9.28515625" customWidth="1"/>
    <col min="513" max="513" width="9.140625" customWidth="1"/>
    <col min="514" max="514" width="9" customWidth="1"/>
    <col min="515" max="515" width="8.85546875" customWidth="1"/>
    <col min="516" max="516" width="9" customWidth="1"/>
    <col min="517" max="518" width="8.85546875" customWidth="1"/>
    <col min="519" max="519" width="9.140625" customWidth="1"/>
    <col min="520" max="520" width="9.28515625" customWidth="1"/>
    <col min="521" max="521" width="9.42578125" customWidth="1"/>
    <col min="522" max="522" width="9.28515625" customWidth="1"/>
    <col min="523" max="523" width="9.5703125" customWidth="1"/>
    <col min="524" max="524" width="10" customWidth="1"/>
    <col min="525" max="525" width="10.140625" customWidth="1"/>
    <col min="526" max="526" width="10.28515625" customWidth="1"/>
    <col min="527" max="527" width="9.42578125" customWidth="1"/>
    <col min="528" max="528" width="9.5703125" customWidth="1"/>
    <col min="529" max="529" width="9" customWidth="1"/>
    <col min="530" max="530" width="9.42578125" customWidth="1"/>
    <col min="531" max="532" width="9.7109375" customWidth="1"/>
    <col min="533" max="534" width="10" customWidth="1"/>
    <col min="535" max="535" width="9.85546875" customWidth="1"/>
    <col min="536" max="536" width="14.140625" customWidth="1"/>
    <col min="537" max="537" width="10.42578125" customWidth="1"/>
    <col min="538" max="538" width="10.5703125" customWidth="1"/>
    <col min="539" max="539" width="10.42578125" customWidth="1"/>
    <col min="540" max="540" width="10.28515625" customWidth="1"/>
    <col min="541" max="541" width="10.5703125" customWidth="1"/>
    <col min="542" max="542" width="9.140625" customWidth="1"/>
    <col min="543" max="543" width="10.42578125" customWidth="1"/>
    <col min="544" max="549" width="9.140625" customWidth="1"/>
    <col min="550" max="550" width="8" customWidth="1"/>
    <col min="551" max="559" width="7.28515625" customWidth="1"/>
    <col min="560" max="560" width="8.42578125" customWidth="1"/>
    <col min="561" max="561" width="9.28515625" customWidth="1"/>
    <col min="562" max="562" width="7.28515625" customWidth="1"/>
    <col min="563" max="563" width="9.85546875" customWidth="1"/>
    <col min="564" max="564" width="10.5703125" customWidth="1"/>
    <col min="565" max="565" width="8.5703125" customWidth="1"/>
    <col min="566" max="567" width="8.42578125" customWidth="1"/>
    <col min="568" max="568" width="9.140625" customWidth="1"/>
    <col min="569" max="569" width="8.140625" customWidth="1"/>
    <col min="570" max="570" width="8.85546875" customWidth="1"/>
    <col min="764" max="764" width="2.5703125" customWidth="1"/>
    <col min="765" max="765" width="5.140625" customWidth="1"/>
    <col min="766" max="766" width="12.42578125" customWidth="1"/>
    <col min="767" max="767" width="8.5703125" customWidth="1"/>
    <col min="768" max="768" width="9.28515625" customWidth="1"/>
    <col min="769" max="769" width="9.140625" customWidth="1"/>
    <col min="770" max="770" width="9" customWidth="1"/>
    <col min="771" max="771" width="8.85546875" customWidth="1"/>
    <col min="772" max="772" width="9" customWidth="1"/>
    <col min="773" max="774" width="8.85546875" customWidth="1"/>
    <col min="775" max="775" width="9.140625" customWidth="1"/>
    <col min="776" max="776" width="9.28515625" customWidth="1"/>
    <col min="777" max="777" width="9.42578125" customWidth="1"/>
    <col min="778" max="778" width="9.28515625" customWidth="1"/>
    <col min="779" max="779" width="9.5703125" customWidth="1"/>
    <col min="780" max="780" width="10" customWidth="1"/>
    <col min="781" max="781" width="10.140625" customWidth="1"/>
    <col min="782" max="782" width="10.28515625" customWidth="1"/>
    <col min="783" max="783" width="9.42578125" customWidth="1"/>
    <col min="784" max="784" width="9.5703125" customWidth="1"/>
    <col min="785" max="785" width="9" customWidth="1"/>
    <col min="786" max="786" width="9.42578125" customWidth="1"/>
    <col min="787" max="788" width="9.7109375" customWidth="1"/>
    <col min="789" max="790" width="10" customWidth="1"/>
    <col min="791" max="791" width="9.85546875" customWidth="1"/>
    <col min="792" max="792" width="14.140625" customWidth="1"/>
    <col min="793" max="793" width="10.42578125" customWidth="1"/>
    <col min="794" max="794" width="10.5703125" customWidth="1"/>
    <col min="795" max="795" width="10.42578125" customWidth="1"/>
    <col min="796" max="796" width="10.28515625" customWidth="1"/>
    <col min="797" max="797" width="10.5703125" customWidth="1"/>
    <col min="798" max="798" width="9.140625" customWidth="1"/>
    <col min="799" max="799" width="10.42578125" customWidth="1"/>
    <col min="800" max="805" width="9.140625" customWidth="1"/>
    <col min="806" max="806" width="8" customWidth="1"/>
    <col min="807" max="815" width="7.28515625" customWidth="1"/>
    <col min="816" max="816" width="8.42578125" customWidth="1"/>
    <col min="817" max="817" width="9.28515625" customWidth="1"/>
    <col min="818" max="818" width="7.28515625" customWidth="1"/>
    <col min="819" max="819" width="9.85546875" customWidth="1"/>
    <col min="820" max="820" width="10.5703125" customWidth="1"/>
    <col min="821" max="821" width="8.5703125" customWidth="1"/>
    <col min="822" max="823" width="8.42578125" customWidth="1"/>
    <col min="824" max="824" width="9.140625" customWidth="1"/>
    <col min="825" max="825" width="8.140625" customWidth="1"/>
    <col min="826" max="826" width="8.85546875" customWidth="1"/>
    <col min="1020" max="1020" width="2.5703125" customWidth="1"/>
    <col min="1021" max="1021" width="5.140625" customWidth="1"/>
    <col min="1022" max="1022" width="12.42578125" customWidth="1"/>
    <col min="1023" max="1023" width="8.5703125" customWidth="1"/>
    <col min="1024" max="1024" width="9.28515625" customWidth="1"/>
    <col min="1025" max="1025" width="9.140625" customWidth="1"/>
    <col min="1026" max="1026" width="9" customWidth="1"/>
    <col min="1027" max="1027" width="8.85546875" customWidth="1"/>
    <col min="1028" max="1028" width="9" customWidth="1"/>
    <col min="1029" max="1030" width="8.85546875" customWidth="1"/>
    <col min="1031" max="1031" width="9.140625" customWidth="1"/>
    <col min="1032" max="1032" width="9.28515625" customWidth="1"/>
    <col min="1033" max="1033" width="9.42578125" customWidth="1"/>
    <col min="1034" max="1034" width="9.28515625" customWidth="1"/>
    <col min="1035" max="1035" width="9.5703125" customWidth="1"/>
    <col min="1036" max="1036" width="10" customWidth="1"/>
    <col min="1037" max="1037" width="10.140625" customWidth="1"/>
    <col min="1038" max="1038" width="10.28515625" customWidth="1"/>
    <col min="1039" max="1039" width="9.42578125" customWidth="1"/>
    <col min="1040" max="1040" width="9.5703125" customWidth="1"/>
    <col min="1041" max="1041" width="9" customWidth="1"/>
    <col min="1042" max="1042" width="9.42578125" customWidth="1"/>
    <col min="1043" max="1044" width="9.7109375" customWidth="1"/>
    <col min="1045" max="1046" width="10" customWidth="1"/>
    <col min="1047" max="1047" width="9.85546875" customWidth="1"/>
    <col min="1048" max="1048" width="14.140625" customWidth="1"/>
    <col min="1049" max="1049" width="10.42578125" customWidth="1"/>
    <col min="1050" max="1050" width="10.5703125" customWidth="1"/>
    <col min="1051" max="1051" width="10.42578125" customWidth="1"/>
    <col min="1052" max="1052" width="10.28515625" customWidth="1"/>
    <col min="1053" max="1053" width="10.5703125" customWidth="1"/>
    <col min="1054" max="1054" width="9.140625" customWidth="1"/>
    <col min="1055" max="1055" width="10.42578125" customWidth="1"/>
    <col min="1056" max="1061" width="9.140625" customWidth="1"/>
    <col min="1062" max="1062" width="8" customWidth="1"/>
    <col min="1063" max="1071" width="7.28515625" customWidth="1"/>
    <col min="1072" max="1072" width="8.42578125" customWidth="1"/>
    <col min="1073" max="1073" width="9.28515625" customWidth="1"/>
    <col min="1074" max="1074" width="7.28515625" customWidth="1"/>
    <col min="1075" max="1075" width="9.85546875" customWidth="1"/>
    <col min="1076" max="1076" width="10.5703125" customWidth="1"/>
    <col min="1077" max="1077" width="8.5703125" customWidth="1"/>
    <col min="1078" max="1079" width="8.42578125" customWidth="1"/>
    <col min="1080" max="1080" width="9.140625" customWidth="1"/>
    <col min="1081" max="1081" width="8.140625" customWidth="1"/>
    <col min="1082" max="1082" width="8.85546875" customWidth="1"/>
    <col min="1276" max="1276" width="2.5703125" customWidth="1"/>
    <col min="1277" max="1277" width="5.140625" customWidth="1"/>
    <col min="1278" max="1278" width="12.42578125" customWidth="1"/>
    <col min="1279" max="1279" width="8.5703125" customWidth="1"/>
    <col min="1280" max="1280" width="9.28515625" customWidth="1"/>
    <col min="1281" max="1281" width="9.140625" customWidth="1"/>
    <col min="1282" max="1282" width="9" customWidth="1"/>
    <col min="1283" max="1283" width="8.85546875" customWidth="1"/>
    <col min="1284" max="1284" width="9" customWidth="1"/>
    <col min="1285" max="1286" width="8.85546875" customWidth="1"/>
    <col min="1287" max="1287" width="9.140625" customWidth="1"/>
    <col min="1288" max="1288" width="9.28515625" customWidth="1"/>
    <col min="1289" max="1289" width="9.42578125" customWidth="1"/>
    <col min="1290" max="1290" width="9.28515625" customWidth="1"/>
    <col min="1291" max="1291" width="9.5703125" customWidth="1"/>
    <col min="1292" max="1292" width="10" customWidth="1"/>
    <col min="1293" max="1293" width="10.140625" customWidth="1"/>
    <col min="1294" max="1294" width="10.28515625" customWidth="1"/>
    <col min="1295" max="1295" width="9.42578125" customWidth="1"/>
    <col min="1296" max="1296" width="9.5703125" customWidth="1"/>
    <col min="1297" max="1297" width="9" customWidth="1"/>
    <col min="1298" max="1298" width="9.42578125" customWidth="1"/>
    <col min="1299" max="1300" width="9.7109375" customWidth="1"/>
    <col min="1301" max="1302" width="10" customWidth="1"/>
    <col min="1303" max="1303" width="9.85546875" customWidth="1"/>
    <col min="1304" max="1304" width="14.140625" customWidth="1"/>
    <col min="1305" max="1305" width="10.42578125" customWidth="1"/>
    <col min="1306" max="1306" width="10.5703125" customWidth="1"/>
    <col min="1307" max="1307" width="10.42578125" customWidth="1"/>
    <col min="1308" max="1308" width="10.28515625" customWidth="1"/>
    <col min="1309" max="1309" width="10.5703125" customWidth="1"/>
    <col min="1310" max="1310" width="9.140625" customWidth="1"/>
    <col min="1311" max="1311" width="10.42578125" customWidth="1"/>
    <col min="1312" max="1317" width="9.140625" customWidth="1"/>
    <col min="1318" max="1318" width="8" customWidth="1"/>
    <col min="1319" max="1327" width="7.28515625" customWidth="1"/>
    <col min="1328" max="1328" width="8.42578125" customWidth="1"/>
    <col min="1329" max="1329" width="9.28515625" customWidth="1"/>
    <col min="1330" max="1330" width="7.28515625" customWidth="1"/>
    <col min="1331" max="1331" width="9.85546875" customWidth="1"/>
    <col min="1332" max="1332" width="10.5703125" customWidth="1"/>
    <col min="1333" max="1333" width="8.5703125" customWidth="1"/>
    <col min="1334" max="1335" width="8.42578125" customWidth="1"/>
    <col min="1336" max="1336" width="9.140625" customWidth="1"/>
    <col min="1337" max="1337" width="8.140625" customWidth="1"/>
    <col min="1338" max="1338" width="8.85546875" customWidth="1"/>
    <col min="1532" max="1532" width="2.5703125" customWidth="1"/>
    <col min="1533" max="1533" width="5.140625" customWidth="1"/>
    <col min="1534" max="1534" width="12.42578125" customWidth="1"/>
    <col min="1535" max="1535" width="8.5703125" customWidth="1"/>
    <col min="1536" max="1536" width="9.28515625" customWidth="1"/>
    <col min="1537" max="1537" width="9.140625" customWidth="1"/>
    <col min="1538" max="1538" width="9" customWidth="1"/>
    <col min="1539" max="1539" width="8.85546875" customWidth="1"/>
    <col min="1540" max="1540" width="9" customWidth="1"/>
    <col min="1541" max="1542" width="8.85546875" customWidth="1"/>
    <col min="1543" max="1543" width="9.140625" customWidth="1"/>
    <col min="1544" max="1544" width="9.28515625" customWidth="1"/>
    <col min="1545" max="1545" width="9.42578125" customWidth="1"/>
    <col min="1546" max="1546" width="9.28515625" customWidth="1"/>
    <col min="1547" max="1547" width="9.5703125" customWidth="1"/>
    <col min="1548" max="1548" width="10" customWidth="1"/>
    <col min="1549" max="1549" width="10.140625" customWidth="1"/>
    <col min="1550" max="1550" width="10.28515625" customWidth="1"/>
    <col min="1551" max="1551" width="9.42578125" customWidth="1"/>
    <col min="1552" max="1552" width="9.5703125" customWidth="1"/>
    <col min="1553" max="1553" width="9" customWidth="1"/>
    <col min="1554" max="1554" width="9.42578125" customWidth="1"/>
    <col min="1555" max="1556" width="9.7109375" customWidth="1"/>
    <col min="1557" max="1558" width="10" customWidth="1"/>
    <col min="1559" max="1559" width="9.85546875" customWidth="1"/>
    <col min="1560" max="1560" width="14.140625" customWidth="1"/>
    <col min="1561" max="1561" width="10.42578125" customWidth="1"/>
    <col min="1562" max="1562" width="10.5703125" customWidth="1"/>
    <col min="1563" max="1563" width="10.42578125" customWidth="1"/>
    <col min="1564" max="1564" width="10.28515625" customWidth="1"/>
    <col min="1565" max="1565" width="10.5703125" customWidth="1"/>
    <col min="1566" max="1566" width="9.140625" customWidth="1"/>
    <col min="1567" max="1567" width="10.42578125" customWidth="1"/>
    <col min="1568" max="1573" width="9.140625" customWidth="1"/>
    <col min="1574" max="1574" width="8" customWidth="1"/>
    <col min="1575" max="1583" width="7.28515625" customWidth="1"/>
    <col min="1584" max="1584" width="8.42578125" customWidth="1"/>
    <col min="1585" max="1585" width="9.28515625" customWidth="1"/>
    <col min="1586" max="1586" width="7.28515625" customWidth="1"/>
    <col min="1587" max="1587" width="9.85546875" customWidth="1"/>
    <col min="1588" max="1588" width="10.5703125" customWidth="1"/>
    <col min="1589" max="1589" width="8.5703125" customWidth="1"/>
    <col min="1590" max="1591" width="8.42578125" customWidth="1"/>
    <col min="1592" max="1592" width="9.140625" customWidth="1"/>
    <col min="1593" max="1593" width="8.140625" customWidth="1"/>
    <col min="1594" max="1594" width="8.85546875" customWidth="1"/>
    <col min="1788" max="1788" width="2.5703125" customWidth="1"/>
    <col min="1789" max="1789" width="5.140625" customWidth="1"/>
    <col min="1790" max="1790" width="12.42578125" customWidth="1"/>
    <col min="1791" max="1791" width="8.5703125" customWidth="1"/>
    <col min="1792" max="1792" width="9.28515625" customWidth="1"/>
    <col min="1793" max="1793" width="9.140625" customWidth="1"/>
    <col min="1794" max="1794" width="9" customWidth="1"/>
    <col min="1795" max="1795" width="8.85546875" customWidth="1"/>
    <col min="1796" max="1796" width="9" customWidth="1"/>
    <col min="1797" max="1798" width="8.85546875" customWidth="1"/>
    <col min="1799" max="1799" width="9.140625" customWidth="1"/>
    <col min="1800" max="1800" width="9.28515625" customWidth="1"/>
    <col min="1801" max="1801" width="9.42578125" customWidth="1"/>
    <col min="1802" max="1802" width="9.28515625" customWidth="1"/>
    <col min="1803" max="1803" width="9.5703125" customWidth="1"/>
    <col min="1804" max="1804" width="10" customWidth="1"/>
    <col min="1805" max="1805" width="10.140625" customWidth="1"/>
    <col min="1806" max="1806" width="10.28515625" customWidth="1"/>
    <col min="1807" max="1807" width="9.42578125" customWidth="1"/>
    <col min="1808" max="1808" width="9.5703125" customWidth="1"/>
    <col min="1809" max="1809" width="9" customWidth="1"/>
    <col min="1810" max="1810" width="9.42578125" customWidth="1"/>
    <col min="1811" max="1812" width="9.7109375" customWidth="1"/>
    <col min="1813" max="1814" width="10" customWidth="1"/>
    <col min="1815" max="1815" width="9.85546875" customWidth="1"/>
    <col min="1816" max="1816" width="14.140625" customWidth="1"/>
    <col min="1817" max="1817" width="10.42578125" customWidth="1"/>
    <col min="1818" max="1818" width="10.5703125" customWidth="1"/>
    <col min="1819" max="1819" width="10.42578125" customWidth="1"/>
    <col min="1820" max="1820" width="10.28515625" customWidth="1"/>
    <col min="1821" max="1821" width="10.5703125" customWidth="1"/>
    <col min="1822" max="1822" width="9.140625" customWidth="1"/>
    <col min="1823" max="1823" width="10.42578125" customWidth="1"/>
    <col min="1824" max="1829" width="9.140625" customWidth="1"/>
    <col min="1830" max="1830" width="8" customWidth="1"/>
    <col min="1831" max="1839" width="7.28515625" customWidth="1"/>
    <col min="1840" max="1840" width="8.42578125" customWidth="1"/>
    <col min="1841" max="1841" width="9.28515625" customWidth="1"/>
    <col min="1842" max="1842" width="7.28515625" customWidth="1"/>
    <col min="1843" max="1843" width="9.85546875" customWidth="1"/>
    <col min="1844" max="1844" width="10.5703125" customWidth="1"/>
    <col min="1845" max="1845" width="8.5703125" customWidth="1"/>
    <col min="1846" max="1847" width="8.42578125" customWidth="1"/>
    <col min="1848" max="1848" width="9.140625" customWidth="1"/>
    <col min="1849" max="1849" width="8.140625" customWidth="1"/>
    <col min="1850" max="1850" width="8.85546875" customWidth="1"/>
    <col min="2044" max="2044" width="2.5703125" customWidth="1"/>
    <col min="2045" max="2045" width="5.140625" customWidth="1"/>
    <col min="2046" max="2046" width="12.42578125" customWidth="1"/>
    <col min="2047" max="2047" width="8.5703125" customWidth="1"/>
    <col min="2048" max="2048" width="9.28515625" customWidth="1"/>
    <col min="2049" max="2049" width="9.140625" customWidth="1"/>
    <col min="2050" max="2050" width="9" customWidth="1"/>
    <col min="2051" max="2051" width="8.85546875" customWidth="1"/>
    <col min="2052" max="2052" width="9" customWidth="1"/>
    <col min="2053" max="2054" width="8.85546875" customWidth="1"/>
    <col min="2055" max="2055" width="9.140625" customWidth="1"/>
    <col min="2056" max="2056" width="9.28515625" customWidth="1"/>
    <col min="2057" max="2057" width="9.42578125" customWidth="1"/>
    <col min="2058" max="2058" width="9.28515625" customWidth="1"/>
    <col min="2059" max="2059" width="9.5703125" customWidth="1"/>
    <col min="2060" max="2060" width="10" customWidth="1"/>
    <col min="2061" max="2061" width="10.140625" customWidth="1"/>
    <col min="2062" max="2062" width="10.28515625" customWidth="1"/>
    <col min="2063" max="2063" width="9.42578125" customWidth="1"/>
    <col min="2064" max="2064" width="9.5703125" customWidth="1"/>
    <col min="2065" max="2065" width="9" customWidth="1"/>
    <col min="2066" max="2066" width="9.42578125" customWidth="1"/>
    <col min="2067" max="2068" width="9.7109375" customWidth="1"/>
    <col min="2069" max="2070" width="10" customWidth="1"/>
    <col min="2071" max="2071" width="9.85546875" customWidth="1"/>
    <col min="2072" max="2072" width="14.140625" customWidth="1"/>
    <col min="2073" max="2073" width="10.42578125" customWidth="1"/>
    <col min="2074" max="2074" width="10.5703125" customWidth="1"/>
    <col min="2075" max="2075" width="10.42578125" customWidth="1"/>
    <col min="2076" max="2076" width="10.28515625" customWidth="1"/>
    <col min="2077" max="2077" width="10.5703125" customWidth="1"/>
    <col min="2078" max="2078" width="9.140625" customWidth="1"/>
    <col min="2079" max="2079" width="10.42578125" customWidth="1"/>
    <col min="2080" max="2085" width="9.140625" customWidth="1"/>
    <col min="2086" max="2086" width="8" customWidth="1"/>
    <col min="2087" max="2095" width="7.28515625" customWidth="1"/>
    <col min="2096" max="2096" width="8.42578125" customWidth="1"/>
    <col min="2097" max="2097" width="9.28515625" customWidth="1"/>
    <col min="2098" max="2098" width="7.28515625" customWidth="1"/>
    <col min="2099" max="2099" width="9.85546875" customWidth="1"/>
    <col min="2100" max="2100" width="10.5703125" customWidth="1"/>
    <col min="2101" max="2101" width="8.5703125" customWidth="1"/>
    <col min="2102" max="2103" width="8.42578125" customWidth="1"/>
    <col min="2104" max="2104" width="9.140625" customWidth="1"/>
    <col min="2105" max="2105" width="8.140625" customWidth="1"/>
    <col min="2106" max="2106" width="8.85546875" customWidth="1"/>
    <col min="2300" max="2300" width="2.5703125" customWidth="1"/>
    <col min="2301" max="2301" width="5.140625" customWidth="1"/>
    <col min="2302" max="2302" width="12.42578125" customWidth="1"/>
    <col min="2303" max="2303" width="8.5703125" customWidth="1"/>
    <col min="2304" max="2304" width="9.28515625" customWidth="1"/>
    <col min="2305" max="2305" width="9.140625" customWidth="1"/>
    <col min="2306" max="2306" width="9" customWidth="1"/>
    <col min="2307" max="2307" width="8.85546875" customWidth="1"/>
    <col min="2308" max="2308" width="9" customWidth="1"/>
    <col min="2309" max="2310" width="8.85546875" customWidth="1"/>
    <col min="2311" max="2311" width="9.140625" customWidth="1"/>
    <col min="2312" max="2312" width="9.28515625" customWidth="1"/>
    <col min="2313" max="2313" width="9.42578125" customWidth="1"/>
    <col min="2314" max="2314" width="9.28515625" customWidth="1"/>
    <col min="2315" max="2315" width="9.5703125" customWidth="1"/>
    <col min="2316" max="2316" width="10" customWidth="1"/>
    <col min="2317" max="2317" width="10.140625" customWidth="1"/>
    <col min="2318" max="2318" width="10.28515625" customWidth="1"/>
    <col min="2319" max="2319" width="9.42578125" customWidth="1"/>
    <col min="2320" max="2320" width="9.5703125" customWidth="1"/>
    <col min="2321" max="2321" width="9" customWidth="1"/>
    <col min="2322" max="2322" width="9.42578125" customWidth="1"/>
    <col min="2323" max="2324" width="9.7109375" customWidth="1"/>
    <col min="2325" max="2326" width="10" customWidth="1"/>
    <col min="2327" max="2327" width="9.85546875" customWidth="1"/>
    <col min="2328" max="2328" width="14.140625" customWidth="1"/>
    <col min="2329" max="2329" width="10.42578125" customWidth="1"/>
    <col min="2330" max="2330" width="10.5703125" customWidth="1"/>
    <col min="2331" max="2331" width="10.42578125" customWidth="1"/>
    <col min="2332" max="2332" width="10.28515625" customWidth="1"/>
    <col min="2333" max="2333" width="10.5703125" customWidth="1"/>
    <col min="2334" max="2334" width="9.140625" customWidth="1"/>
    <col min="2335" max="2335" width="10.42578125" customWidth="1"/>
    <col min="2336" max="2341" width="9.140625" customWidth="1"/>
    <col min="2342" max="2342" width="8" customWidth="1"/>
    <col min="2343" max="2351" width="7.28515625" customWidth="1"/>
    <col min="2352" max="2352" width="8.42578125" customWidth="1"/>
    <col min="2353" max="2353" width="9.28515625" customWidth="1"/>
    <col min="2354" max="2354" width="7.28515625" customWidth="1"/>
    <col min="2355" max="2355" width="9.85546875" customWidth="1"/>
    <col min="2356" max="2356" width="10.5703125" customWidth="1"/>
    <col min="2357" max="2357" width="8.5703125" customWidth="1"/>
    <col min="2358" max="2359" width="8.42578125" customWidth="1"/>
    <col min="2360" max="2360" width="9.140625" customWidth="1"/>
    <col min="2361" max="2361" width="8.140625" customWidth="1"/>
    <col min="2362" max="2362" width="8.85546875" customWidth="1"/>
    <col min="2556" max="2556" width="2.5703125" customWidth="1"/>
    <col min="2557" max="2557" width="5.140625" customWidth="1"/>
    <col min="2558" max="2558" width="12.42578125" customWidth="1"/>
    <col min="2559" max="2559" width="8.5703125" customWidth="1"/>
    <col min="2560" max="2560" width="9.28515625" customWidth="1"/>
    <col min="2561" max="2561" width="9.140625" customWidth="1"/>
    <col min="2562" max="2562" width="9" customWidth="1"/>
    <col min="2563" max="2563" width="8.85546875" customWidth="1"/>
    <col min="2564" max="2564" width="9" customWidth="1"/>
    <col min="2565" max="2566" width="8.85546875" customWidth="1"/>
    <col min="2567" max="2567" width="9.140625" customWidth="1"/>
    <col min="2568" max="2568" width="9.28515625" customWidth="1"/>
    <col min="2569" max="2569" width="9.42578125" customWidth="1"/>
    <col min="2570" max="2570" width="9.28515625" customWidth="1"/>
    <col min="2571" max="2571" width="9.5703125" customWidth="1"/>
    <col min="2572" max="2572" width="10" customWidth="1"/>
    <col min="2573" max="2573" width="10.140625" customWidth="1"/>
    <col min="2574" max="2574" width="10.28515625" customWidth="1"/>
    <col min="2575" max="2575" width="9.42578125" customWidth="1"/>
    <col min="2576" max="2576" width="9.5703125" customWidth="1"/>
    <col min="2577" max="2577" width="9" customWidth="1"/>
    <col min="2578" max="2578" width="9.42578125" customWidth="1"/>
    <col min="2579" max="2580" width="9.7109375" customWidth="1"/>
    <col min="2581" max="2582" width="10" customWidth="1"/>
    <col min="2583" max="2583" width="9.85546875" customWidth="1"/>
    <col min="2584" max="2584" width="14.140625" customWidth="1"/>
    <col min="2585" max="2585" width="10.42578125" customWidth="1"/>
    <col min="2586" max="2586" width="10.5703125" customWidth="1"/>
    <col min="2587" max="2587" width="10.42578125" customWidth="1"/>
    <col min="2588" max="2588" width="10.28515625" customWidth="1"/>
    <col min="2589" max="2589" width="10.5703125" customWidth="1"/>
    <col min="2590" max="2590" width="9.140625" customWidth="1"/>
    <col min="2591" max="2591" width="10.42578125" customWidth="1"/>
    <col min="2592" max="2597" width="9.140625" customWidth="1"/>
    <col min="2598" max="2598" width="8" customWidth="1"/>
    <col min="2599" max="2607" width="7.28515625" customWidth="1"/>
    <col min="2608" max="2608" width="8.42578125" customWidth="1"/>
    <col min="2609" max="2609" width="9.28515625" customWidth="1"/>
    <col min="2610" max="2610" width="7.28515625" customWidth="1"/>
    <col min="2611" max="2611" width="9.85546875" customWidth="1"/>
    <col min="2612" max="2612" width="10.5703125" customWidth="1"/>
    <col min="2613" max="2613" width="8.5703125" customWidth="1"/>
    <col min="2614" max="2615" width="8.42578125" customWidth="1"/>
    <col min="2616" max="2616" width="9.140625" customWidth="1"/>
    <col min="2617" max="2617" width="8.140625" customWidth="1"/>
    <col min="2618" max="2618" width="8.85546875" customWidth="1"/>
    <col min="2812" max="2812" width="2.5703125" customWidth="1"/>
    <col min="2813" max="2813" width="5.140625" customWidth="1"/>
    <col min="2814" max="2814" width="12.42578125" customWidth="1"/>
    <col min="2815" max="2815" width="8.5703125" customWidth="1"/>
    <col min="2816" max="2816" width="9.28515625" customWidth="1"/>
    <col min="2817" max="2817" width="9.140625" customWidth="1"/>
    <col min="2818" max="2818" width="9" customWidth="1"/>
    <col min="2819" max="2819" width="8.85546875" customWidth="1"/>
    <col min="2820" max="2820" width="9" customWidth="1"/>
    <col min="2821" max="2822" width="8.85546875" customWidth="1"/>
    <col min="2823" max="2823" width="9.140625" customWidth="1"/>
    <col min="2824" max="2824" width="9.28515625" customWidth="1"/>
    <col min="2825" max="2825" width="9.42578125" customWidth="1"/>
    <col min="2826" max="2826" width="9.28515625" customWidth="1"/>
    <col min="2827" max="2827" width="9.5703125" customWidth="1"/>
    <col min="2828" max="2828" width="10" customWidth="1"/>
    <col min="2829" max="2829" width="10.140625" customWidth="1"/>
    <col min="2830" max="2830" width="10.28515625" customWidth="1"/>
    <col min="2831" max="2831" width="9.42578125" customWidth="1"/>
    <col min="2832" max="2832" width="9.5703125" customWidth="1"/>
    <col min="2833" max="2833" width="9" customWidth="1"/>
    <col min="2834" max="2834" width="9.42578125" customWidth="1"/>
    <col min="2835" max="2836" width="9.7109375" customWidth="1"/>
    <col min="2837" max="2838" width="10" customWidth="1"/>
    <col min="2839" max="2839" width="9.85546875" customWidth="1"/>
    <col min="2840" max="2840" width="14.140625" customWidth="1"/>
    <col min="2841" max="2841" width="10.42578125" customWidth="1"/>
    <col min="2842" max="2842" width="10.5703125" customWidth="1"/>
    <col min="2843" max="2843" width="10.42578125" customWidth="1"/>
    <col min="2844" max="2844" width="10.28515625" customWidth="1"/>
    <col min="2845" max="2845" width="10.5703125" customWidth="1"/>
    <col min="2846" max="2846" width="9.140625" customWidth="1"/>
    <col min="2847" max="2847" width="10.42578125" customWidth="1"/>
    <col min="2848" max="2853" width="9.140625" customWidth="1"/>
    <col min="2854" max="2854" width="8" customWidth="1"/>
    <col min="2855" max="2863" width="7.28515625" customWidth="1"/>
    <col min="2864" max="2864" width="8.42578125" customWidth="1"/>
    <col min="2865" max="2865" width="9.28515625" customWidth="1"/>
    <col min="2866" max="2866" width="7.28515625" customWidth="1"/>
    <col min="2867" max="2867" width="9.85546875" customWidth="1"/>
    <col min="2868" max="2868" width="10.5703125" customWidth="1"/>
    <col min="2869" max="2869" width="8.5703125" customWidth="1"/>
    <col min="2870" max="2871" width="8.42578125" customWidth="1"/>
    <col min="2872" max="2872" width="9.140625" customWidth="1"/>
    <col min="2873" max="2873" width="8.140625" customWidth="1"/>
    <col min="2874" max="2874" width="8.85546875" customWidth="1"/>
    <col min="3068" max="3068" width="2.5703125" customWidth="1"/>
    <col min="3069" max="3069" width="5.140625" customWidth="1"/>
    <col min="3070" max="3070" width="12.42578125" customWidth="1"/>
    <col min="3071" max="3071" width="8.5703125" customWidth="1"/>
    <col min="3072" max="3072" width="9.28515625" customWidth="1"/>
    <col min="3073" max="3073" width="9.140625" customWidth="1"/>
    <col min="3074" max="3074" width="9" customWidth="1"/>
    <col min="3075" max="3075" width="8.85546875" customWidth="1"/>
    <col min="3076" max="3076" width="9" customWidth="1"/>
    <col min="3077" max="3078" width="8.85546875" customWidth="1"/>
    <col min="3079" max="3079" width="9.140625" customWidth="1"/>
    <col min="3080" max="3080" width="9.28515625" customWidth="1"/>
    <col min="3081" max="3081" width="9.42578125" customWidth="1"/>
    <col min="3082" max="3082" width="9.28515625" customWidth="1"/>
    <col min="3083" max="3083" width="9.5703125" customWidth="1"/>
    <col min="3084" max="3084" width="10" customWidth="1"/>
    <col min="3085" max="3085" width="10.140625" customWidth="1"/>
    <col min="3086" max="3086" width="10.28515625" customWidth="1"/>
    <col min="3087" max="3087" width="9.42578125" customWidth="1"/>
    <col min="3088" max="3088" width="9.5703125" customWidth="1"/>
    <col min="3089" max="3089" width="9" customWidth="1"/>
    <col min="3090" max="3090" width="9.42578125" customWidth="1"/>
    <col min="3091" max="3092" width="9.7109375" customWidth="1"/>
    <col min="3093" max="3094" width="10" customWidth="1"/>
    <col min="3095" max="3095" width="9.85546875" customWidth="1"/>
    <col min="3096" max="3096" width="14.140625" customWidth="1"/>
    <col min="3097" max="3097" width="10.42578125" customWidth="1"/>
    <col min="3098" max="3098" width="10.5703125" customWidth="1"/>
    <col min="3099" max="3099" width="10.42578125" customWidth="1"/>
    <col min="3100" max="3100" width="10.28515625" customWidth="1"/>
    <col min="3101" max="3101" width="10.5703125" customWidth="1"/>
    <col min="3102" max="3102" width="9.140625" customWidth="1"/>
    <col min="3103" max="3103" width="10.42578125" customWidth="1"/>
    <col min="3104" max="3109" width="9.140625" customWidth="1"/>
    <col min="3110" max="3110" width="8" customWidth="1"/>
    <col min="3111" max="3119" width="7.28515625" customWidth="1"/>
    <col min="3120" max="3120" width="8.42578125" customWidth="1"/>
    <col min="3121" max="3121" width="9.28515625" customWidth="1"/>
    <col min="3122" max="3122" width="7.28515625" customWidth="1"/>
    <col min="3123" max="3123" width="9.85546875" customWidth="1"/>
    <col min="3124" max="3124" width="10.5703125" customWidth="1"/>
    <col min="3125" max="3125" width="8.5703125" customWidth="1"/>
    <col min="3126" max="3127" width="8.42578125" customWidth="1"/>
    <col min="3128" max="3128" width="9.140625" customWidth="1"/>
    <col min="3129" max="3129" width="8.140625" customWidth="1"/>
    <col min="3130" max="3130" width="8.85546875" customWidth="1"/>
    <col min="3324" max="3324" width="2.5703125" customWidth="1"/>
    <col min="3325" max="3325" width="5.140625" customWidth="1"/>
    <col min="3326" max="3326" width="12.42578125" customWidth="1"/>
    <col min="3327" max="3327" width="8.5703125" customWidth="1"/>
    <col min="3328" max="3328" width="9.28515625" customWidth="1"/>
    <col min="3329" max="3329" width="9.140625" customWidth="1"/>
    <col min="3330" max="3330" width="9" customWidth="1"/>
    <col min="3331" max="3331" width="8.85546875" customWidth="1"/>
    <col min="3332" max="3332" width="9" customWidth="1"/>
    <col min="3333" max="3334" width="8.85546875" customWidth="1"/>
    <col min="3335" max="3335" width="9.140625" customWidth="1"/>
    <col min="3336" max="3336" width="9.28515625" customWidth="1"/>
    <col min="3337" max="3337" width="9.42578125" customWidth="1"/>
    <col min="3338" max="3338" width="9.28515625" customWidth="1"/>
    <col min="3339" max="3339" width="9.5703125" customWidth="1"/>
    <col min="3340" max="3340" width="10" customWidth="1"/>
    <col min="3341" max="3341" width="10.140625" customWidth="1"/>
    <col min="3342" max="3342" width="10.28515625" customWidth="1"/>
    <col min="3343" max="3343" width="9.42578125" customWidth="1"/>
    <col min="3344" max="3344" width="9.5703125" customWidth="1"/>
    <col min="3345" max="3345" width="9" customWidth="1"/>
    <col min="3346" max="3346" width="9.42578125" customWidth="1"/>
    <col min="3347" max="3348" width="9.7109375" customWidth="1"/>
    <col min="3349" max="3350" width="10" customWidth="1"/>
    <col min="3351" max="3351" width="9.85546875" customWidth="1"/>
    <col min="3352" max="3352" width="14.140625" customWidth="1"/>
    <col min="3353" max="3353" width="10.42578125" customWidth="1"/>
    <col min="3354" max="3354" width="10.5703125" customWidth="1"/>
    <col min="3355" max="3355" width="10.42578125" customWidth="1"/>
    <col min="3356" max="3356" width="10.28515625" customWidth="1"/>
    <col min="3357" max="3357" width="10.5703125" customWidth="1"/>
    <col min="3358" max="3358" width="9.140625" customWidth="1"/>
    <col min="3359" max="3359" width="10.42578125" customWidth="1"/>
    <col min="3360" max="3365" width="9.140625" customWidth="1"/>
    <col min="3366" max="3366" width="8" customWidth="1"/>
    <col min="3367" max="3375" width="7.28515625" customWidth="1"/>
    <col min="3376" max="3376" width="8.42578125" customWidth="1"/>
    <col min="3377" max="3377" width="9.28515625" customWidth="1"/>
    <col min="3378" max="3378" width="7.28515625" customWidth="1"/>
    <col min="3379" max="3379" width="9.85546875" customWidth="1"/>
    <col min="3380" max="3380" width="10.5703125" customWidth="1"/>
    <col min="3381" max="3381" width="8.5703125" customWidth="1"/>
    <col min="3382" max="3383" width="8.42578125" customWidth="1"/>
    <col min="3384" max="3384" width="9.140625" customWidth="1"/>
    <col min="3385" max="3385" width="8.140625" customWidth="1"/>
    <col min="3386" max="3386" width="8.85546875" customWidth="1"/>
    <col min="3580" max="3580" width="2.5703125" customWidth="1"/>
    <col min="3581" max="3581" width="5.140625" customWidth="1"/>
    <col min="3582" max="3582" width="12.42578125" customWidth="1"/>
    <col min="3583" max="3583" width="8.5703125" customWidth="1"/>
    <col min="3584" max="3584" width="9.28515625" customWidth="1"/>
    <col min="3585" max="3585" width="9.140625" customWidth="1"/>
    <col min="3586" max="3586" width="9" customWidth="1"/>
    <col min="3587" max="3587" width="8.85546875" customWidth="1"/>
    <col min="3588" max="3588" width="9" customWidth="1"/>
    <col min="3589" max="3590" width="8.85546875" customWidth="1"/>
    <col min="3591" max="3591" width="9.140625" customWidth="1"/>
    <col min="3592" max="3592" width="9.28515625" customWidth="1"/>
    <col min="3593" max="3593" width="9.42578125" customWidth="1"/>
    <col min="3594" max="3594" width="9.28515625" customWidth="1"/>
    <col min="3595" max="3595" width="9.5703125" customWidth="1"/>
    <col min="3596" max="3596" width="10" customWidth="1"/>
    <col min="3597" max="3597" width="10.140625" customWidth="1"/>
    <col min="3598" max="3598" width="10.28515625" customWidth="1"/>
    <col min="3599" max="3599" width="9.42578125" customWidth="1"/>
    <col min="3600" max="3600" width="9.5703125" customWidth="1"/>
    <col min="3601" max="3601" width="9" customWidth="1"/>
    <col min="3602" max="3602" width="9.42578125" customWidth="1"/>
    <col min="3603" max="3604" width="9.7109375" customWidth="1"/>
    <col min="3605" max="3606" width="10" customWidth="1"/>
    <col min="3607" max="3607" width="9.85546875" customWidth="1"/>
    <col min="3608" max="3608" width="14.140625" customWidth="1"/>
    <col min="3609" max="3609" width="10.42578125" customWidth="1"/>
    <col min="3610" max="3610" width="10.5703125" customWidth="1"/>
    <col min="3611" max="3611" width="10.42578125" customWidth="1"/>
    <col min="3612" max="3612" width="10.28515625" customWidth="1"/>
    <col min="3613" max="3613" width="10.5703125" customWidth="1"/>
    <col min="3614" max="3614" width="9.140625" customWidth="1"/>
    <col min="3615" max="3615" width="10.42578125" customWidth="1"/>
    <col min="3616" max="3621" width="9.140625" customWidth="1"/>
    <col min="3622" max="3622" width="8" customWidth="1"/>
    <col min="3623" max="3631" width="7.28515625" customWidth="1"/>
    <col min="3632" max="3632" width="8.42578125" customWidth="1"/>
    <col min="3633" max="3633" width="9.28515625" customWidth="1"/>
    <col min="3634" max="3634" width="7.28515625" customWidth="1"/>
    <col min="3635" max="3635" width="9.85546875" customWidth="1"/>
    <col min="3636" max="3636" width="10.5703125" customWidth="1"/>
    <col min="3637" max="3637" width="8.5703125" customWidth="1"/>
    <col min="3638" max="3639" width="8.42578125" customWidth="1"/>
    <col min="3640" max="3640" width="9.140625" customWidth="1"/>
    <col min="3641" max="3641" width="8.140625" customWidth="1"/>
    <col min="3642" max="3642" width="8.85546875" customWidth="1"/>
    <col min="3836" max="3836" width="2.5703125" customWidth="1"/>
    <col min="3837" max="3837" width="5.140625" customWidth="1"/>
    <col min="3838" max="3838" width="12.42578125" customWidth="1"/>
    <col min="3839" max="3839" width="8.5703125" customWidth="1"/>
    <col min="3840" max="3840" width="9.28515625" customWidth="1"/>
    <col min="3841" max="3841" width="9.140625" customWidth="1"/>
    <col min="3842" max="3842" width="9" customWidth="1"/>
    <col min="3843" max="3843" width="8.85546875" customWidth="1"/>
    <col min="3844" max="3844" width="9" customWidth="1"/>
    <col min="3845" max="3846" width="8.85546875" customWidth="1"/>
    <col min="3847" max="3847" width="9.140625" customWidth="1"/>
    <col min="3848" max="3848" width="9.28515625" customWidth="1"/>
    <col min="3849" max="3849" width="9.42578125" customWidth="1"/>
    <col min="3850" max="3850" width="9.28515625" customWidth="1"/>
    <col min="3851" max="3851" width="9.5703125" customWidth="1"/>
    <col min="3852" max="3852" width="10" customWidth="1"/>
    <col min="3853" max="3853" width="10.140625" customWidth="1"/>
    <col min="3854" max="3854" width="10.28515625" customWidth="1"/>
    <col min="3855" max="3855" width="9.42578125" customWidth="1"/>
    <col min="3856" max="3856" width="9.5703125" customWidth="1"/>
    <col min="3857" max="3857" width="9" customWidth="1"/>
    <col min="3858" max="3858" width="9.42578125" customWidth="1"/>
    <col min="3859" max="3860" width="9.7109375" customWidth="1"/>
    <col min="3861" max="3862" width="10" customWidth="1"/>
    <col min="3863" max="3863" width="9.85546875" customWidth="1"/>
    <col min="3864" max="3864" width="14.140625" customWidth="1"/>
    <col min="3865" max="3865" width="10.42578125" customWidth="1"/>
    <col min="3866" max="3866" width="10.5703125" customWidth="1"/>
    <col min="3867" max="3867" width="10.42578125" customWidth="1"/>
    <col min="3868" max="3868" width="10.28515625" customWidth="1"/>
    <col min="3869" max="3869" width="10.5703125" customWidth="1"/>
    <col min="3870" max="3870" width="9.140625" customWidth="1"/>
    <col min="3871" max="3871" width="10.42578125" customWidth="1"/>
    <col min="3872" max="3877" width="9.140625" customWidth="1"/>
    <col min="3878" max="3878" width="8" customWidth="1"/>
    <col min="3879" max="3887" width="7.28515625" customWidth="1"/>
    <col min="3888" max="3888" width="8.42578125" customWidth="1"/>
    <col min="3889" max="3889" width="9.28515625" customWidth="1"/>
    <col min="3890" max="3890" width="7.28515625" customWidth="1"/>
    <col min="3891" max="3891" width="9.85546875" customWidth="1"/>
    <col min="3892" max="3892" width="10.5703125" customWidth="1"/>
    <col min="3893" max="3893" width="8.5703125" customWidth="1"/>
    <col min="3894" max="3895" width="8.42578125" customWidth="1"/>
    <col min="3896" max="3896" width="9.140625" customWidth="1"/>
    <col min="3897" max="3897" width="8.140625" customWidth="1"/>
    <col min="3898" max="3898" width="8.85546875" customWidth="1"/>
    <col min="4092" max="4092" width="2.5703125" customWidth="1"/>
    <col min="4093" max="4093" width="5.140625" customWidth="1"/>
    <col min="4094" max="4094" width="12.42578125" customWidth="1"/>
    <col min="4095" max="4095" width="8.5703125" customWidth="1"/>
    <col min="4096" max="4096" width="9.28515625" customWidth="1"/>
    <col min="4097" max="4097" width="9.140625" customWidth="1"/>
    <col min="4098" max="4098" width="9" customWidth="1"/>
    <col min="4099" max="4099" width="8.85546875" customWidth="1"/>
    <col min="4100" max="4100" width="9" customWidth="1"/>
    <col min="4101" max="4102" width="8.85546875" customWidth="1"/>
    <col min="4103" max="4103" width="9.140625" customWidth="1"/>
    <col min="4104" max="4104" width="9.28515625" customWidth="1"/>
    <col min="4105" max="4105" width="9.42578125" customWidth="1"/>
    <col min="4106" max="4106" width="9.28515625" customWidth="1"/>
    <col min="4107" max="4107" width="9.5703125" customWidth="1"/>
    <col min="4108" max="4108" width="10" customWidth="1"/>
    <col min="4109" max="4109" width="10.140625" customWidth="1"/>
    <col min="4110" max="4110" width="10.28515625" customWidth="1"/>
    <col min="4111" max="4111" width="9.42578125" customWidth="1"/>
    <col min="4112" max="4112" width="9.5703125" customWidth="1"/>
    <col min="4113" max="4113" width="9" customWidth="1"/>
    <col min="4114" max="4114" width="9.42578125" customWidth="1"/>
    <col min="4115" max="4116" width="9.7109375" customWidth="1"/>
    <col min="4117" max="4118" width="10" customWidth="1"/>
    <col min="4119" max="4119" width="9.85546875" customWidth="1"/>
    <col min="4120" max="4120" width="14.140625" customWidth="1"/>
    <col min="4121" max="4121" width="10.42578125" customWidth="1"/>
    <col min="4122" max="4122" width="10.5703125" customWidth="1"/>
    <col min="4123" max="4123" width="10.42578125" customWidth="1"/>
    <col min="4124" max="4124" width="10.28515625" customWidth="1"/>
    <col min="4125" max="4125" width="10.5703125" customWidth="1"/>
    <col min="4126" max="4126" width="9.140625" customWidth="1"/>
    <col min="4127" max="4127" width="10.42578125" customWidth="1"/>
    <col min="4128" max="4133" width="9.140625" customWidth="1"/>
    <col min="4134" max="4134" width="8" customWidth="1"/>
    <col min="4135" max="4143" width="7.28515625" customWidth="1"/>
    <col min="4144" max="4144" width="8.42578125" customWidth="1"/>
    <col min="4145" max="4145" width="9.28515625" customWidth="1"/>
    <col min="4146" max="4146" width="7.28515625" customWidth="1"/>
    <col min="4147" max="4147" width="9.85546875" customWidth="1"/>
    <col min="4148" max="4148" width="10.5703125" customWidth="1"/>
    <col min="4149" max="4149" width="8.5703125" customWidth="1"/>
    <col min="4150" max="4151" width="8.42578125" customWidth="1"/>
    <col min="4152" max="4152" width="9.140625" customWidth="1"/>
    <col min="4153" max="4153" width="8.140625" customWidth="1"/>
    <col min="4154" max="4154" width="8.85546875" customWidth="1"/>
    <col min="4348" max="4348" width="2.5703125" customWidth="1"/>
    <col min="4349" max="4349" width="5.140625" customWidth="1"/>
    <col min="4350" max="4350" width="12.42578125" customWidth="1"/>
    <col min="4351" max="4351" width="8.5703125" customWidth="1"/>
    <col min="4352" max="4352" width="9.28515625" customWidth="1"/>
    <col min="4353" max="4353" width="9.140625" customWidth="1"/>
    <col min="4354" max="4354" width="9" customWidth="1"/>
    <col min="4355" max="4355" width="8.85546875" customWidth="1"/>
    <col min="4356" max="4356" width="9" customWidth="1"/>
    <col min="4357" max="4358" width="8.85546875" customWidth="1"/>
    <col min="4359" max="4359" width="9.140625" customWidth="1"/>
    <col min="4360" max="4360" width="9.28515625" customWidth="1"/>
    <col min="4361" max="4361" width="9.42578125" customWidth="1"/>
    <col min="4362" max="4362" width="9.28515625" customWidth="1"/>
    <col min="4363" max="4363" width="9.5703125" customWidth="1"/>
    <col min="4364" max="4364" width="10" customWidth="1"/>
    <col min="4365" max="4365" width="10.140625" customWidth="1"/>
    <col min="4366" max="4366" width="10.28515625" customWidth="1"/>
    <col min="4367" max="4367" width="9.42578125" customWidth="1"/>
    <col min="4368" max="4368" width="9.5703125" customWidth="1"/>
    <col min="4369" max="4369" width="9" customWidth="1"/>
    <col min="4370" max="4370" width="9.42578125" customWidth="1"/>
    <col min="4371" max="4372" width="9.7109375" customWidth="1"/>
    <col min="4373" max="4374" width="10" customWidth="1"/>
    <col min="4375" max="4375" width="9.85546875" customWidth="1"/>
    <col min="4376" max="4376" width="14.140625" customWidth="1"/>
    <col min="4377" max="4377" width="10.42578125" customWidth="1"/>
    <col min="4378" max="4378" width="10.5703125" customWidth="1"/>
    <col min="4379" max="4379" width="10.42578125" customWidth="1"/>
    <col min="4380" max="4380" width="10.28515625" customWidth="1"/>
    <col min="4381" max="4381" width="10.5703125" customWidth="1"/>
    <col min="4382" max="4382" width="9.140625" customWidth="1"/>
    <col min="4383" max="4383" width="10.42578125" customWidth="1"/>
    <col min="4384" max="4389" width="9.140625" customWidth="1"/>
    <col min="4390" max="4390" width="8" customWidth="1"/>
    <col min="4391" max="4399" width="7.28515625" customWidth="1"/>
    <col min="4400" max="4400" width="8.42578125" customWidth="1"/>
    <col min="4401" max="4401" width="9.28515625" customWidth="1"/>
    <col min="4402" max="4402" width="7.28515625" customWidth="1"/>
    <col min="4403" max="4403" width="9.85546875" customWidth="1"/>
    <col min="4404" max="4404" width="10.5703125" customWidth="1"/>
    <col min="4405" max="4405" width="8.5703125" customWidth="1"/>
    <col min="4406" max="4407" width="8.42578125" customWidth="1"/>
    <col min="4408" max="4408" width="9.140625" customWidth="1"/>
    <col min="4409" max="4409" width="8.140625" customWidth="1"/>
    <col min="4410" max="4410" width="8.85546875" customWidth="1"/>
    <col min="4604" max="4604" width="2.5703125" customWidth="1"/>
    <col min="4605" max="4605" width="5.140625" customWidth="1"/>
    <col min="4606" max="4606" width="12.42578125" customWidth="1"/>
    <col min="4607" max="4607" width="8.5703125" customWidth="1"/>
    <col min="4608" max="4608" width="9.28515625" customWidth="1"/>
    <col min="4609" max="4609" width="9.140625" customWidth="1"/>
    <col min="4610" max="4610" width="9" customWidth="1"/>
    <col min="4611" max="4611" width="8.85546875" customWidth="1"/>
    <col min="4612" max="4612" width="9" customWidth="1"/>
    <col min="4613" max="4614" width="8.85546875" customWidth="1"/>
    <col min="4615" max="4615" width="9.140625" customWidth="1"/>
    <col min="4616" max="4616" width="9.28515625" customWidth="1"/>
    <col min="4617" max="4617" width="9.42578125" customWidth="1"/>
    <col min="4618" max="4618" width="9.28515625" customWidth="1"/>
    <col min="4619" max="4619" width="9.5703125" customWidth="1"/>
    <col min="4620" max="4620" width="10" customWidth="1"/>
    <col min="4621" max="4621" width="10.140625" customWidth="1"/>
    <col min="4622" max="4622" width="10.28515625" customWidth="1"/>
    <col min="4623" max="4623" width="9.42578125" customWidth="1"/>
    <col min="4624" max="4624" width="9.5703125" customWidth="1"/>
    <col min="4625" max="4625" width="9" customWidth="1"/>
    <col min="4626" max="4626" width="9.42578125" customWidth="1"/>
    <col min="4627" max="4628" width="9.7109375" customWidth="1"/>
    <col min="4629" max="4630" width="10" customWidth="1"/>
    <col min="4631" max="4631" width="9.85546875" customWidth="1"/>
    <col min="4632" max="4632" width="14.140625" customWidth="1"/>
    <col min="4633" max="4633" width="10.42578125" customWidth="1"/>
    <col min="4634" max="4634" width="10.5703125" customWidth="1"/>
    <col min="4635" max="4635" width="10.42578125" customWidth="1"/>
    <col min="4636" max="4636" width="10.28515625" customWidth="1"/>
    <col min="4637" max="4637" width="10.5703125" customWidth="1"/>
    <col min="4638" max="4638" width="9.140625" customWidth="1"/>
    <col min="4639" max="4639" width="10.42578125" customWidth="1"/>
    <col min="4640" max="4645" width="9.140625" customWidth="1"/>
    <col min="4646" max="4646" width="8" customWidth="1"/>
    <col min="4647" max="4655" width="7.28515625" customWidth="1"/>
    <col min="4656" max="4656" width="8.42578125" customWidth="1"/>
    <col min="4657" max="4657" width="9.28515625" customWidth="1"/>
    <col min="4658" max="4658" width="7.28515625" customWidth="1"/>
    <col min="4659" max="4659" width="9.85546875" customWidth="1"/>
    <col min="4660" max="4660" width="10.5703125" customWidth="1"/>
    <col min="4661" max="4661" width="8.5703125" customWidth="1"/>
    <col min="4662" max="4663" width="8.42578125" customWidth="1"/>
    <col min="4664" max="4664" width="9.140625" customWidth="1"/>
    <col min="4665" max="4665" width="8.140625" customWidth="1"/>
    <col min="4666" max="4666" width="8.85546875" customWidth="1"/>
    <col min="4860" max="4860" width="2.5703125" customWidth="1"/>
    <col min="4861" max="4861" width="5.140625" customWidth="1"/>
    <col min="4862" max="4862" width="12.42578125" customWidth="1"/>
    <col min="4863" max="4863" width="8.5703125" customWidth="1"/>
    <col min="4864" max="4864" width="9.28515625" customWidth="1"/>
    <col min="4865" max="4865" width="9.140625" customWidth="1"/>
    <col min="4866" max="4866" width="9" customWidth="1"/>
    <col min="4867" max="4867" width="8.85546875" customWidth="1"/>
    <col min="4868" max="4868" width="9" customWidth="1"/>
    <col min="4869" max="4870" width="8.85546875" customWidth="1"/>
    <col min="4871" max="4871" width="9.140625" customWidth="1"/>
    <col min="4872" max="4872" width="9.28515625" customWidth="1"/>
    <col min="4873" max="4873" width="9.42578125" customWidth="1"/>
    <col min="4874" max="4874" width="9.28515625" customWidth="1"/>
    <col min="4875" max="4875" width="9.5703125" customWidth="1"/>
    <col min="4876" max="4876" width="10" customWidth="1"/>
    <col min="4877" max="4877" width="10.140625" customWidth="1"/>
    <col min="4878" max="4878" width="10.28515625" customWidth="1"/>
    <col min="4879" max="4879" width="9.42578125" customWidth="1"/>
    <col min="4880" max="4880" width="9.5703125" customWidth="1"/>
    <col min="4881" max="4881" width="9" customWidth="1"/>
    <col min="4882" max="4882" width="9.42578125" customWidth="1"/>
    <col min="4883" max="4884" width="9.7109375" customWidth="1"/>
    <col min="4885" max="4886" width="10" customWidth="1"/>
    <col min="4887" max="4887" width="9.85546875" customWidth="1"/>
    <col min="4888" max="4888" width="14.140625" customWidth="1"/>
    <col min="4889" max="4889" width="10.42578125" customWidth="1"/>
    <col min="4890" max="4890" width="10.5703125" customWidth="1"/>
    <col min="4891" max="4891" width="10.42578125" customWidth="1"/>
    <col min="4892" max="4892" width="10.28515625" customWidth="1"/>
    <col min="4893" max="4893" width="10.5703125" customWidth="1"/>
    <col min="4894" max="4894" width="9.140625" customWidth="1"/>
    <col min="4895" max="4895" width="10.42578125" customWidth="1"/>
    <col min="4896" max="4901" width="9.140625" customWidth="1"/>
    <col min="4902" max="4902" width="8" customWidth="1"/>
    <col min="4903" max="4911" width="7.28515625" customWidth="1"/>
    <col min="4912" max="4912" width="8.42578125" customWidth="1"/>
    <col min="4913" max="4913" width="9.28515625" customWidth="1"/>
    <col min="4914" max="4914" width="7.28515625" customWidth="1"/>
    <col min="4915" max="4915" width="9.85546875" customWidth="1"/>
    <col min="4916" max="4916" width="10.5703125" customWidth="1"/>
    <col min="4917" max="4917" width="8.5703125" customWidth="1"/>
    <col min="4918" max="4919" width="8.42578125" customWidth="1"/>
    <col min="4920" max="4920" width="9.140625" customWidth="1"/>
    <col min="4921" max="4921" width="8.140625" customWidth="1"/>
    <col min="4922" max="4922" width="8.85546875" customWidth="1"/>
    <col min="5116" max="5116" width="2.5703125" customWidth="1"/>
    <col min="5117" max="5117" width="5.140625" customWidth="1"/>
    <col min="5118" max="5118" width="12.42578125" customWidth="1"/>
    <col min="5119" max="5119" width="8.5703125" customWidth="1"/>
    <col min="5120" max="5120" width="9.28515625" customWidth="1"/>
    <col min="5121" max="5121" width="9.140625" customWidth="1"/>
    <col min="5122" max="5122" width="9" customWidth="1"/>
    <col min="5123" max="5123" width="8.85546875" customWidth="1"/>
    <col min="5124" max="5124" width="9" customWidth="1"/>
    <col min="5125" max="5126" width="8.85546875" customWidth="1"/>
    <col min="5127" max="5127" width="9.140625" customWidth="1"/>
    <col min="5128" max="5128" width="9.28515625" customWidth="1"/>
    <col min="5129" max="5129" width="9.42578125" customWidth="1"/>
    <col min="5130" max="5130" width="9.28515625" customWidth="1"/>
    <col min="5131" max="5131" width="9.5703125" customWidth="1"/>
    <col min="5132" max="5132" width="10" customWidth="1"/>
    <col min="5133" max="5133" width="10.140625" customWidth="1"/>
    <col min="5134" max="5134" width="10.28515625" customWidth="1"/>
    <col min="5135" max="5135" width="9.42578125" customWidth="1"/>
    <col min="5136" max="5136" width="9.5703125" customWidth="1"/>
    <col min="5137" max="5137" width="9" customWidth="1"/>
    <col min="5138" max="5138" width="9.42578125" customWidth="1"/>
    <col min="5139" max="5140" width="9.7109375" customWidth="1"/>
    <col min="5141" max="5142" width="10" customWidth="1"/>
    <col min="5143" max="5143" width="9.85546875" customWidth="1"/>
    <col min="5144" max="5144" width="14.140625" customWidth="1"/>
    <col min="5145" max="5145" width="10.42578125" customWidth="1"/>
    <col min="5146" max="5146" width="10.5703125" customWidth="1"/>
    <col min="5147" max="5147" width="10.42578125" customWidth="1"/>
    <col min="5148" max="5148" width="10.28515625" customWidth="1"/>
    <col min="5149" max="5149" width="10.5703125" customWidth="1"/>
    <col min="5150" max="5150" width="9.140625" customWidth="1"/>
    <col min="5151" max="5151" width="10.42578125" customWidth="1"/>
    <col min="5152" max="5157" width="9.140625" customWidth="1"/>
    <col min="5158" max="5158" width="8" customWidth="1"/>
    <col min="5159" max="5167" width="7.28515625" customWidth="1"/>
    <col min="5168" max="5168" width="8.42578125" customWidth="1"/>
    <col min="5169" max="5169" width="9.28515625" customWidth="1"/>
    <col min="5170" max="5170" width="7.28515625" customWidth="1"/>
    <col min="5171" max="5171" width="9.85546875" customWidth="1"/>
    <col min="5172" max="5172" width="10.5703125" customWidth="1"/>
    <col min="5173" max="5173" width="8.5703125" customWidth="1"/>
    <col min="5174" max="5175" width="8.42578125" customWidth="1"/>
    <col min="5176" max="5176" width="9.140625" customWidth="1"/>
    <col min="5177" max="5177" width="8.140625" customWidth="1"/>
    <col min="5178" max="5178" width="8.85546875" customWidth="1"/>
    <col min="5372" max="5372" width="2.5703125" customWidth="1"/>
    <col min="5373" max="5373" width="5.140625" customWidth="1"/>
    <col min="5374" max="5374" width="12.42578125" customWidth="1"/>
    <col min="5375" max="5375" width="8.5703125" customWidth="1"/>
    <col min="5376" max="5376" width="9.28515625" customWidth="1"/>
    <col min="5377" max="5377" width="9.140625" customWidth="1"/>
    <col min="5378" max="5378" width="9" customWidth="1"/>
    <col min="5379" max="5379" width="8.85546875" customWidth="1"/>
    <col min="5380" max="5380" width="9" customWidth="1"/>
    <col min="5381" max="5382" width="8.85546875" customWidth="1"/>
    <col min="5383" max="5383" width="9.140625" customWidth="1"/>
    <col min="5384" max="5384" width="9.28515625" customWidth="1"/>
    <col min="5385" max="5385" width="9.42578125" customWidth="1"/>
    <col min="5386" max="5386" width="9.28515625" customWidth="1"/>
    <col min="5387" max="5387" width="9.5703125" customWidth="1"/>
    <col min="5388" max="5388" width="10" customWidth="1"/>
    <col min="5389" max="5389" width="10.140625" customWidth="1"/>
    <col min="5390" max="5390" width="10.28515625" customWidth="1"/>
    <col min="5391" max="5391" width="9.42578125" customWidth="1"/>
    <col min="5392" max="5392" width="9.5703125" customWidth="1"/>
    <col min="5393" max="5393" width="9" customWidth="1"/>
    <col min="5394" max="5394" width="9.42578125" customWidth="1"/>
    <col min="5395" max="5396" width="9.7109375" customWidth="1"/>
    <col min="5397" max="5398" width="10" customWidth="1"/>
    <col min="5399" max="5399" width="9.85546875" customWidth="1"/>
    <col min="5400" max="5400" width="14.140625" customWidth="1"/>
    <col min="5401" max="5401" width="10.42578125" customWidth="1"/>
    <col min="5402" max="5402" width="10.5703125" customWidth="1"/>
    <col min="5403" max="5403" width="10.42578125" customWidth="1"/>
    <col min="5404" max="5404" width="10.28515625" customWidth="1"/>
    <col min="5405" max="5405" width="10.5703125" customWidth="1"/>
    <col min="5406" max="5406" width="9.140625" customWidth="1"/>
    <col min="5407" max="5407" width="10.42578125" customWidth="1"/>
    <col min="5408" max="5413" width="9.140625" customWidth="1"/>
    <col min="5414" max="5414" width="8" customWidth="1"/>
    <col min="5415" max="5423" width="7.28515625" customWidth="1"/>
    <col min="5424" max="5424" width="8.42578125" customWidth="1"/>
    <col min="5425" max="5425" width="9.28515625" customWidth="1"/>
    <col min="5426" max="5426" width="7.28515625" customWidth="1"/>
    <col min="5427" max="5427" width="9.85546875" customWidth="1"/>
    <col min="5428" max="5428" width="10.5703125" customWidth="1"/>
    <col min="5429" max="5429" width="8.5703125" customWidth="1"/>
    <col min="5430" max="5431" width="8.42578125" customWidth="1"/>
    <col min="5432" max="5432" width="9.140625" customWidth="1"/>
    <col min="5433" max="5433" width="8.140625" customWidth="1"/>
    <col min="5434" max="5434" width="8.85546875" customWidth="1"/>
    <col min="5628" max="5628" width="2.5703125" customWidth="1"/>
    <col min="5629" max="5629" width="5.140625" customWidth="1"/>
    <col min="5630" max="5630" width="12.42578125" customWidth="1"/>
    <col min="5631" max="5631" width="8.5703125" customWidth="1"/>
    <col min="5632" max="5632" width="9.28515625" customWidth="1"/>
    <col min="5633" max="5633" width="9.140625" customWidth="1"/>
    <col min="5634" max="5634" width="9" customWidth="1"/>
    <col min="5635" max="5635" width="8.85546875" customWidth="1"/>
    <col min="5636" max="5636" width="9" customWidth="1"/>
    <col min="5637" max="5638" width="8.85546875" customWidth="1"/>
    <col min="5639" max="5639" width="9.140625" customWidth="1"/>
    <col min="5640" max="5640" width="9.28515625" customWidth="1"/>
    <col min="5641" max="5641" width="9.42578125" customWidth="1"/>
    <col min="5642" max="5642" width="9.28515625" customWidth="1"/>
    <col min="5643" max="5643" width="9.5703125" customWidth="1"/>
    <col min="5644" max="5644" width="10" customWidth="1"/>
    <col min="5645" max="5645" width="10.140625" customWidth="1"/>
    <col min="5646" max="5646" width="10.28515625" customWidth="1"/>
    <col min="5647" max="5647" width="9.42578125" customWidth="1"/>
    <col min="5648" max="5648" width="9.5703125" customWidth="1"/>
    <col min="5649" max="5649" width="9" customWidth="1"/>
    <col min="5650" max="5650" width="9.42578125" customWidth="1"/>
    <col min="5651" max="5652" width="9.7109375" customWidth="1"/>
    <col min="5653" max="5654" width="10" customWidth="1"/>
    <col min="5655" max="5655" width="9.85546875" customWidth="1"/>
    <col min="5656" max="5656" width="14.140625" customWidth="1"/>
    <col min="5657" max="5657" width="10.42578125" customWidth="1"/>
    <col min="5658" max="5658" width="10.5703125" customWidth="1"/>
    <col min="5659" max="5659" width="10.42578125" customWidth="1"/>
    <col min="5660" max="5660" width="10.28515625" customWidth="1"/>
    <col min="5661" max="5661" width="10.5703125" customWidth="1"/>
    <col min="5662" max="5662" width="9.140625" customWidth="1"/>
    <col min="5663" max="5663" width="10.42578125" customWidth="1"/>
    <col min="5664" max="5669" width="9.140625" customWidth="1"/>
    <col min="5670" max="5670" width="8" customWidth="1"/>
    <col min="5671" max="5679" width="7.28515625" customWidth="1"/>
    <col min="5680" max="5680" width="8.42578125" customWidth="1"/>
    <col min="5681" max="5681" width="9.28515625" customWidth="1"/>
    <col min="5682" max="5682" width="7.28515625" customWidth="1"/>
    <col min="5683" max="5683" width="9.85546875" customWidth="1"/>
    <col min="5684" max="5684" width="10.5703125" customWidth="1"/>
    <col min="5685" max="5685" width="8.5703125" customWidth="1"/>
    <col min="5686" max="5687" width="8.42578125" customWidth="1"/>
    <col min="5688" max="5688" width="9.140625" customWidth="1"/>
    <col min="5689" max="5689" width="8.140625" customWidth="1"/>
    <col min="5690" max="5690" width="8.85546875" customWidth="1"/>
    <col min="5884" max="5884" width="2.5703125" customWidth="1"/>
    <col min="5885" max="5885" width="5.140625" customWidth="1"/>
    <col min="5886" max="5886" width="12.42578125" customWidth="1"/>
    <col min="5887" max="5887" width="8.5703125" customWidth="1"/>
    <col min="5888" max="5888" width="9.28515625" customWidth="1"/>
    <col min="5889" max="5889" width="9.140625" customWidth="1"/>
    <col min="5890" max="5890" width="9" customWidth="1"/>
    <col min="5891" max="5891" width="8.85546875" customWidth="1"/>
    <col min="5892" max="5892" width="9" customWidth="1"/>
    <col min="5893" max="5894" width="8.85546875" customWidth="1"/>
    <col min="5895" max="5895" width="9.140625" customWidth="1"/>
    <col min="5896" max="5896" width="9.28515625" customWidth="1"/>
    <col min="5897" max="5897" width="9.42578125" customWidth="1"/>
    <col min="5898" max="5898" width="9.28515625" customWidth="1"/>
    <col min="5899" max="5899" width="9.5703125" customWidth="1"/>
    <col min="5900" max="5900" width="10" customWidth="1"/>
    <col min="5901" max="5901" width="10.140625" customWidth="1"/>
    <col min="5902" max="5902" width="10.28515625" customWidth="1"/>
    <col min="5903" max="5903" width="9.42578125" customWidth="1"/>
    <col min="5904" max="5904" width="9.5703125" customWidth="1"/>
    <col min="5905" max="5905" width="9" customWidth="1"/>
    <col min="5906" max="5906" width="9.42578125" customWidth="1"/>
    <col min="5907" max="5908" width="9.7109375" customWidth="1"/>
    <col min="5909" max="5910" width="10" customWidth="1"/>
    <col min="5911" max="5911" width="9.85546875" customWidth="1"/>
    <col min="5912" max="5912" width="14.140625" customWidth="1"/>
    <col min="5913" max="5913" width="10.42578125" customWidth="1"/>
    <col min="5914" max="5914" width="10.5703125" customWidth="1"/>
    <col min="5915" max="5915" width="10.42578125" customWidth="1"/>
    <col min="5916" max="5916" width="10.28515625" customWidth="1"/>
    <col min="5917" max="5917" width="10.5703125" customWidth="1"/>
    <col min="5918" max="5918" width="9.140625" customWidth="1"/>
    <col min="5919" max="5919" width="10.42578125" customWidth="1"/>
    <col min="5920" max="5925" width="9.140625" customWidth="1"/>
    <col min="5926" max="5926" width="8" customWidth="1"/>
    <col min="5927" max="5935" width="7.28515625" customWidth="1"/>
    <col min="5936" max="5936" width="8.42578125" customWidth="1"/>
    <col min="5937" max="5937" width="9.28515625" customWidth="1"/>
    <col min="5938" max="5938" width="7.28515625" customWidth="1"/>
    <col min="5939" max="5939" width="9.85546875" customWidth="1"/>
    <col min="5940" max="5940" width="10.5703125" customWidth="1"/>
    <col min="5941" max="5941" width="8.5703125" customWidth="1"/>
    <col min="5942" max="5943" width="8.42578125" customWidth="1"/>
    <col min="5944" max="5944" width="9.140625" customWidth="1"/>
    <col min="5945" max="5945" width="8.140625" customWidth="1"/>
    <col min="5946" max="5946" width="8.85546875" customWidth="1"/>
    <col min="6140" max="6140" width="2.5703125" customWidth="1"/>
    <col min="6141" max="6141" width="5.140625" customWidth="1"/>
    <col min="6142" max="6142" width="12.42578125" customWidth="1"/>
    <col min="6143" max="6143" width="8.5703125" customWidth="1"/>
    <col min="6144" max="6144" width="9.28515625" customWidth="1"/>
    <col min="6145" max="6145" width="9.140625" customWidth="1"/>
    <col min="6146" max="6146" width="9" customWidth="1"/>
    <col min="6147" max="6147" width="8.85546875" customWidth="1"/>
    <col min="6148" max="6148" width="9" customWidth="1"/>
    <col min="6149" max="6150" width="8.85546875" customWidth="1"/>
    <col min="6151" max="6151" width="9.140625" customWidth="1"/>
    <col min="6152" max="6152" width="9.28515625" customWidth="1"/>
    <col min="6153" max="6153" width="9.42578125" customWidth="1"/>
    <col min="6154" max="6154" width="9.28515625" customWidth="1"/>
    <col min="6155" max="6155" width="9.5703125" customWidth="1"/>
    <col min="6156" max="6156" width="10" customWidth="1"/>
    <col min="6157" max="6157" width="10.140625" customWidth="1"/>
    <col min="6158" max="6158" width="10.28515625" customWidth="1"/>
    <col min="6159" max="6159" width="9.42578125" customWidth="1"/>
    <col min="6160" max="6160" width="9.5703125" customWidth="1"/>
    <col min="6161" max="6161" width="9" customWidth="1"/>
    <col min="6162" max="6162" width="9.42578125" customWidth="1"/>
    <col min="6163" max="6164" width="9.7109375" customWidth="1"/>
    <col min="6165" max="6166" width="10" customWidth="1"/>
    <col min="6167" max="6167" width="9.85546875" customWidth="1"/>
    <col min="6168" max="6168" width="14.140625" customWidth="1"/>
    <col min="6169" max="6169" width="10.42578125" customWidth="1"/>
    <col min="6170" max="6170" width="10.5703125" customWidth="1"/>
    <col min="6171" max="6171" width="10.42578125" customWidth="1"/>
    <col min="6172" max="6172" width="10.28515625" customWidth="1"/>
    <col min="6173" max="6173" width="10.5703125" customWidth="1"/>
    <col min="6174" max="6174" width="9.140625" customWidth="1"/>
    <col min="6175" max="6175" width="10.42578125" customWidth="1"/>
    <col min="6176" max="6181" width="9.140625" customWidth="1"/>
    <col min="6182" max="6182" width="8" customWidth="1"/>
    <col min="6183" max="6191" width="7.28515625" customWidth="1"/>
    <col min="6192" max="6192" width="8.42578125" customWidth="1"/>
    <col min="6193" max="6193" width="9.28515625" customWidth="1"/>
    <col min="6194" max="6194" width="7.28515625" customWidth="1"/>
    <col min="6195" max="6195" width="9.85546875" customWidth="1"/>
    <col min="6196" max="6196" width="10.5703125" customWidth="1"/>
    <col min="6197" max="6197" width="8.5703125" customWidth="1"/>
    <col min="6198" max="6199" width="8.42578125" customWidth="1"/>
    <col min="6200" max="6200" width="9.140625" customWidth="1"/>
    <col min="6201" max="6201" width="8.140625" customWidth="1"/>
    <col min="6202" max="6202" width="8.85546875" customWidth="1"/>
    <col min="6396" max="6396" width="2.5703125" customWidth="1"/>
    <col min="6397" max="6397" width="5.140625" customWidth="1"/>
    <col min="6398" max="6398" width="12.42578125" customWidth="1"/>
    <col min="6399" max="6399" width="8.5703125" customWidth="1"/>
    <col min="6400" max="6400" width="9.28515625" customWidth="1"/>
    <col min="6401" max="6401" width="9.140625" customWidth="1"/>
    <col min="6402" max="6402" width="9" customWidth="1"/>
    <col min="6403" max="6403" width="8.85546875" customWidth="1"/>
    <col min="6404" max="6404" width="9" customWidth="1"/>
    <col min="6405" max="6406" width="8.85546875" customWidth="1"/>
    <col min="6407" max="6407" width="9.140625" customWidth="1"/>
    <col min="6408" max="6408" width="9.28515625" customWidth="1"/>
    <col min="6409" max="6409" width="9.42578125" customWidth="1"/>
    <col min="6410" max="6410" width="9.28515625" customWidth="1"/>
    <col min="6411" max="6411" width="9.5703125" customWidth="1"/>
    <col min="6412" max="6412" width="10" customWidth="1"/>
    <col min="6413" max="6413" width="10.140625" customWidth="1"/>
    <col min="6414" max="6414" width="10.28515625" customWidth="1"/>
    <col min="6415" max="6415" width="9.42578125" customWidth="1"/>
    <col min="6416" max="6416" width="9.5703125" customWidth="1"/>
    <col min="6417" max="6417" width="9" customWidth="1"/>
    <col min="6418" max="6418" width="9.42578125" customWidth="1"/>
    <col min="6419" max="6420" width="9.7109375" customWidth="1"/>
    <col min="6421" max="6422" width="10" customWidth="1"/>
    <col min="6423" max="6423" width="9.85546875" customWidth="1"/>
    <col min="6424" max="6424" width="14.140625" customWidth="1"/>
    <col min="6425" max="6425" width="10.42578125" customWidth="1"/>
    <col min="6426" max="6426" width="10.5703125" customWidth="1"/>
    <col min="6427" max="6427" width="10.42578125" customWidth="1"/>
    <col min="6428" max="6428" width="10.28515625" customWidth="1"/>
    <col min="6429" max="6429" width="10.5703125" customWidth="1"/>
    <col min="6430" max="6430" width="9.140625" customWidth="1"/>
    <col min="6431" max="6431" width="10.42578125" customWidth="1"/>
    <col min="6432" max="6437" width="9.140625" customWidth="1"/>
    <col min="6438" max="6438" width="8" customWidth="1"/>
    <col min="6439" max="6447" width="7.28515625" customWidth="1"/>
    <col min="6448" max="6448" width="8.42578125" customWidth="1"/>
    <col min="6449" max="6449" width="9.28515625" customWidth="1"/>
    <col min="6450" max="6450" width="7.28515625" customWidth="1"/>
    <col min="6451" max="6451" width="9.85546875" customWidth="1"/>
    <col min="6452" max="6452" width="10.5703125" customWidth="1"/>
    <col min="6453" max="6453" width="8.5703125" customWidth="1"/>
    <col min="6454" max="6455" width="8.42578125" customWidth="1"/>
    <col min="6456" max="6456" width="9.140625" customWidth="1"/>
    <col min="6457" max="6457" width="8.140625" customWidth="1"/>
    <col min="6458" max="6458" width="8.85546875" customWidth="1"/>
    <col min="6652" max="6652" width="2.5703125" customWidth="1"/>
    <col min="6653" max="6653" width="5.140625" customWidth="1"/>
    <col min="6654" max="6654" width="12.42578125" customWidth="1"/>
    <col min="6655" max="6655" width="8.5703125" customWidth="1"/>
    <col min="6656" max="6656" width="9.28515625" customWidth="1"/>
    <col min="6657" max="6657" width="9.140625" customWidth="1"/>
    <col min="6658" max="6658" width="9" customWidth="1"/>
    <col min="6659" max="6659" width="8.85546875" customWidth="1"/>
    <col min="6660" max="6660" width="9" customWidth="1"/>
    <col min="6661" max="6662" width="8.85546875" customWidth="1"/>
    <col min="6663" max="6663" width="9.140625" customWidth="1"/>
    <col min="6664" max="6664" width="9.28515625" customWidth="1"/>
    <col min="6665" max="6665" width="9.42578125" customWidth="1"/>
    <col min="6666" max="6666" width="9.28515625" customWidth="1"/>
    <col min="6667" max="6667" width="9.5703125" customWidth="1"/>
    <col min="6668" max="6668" width="10" customWidth="1"/>
    <col min="6669" max="6669" width="10.140625" customWidth="1"/>
    <col min="6670" max="6670" width="10.28515625" customWidth="1"/>
    <col min="6671" max="6671" width="9.42578125" customWidth="1"/>
    <col min="6672" max="6672" width="9.5703125" customWidth="1"/>
    <col min="6673" max="6673" width="9" customWidth="1"/>
    <col min="6674" max="6674" width="9.42578125" customWidth="1"/>
    <col min="6675" max="6676" width="9.7109375" customWidth="1"/>
    <col min="6677" max="6678" width="10" customWidth="1"/>
    <col min="6679" max="6679" width="9.85546875" customWidth="1"/>
    <col min="6680" max="6680" width="14.140625" customWidth="1"/>
    <col min="6681" max="6681" width="10.42578125" customWidth="1"/>
    <col min="6682" max="6682" width="10.5703125" customWidth="1"/>
    <col min="6683" max="6683" width="10.42578125" customWidth="1"/>
    <col min="6684" max="6684" width="10.28515625" customWidth="1"/>
    <col min="6685" max="6685" width="10.5703125" customWidth="1"/>
    <col min="6686" max="6686" width="9.140625" customWidth="1"/>
    <col min="6687" max="6687" width="10.42578125" customWidth="1"/>
    <col min="6688" max="6693" width="9.140625" customWidth="1"/>
    <col min="6694" max="6694" width="8" customWidth="1"/>
    <col min="6695" max="6703" width="7.28515625" customWidth="1"/>
    <col min="6704" max="6704" width="8.42578125" customWidth="1"/>
    <col min="6705" max="6705" width="9.28515625" customWidth="1"/>
    <col min="6706" max="6706" width="7.28515625" customWidth="1"/>
    <col min="6707" max="6707" width="9.85546875" customWidth="1"/>
    <col min="6708" max="6708" width="10.5703125" customWidth="1"/>
    <col min="6709" max="6709" width="8.5703125" customWidth="1"/>
    <col min="6710" max="6711" width="8.42578125" customWidth="1"/>
    <col min="6712" max="6712" width="9.140625" customWidth="1"/>
    <col min="6713" max="6713" width="8.140625" customWidth="1"/>
    <col min="6714" max="6714" width="8.85546875" customWidth="1"/>
    <col min="6908" max="6908" width="2.5703125" customWidth="1"/>
    <col min="6909" max="6909" width="5.140625" customWidth="1"/>
    <col min="6910" max="6910" width="12.42578125" customWidth="1"/>
    <col min="6911" max="6911" width="8.5703125" customWidth="1"/>
    <col min="6912" max="6912" width="9.28515625" customWidth="1"/>
    <col min="6913" max="6913" width="9.140625" customWidth="1"/>
    <col min="6914" max="6914" width="9" customWidth="1"/>
    <col min="6915" max="6915" width="8.85546875" customWidth="1"/>
    <col min="6916" max="6916" width="9" customWidth="1"/>
    <col min="6917" max="6918" width="8.85546875" customWidth="1"/>
    <col min="6919" max="6919" width="9.140625" customWidth="1"/>
    <col min="6920" max="6920" width="9.28515625" customWidth="1"/>
    <col min="6921" max="6921" width="9.42578125" customWidth="1"/>
    <col min="6922" max="6922" width="9.28515625" customWidth="1"/>
    <col min="6923" max="6923" width="9.5703125" customWidth="1"/>
    <col min="6924" max="6924" width="10" customWidth="1"/>
    <col min="6925" max="6925" width="10.140625" customWidth="1"/>
    <col min="6926" max="6926" width="10.28515625" customWidth="1"/>
    <col min="6927" max="6927" width="9.42578125" customWidth="1"/>
    <col min="6928" max="6928" width="9.5703125" customWidth="1"/>
    <col min="6929" max="6929" width="9" customWidth="1"/>
    <col min="6930" max="6930" width="9.42578125" customWidth="1"/>
    <col min="6931" max="6932" width="9.7109375" customWidth="1"/>
    <col min="6933" max="6934" width="10" customWidth="1"/>
    <col min="6935" max="6935" width="9.85546875" customWidth="1"/>
    <col min="6936" max="6936" width="14.140625" customWidth="1"/>
    <col min="6937" max="6937" width="10.42578125" customWidth="1"/>
    <col min="6938" max="6938" width="10.5703125" customWidth="1"/>
    <col min="6939" max="6939" width="10.42578125" customWidth="1"/>
    <col min="6940" max="6940" width="10.28515625" customWidth="1"/>
    <col min="6941" max="6941" width="10.5703125" customWidth="1"/>
    <col min="6942" max="6942" width="9.140625" customWidth="1"/>
    <col min="6943" max="6943" width="10.42578125" customWidth="1"/>
    <col min="6944" max="6949" width="9.140625" customWidth="1"/>
    <col min="6950" max="6950" width="8" customWidth="1"/>
    <col min="6951" max="6959" width="7.28515625" customWidth="1"/>
    <col min="6960" max="6960" width="8.42578125" customWidth="1"/>
    <col min="6961" max="6961" width="9.28515625" customWidth="1"/>
    <col min="6962" max="6962" width="7.28515625" customWidth="1"/>
    <col min="6963" max="6963" width="9.85546875" customWidth="1"/>
    <col min="6964" max="6964" width="10.5703125" customWidth="1"/>
    <col min="6965" max="6965" width="8.5703125" customWidth="1"/>
    <col min="6966" max="6967" width="8.42578125" customWidth="1"/>
    <col min="6968" max="6968" width="9.140625" customWidth="1"/>
    <col min="6969" max="6969" width="8.140625" customWidth="1"/>
    <col min="6970" max="6970" width="8.85546875" customWidth="1"/>
    <col min="7164" max="7164" width="2.5703125" customWidth="1"/>
    <col min="7165" max="7165" width="5.140625" customWidth="1"/>
    <col min="7166" max="7166" width="12.42578125" customWidth="1"/>
    <col min="7167" max="7167" width="8.5703125" customWidth="1"/>
    <col min="7168" max="7168" width="9.28515625" customWidth="1"/>
    <col min="7169" max="7169" width="9.140625" customWidth="1"/>
    <col min="7170" max="7170" width="9" customWidth="1"/>
    <col min="7171" max="7171" width="8.85546875" customWidth="1"/>
    <col min="7172" max="7172" width="9" customWidth="1"/>
    <col min="7173" max="7174" width="8.85546875" customWidth="1"/>
    <col min="7175" max="7175" width="9.140625" customWidth="1"/>
    <col min="7176" max="7176" width="9.28515625" customWidth="1"/>
    <col min="7177" max="7177" width="9.42578125" customWidth="1"/>
    <col min="7178" max="7178" width="9.28515625" customWidth="1"/>
    <col min="7179" max="7179" width="9.5703125" customWidth="1"/>
    <col min="7180" max="7180" width="10" customWidth="1"/>
    <col min="7181" max="7181" width="10.140625" customWidth="1"/>
    <col min="7182" max="7182" width="10.28515625" customWidth="1"/>
    <col min="7183" max="7183" width="9.42578125" customWidth="1"/>
    <col min="7184" max="7184" width="9.5703125" customWidth="1"/>
    <col min="7185" max="7185" width="9" customWidth="1"/>
    <col min="7186" max="7186" width="9.42578125" customWidth="1"/>
    <col min="7187" max="7188" width="9.7109375" customWidth="1"/>
    <col min="7189" max="7190" width="10" customWidth="1"/>
    <col min="7191" max="7191" width="9.85546875" customWidth="1"/>
    <col min="7192" max="7192" width="14.140625" customWidth="1"/>
    <col min="7193" max="7193" width="10.42578125" customWidth="1"/>
    <col min="7194" max="7194" width="10.5703125" customWidth="1"/>
    <col min="7195" max="7195" width="10.42578125" customWidth="1"/>
    <col min="7196" max="7196" width="10.28515625" customWidth="1"/>
    <col min="7197" max="7197" width="10.5703125" customWidth="1"/>
    <col min="7198" max="7198" width="9.140625" customWidth="1"/>
    <col min="7199" max="7199" width="10.42578125" customWidth="1"/>
    <col min="7200" max="7205" width="9.140625" customWidth="1"/>
    <col min="7206" max="7206" width="8" customWidth="1"/>
    <col min="7207" max="7215" width="7.28515625" customWidth="1"/>
    <col min="7216" max="7216" width="8.42578125" customWidth="1"/>
    <col min="7217" max="7217" width="9.28515625" customWidth="1"/>
    <col min="7218" max="7218" width="7.28515625" customWidth="1"/>
    <col min="7219" max="7219" width="9.85546875" customWidth="1"/>
    <col min="7220" max="7220" width="10.5703125" customWidth="1"/>
    <col min="7221" max="7221" width="8.5703125" customWidth="1"/>
    <col min="7222" max="7223" width="8.42578125" customWidth="1"/>
    <col min="7224" max="7224" width="9.140625" customWidth="1"/>
    <col min="7225" max="7225" width="8.140625" customWidth="1"/>
    <col min="7226" max="7226" width="8.85546875" customWidth="1"/>
    <col min="7420" max="7420" width="2.5703125" customWidth="1"/>
    <col min="7421" max="7421" width="5.140625" customWidth="1"/>
    <col min="7422" max="7422" width="12.42578125" customWidth="1"/>
    <col min="7423" max="7423" width="8.5703125" customWidth="1"/>
    <col min="7424" max="7424" width="9.28515625" customWidth="1"/>
    <col min="7425" max="7425" width="9.140625" customWidth="1"/>
    <col min="7426" max="7426" width="9" customWidth="1"/>
    <col min="7427" max="7427" width="8.85546875" customWidth="1"/>
    <col min="7428" max="7428" width="9" customWidth="1"/>
    <col min="7429" max="7430" width="8.85546875" customWidth="1"/>
    <col min="7431" max="7431" width="9.140625" customWidth="1"/>
    <col min="7432" max="7432" width="9.28515625" customWidth="1"/>
    <col min="7433" max="7433" width="9.42578125" customWidth="1"/>
    <col min="7434" max="7434" width="9.28515625" customWidth="1"/>
    <col min="7435" max="7435" width="9.5703125" customWidth="1"/>
    <col min="7436" max="7436" width="10" customWidth="1"/>
    <col min="7437" max="7437" width="10.140625" customWidth="1"/>
    <col min="7438" max="7438" width="10.28515625" customWidth="1"/>
    <col min="7439" max="7439" width="9.42578125" customWidth="1"/>
    <col min="7440" max="7440" width="9.5703125" customWidth="1"/>
    <col min="7441" max="7441" width="9" customWidth="1"/>
    <col min="7442" max="7442" width="9.42578125" customWidth="1"/>
    <col min="7443" max="7444" width="9.7109375" customWidth="1"/>
    <col min="7445" max="7446" width="10" customWidth="1"/>
    <col min="7447" max="7447" width="9.85546875" customWidth="1"/>
    <col min="7448" max="7448" width="14.140625" customWidth="1"/>
    <col min="7449" max="7449" width="10.42578125" customWidth="1"/>
    <col min="7450" max="7450" width="10.5703125" customWidth="1"/>
    <col min="7451" max="7451" width="10.42578125" customWidth="1"/>
    <col min="7452" max="7452" width="10.28515625" customWidth="1"/>
    <col min="7453" max="7453" width="10.5703125" customWidth="1"/>
    <col min="7454" max="7454" width="9.140625" customWidth="1"/>
    <col min="7455" max="7455" width="10.42578125" customWidth="1"/>
    <col min="7456" max="7461" width="9.140625" customWidth="1"/>
    <col min="7462" max="7462" width="8" customWidth="1"/>
    <col min="7463" max="7471" width="7.28515625" customWidth="1"/>
    <col min="7472" max="7472" width="8.42578125" customWidth="1"/>
    <col min="7473" max="7473" width="9.28515625" customWidth="1"/>
    <col min="7474" max="7474" width="7.28515625" customWidth="1"/>
    <col min="7475" max="7475" width="9.85546875" customWidth="1"/>
    <col min="7476" max="7476" width="10.5703125" customWidth="1"/>
    <col min="7477" max="7477" width="8.5703125" customWidth="1"/>
    <col min="7478" max="7479" width="8.42578125" customWidth="1"/>
    <col min="7480" max="7480" width="9.140625" customWidth="1"/>
    <col min="7481" max="7481" width="8.140625" customWidth="1"/>
    <col min="7482" max="7482" width="8.85546875" customWidth="1"/>
    <col min="7676" max="7676" width="2.5703125" customWidth="1"/>
    <col min="7677" max="7677" width="5.140625" customWidth="1"/>
    <col min="7678" max="7678" width="12.42578125" customWidth="1"/>
    <col min="7679" max="7679" width="8.5703125" customWidth="1"/>
    <col min="7680" max="7680" width="9.28515625" customWidth="1"/>
    <col min="7681" max="7681" width="9.140625" customWidth="1"/>
    <col min="7682" max="7682" width="9" customWidth="1"/>
    <col min="7683" max="7683" width="8.85546875" customWidth="1"/>
    <col min="7684" max="7684" width="9" customWidth="1"/>
    <col min="7685" max="7686" width="8.85546875" customWidth="1"/>
    <col min="7687" max="7687" width="9.140625" customWidth="1"/>
    <col min="7688" max="7688" width="9.28515625" customWidth="1"/>
    <col min="7689" max="7689" width="9.42578125" customWidth="1"/>
    <col min="7690" max="7690" width="9.28515625" customWidth="1"/>
    <col min="7691" max="7691" width="9.5703125" customWidth="1"/>
    <col min="7692" max="7692" width="10" customWidth="1"/>
    <col min="7693" max="7693" width="10.140625" customWidth="1"/>
    <col min="7694" max="7694" width="10.28515625" customWidth="1"/>
    <col min="7695" max="7695" width="9.42578125" customWidth="1"/>
    <col min="7696" max="7696" width="9.5703125" customWidth="1"/>
    <col min="7697" max="7697" width="9" customWidth="1"/>
    <col min="7698" max="7698" width="9.42578125" customWidth="1"/>
    <col min="7699" max="7700" width="9.7109375" customWidth="1"/>
    <col min="7701" max="7702" width="10" customWidth="1"/>
    <col min="7703" max="7703" width="9.85546875" customWidth="1"/>
    <col min="7704" max="7704" width="14.140625" customWidth="1"/>
    <col min="7705" max="7705" width="10.42578125" customWidth="1"/>
    <col min="7706" max="7706" width="10.5703125" customWidth="1"/>
    <col min="7707" max="7707" width="10.42578125" customWidth="1"/>
    <col min="7708" max="7708" width="10.28515625" customWidth="1"/>
    <col min="7709" max="7709" width="10.5703125" customWidth="1"/>
    <col min="7710" max="7710" width="9.140625" customWidth="1"/>
    <col min="7711" max="7711" width="10.42578125" customWidth="1"/>
    <col min="7712" max="7717" width="9.140625" customWidth="1"/>
    <col min="7718" max="7718" width="8" customWidth="1"/>
    <col min="7719" max="7727" width="7.28515625" customWidth="1"/>
    <col min="7728" max="7728" width="8.42578125" customWidth="1"/>
    <col min="7729" max="7729" width="9.28515625" customWidth="1"/>
    <col min="7730" max="7730" width="7.28515625" customWidth="1"/>
    <col min="7731" max="7731" width="9.85546875" customWidth="1"/>
    <col min="7732" max="7732" width="10.5703125" customWidth="1"/>
    <col min="7733" max="7733" width="8.5703125" customWidth="1"/>
    <col min="7734" max="7735" width="8.42578125" customWidth="1"/>
    <col min="7736" max="7736" width="9.140625" customWidth="1"/>
    <col min="7737" max="7737" width="8.140625" customWidth="1"/>
    <col min="7738" max="7738" width="8.85546875" customWidth="1"/>
    <col min="7932" max="7932" width="2.5703125" customWidth="1"/>
    <col min="7933" max="7933" width="5.140625" customWidth="1"/>
    <col min="7934" max="7934" width="12.42578125" customWidth="1"/>
    <col min="7935" max="7935" width="8.5703125" customWidth="1"/>
    <col min="7936" max="7936" width="9.28515625" customWidth="1"/>
    <col min="7937" max="7937" width="9.140625" customWidth="1"/>
    <col min="7938" max="7938" width="9" customWidth="1"/>
    <col min="7939" max="7939" width="8.85546875" customWidth="1"/>
    <col min="7940" max="7940" width="9" customWidth="1"/>
    <col min="7941" max="7942" width="8.85546875" customWidth="1"/>
    <col min="7943" max="7943" width="9.140625" customWidth="1"/>
    <col min="7944" max="7944" width="9.28515625" customWidth="1"/>
    <col min="7945" max="7945" width="9.42578125" customWidth="1"/>
    <col min="7946" max="7946" width="9.28515625" customWidth="1"/>
    <col min="7947" max="7947" width="9.5703125" customWidth="1"/>
    <col min="7948" max="7948" width="10" customWidth="1"/>
    <col min="7949" max="7949" width="10.140625" customWidth="1"/>
    <col min="7950" max="7950" width="10.28515625" customWidth="1"/>
    <col min="7951" max="7951" width="9.42578125" customWidth="1"/>
    <col min="7952" max="7952" width="9.5703125" customWidth="1"/>
    <col min="7953" max="7953" width="9" customWidth="1"/>
    <col min="7954" max="7954" width="9.42578125" customWidth="1"/>
    <col min="7955" max="7956" width="9.7109375" customWidth="1"/>
    <col min="7957" max="7958" width="10" customWidth="1"/>
    <col min="7959" max="7959" width="9.85546875" customWidth="1"/>
    <col min="7960" max="7960" width="14.140625" customWidth="1"/>
    <col min="7961" max="7961" width="10.42578125" customWidth="1"/>
    <col min="7962" max="7962" width="10.5703125" customWidth="1"/>
    <col min="7963" max="7963" width="10.42578125" customWidth="1"/>
    <col min="7964" max="7964" width="10.28515625" customWidth="1"/>
    <col min="7965" max="7965" width="10.5703125" customWidth="1"/>
    <col min="7966" max="7966" width="9.140625" customWidth="1"/>
    <col min="7967" max="7967" width="10.42578125" customWidth="1"/>
    <col min="7968" max="7973" width="9.140625" customWidth="1"/>
    <col min="7974" max="7974" width="8" customWidth="1"/>
    <col min="7975" max="7983" width="7.28515625" customWidth="1"/>
    <col min="7984" max="7984" width="8.42578125" customWidth="1"/>
    <col min="7985" max="7985" width="9.28515625" customWidth="1"/>
    <col min="7986" max="7986" width="7.28515625" customWidth="1"/>
    <col min="7987" max="7987" width="9.85546875" customWidth="1"/>
    <col min="7988" max="7988" width="10.5703125" customWidth="1"/>
    <col min="7989" max="7989" width="8.5703125" customWidth="1"/>
    <col min="7990" max="7991" width="8.42578125" customWidth="1"/>
    <col min="7992" max="7992" width="9.140625" customWidth="1"/>
    <col min="7993" max="7993" width="8.140625" customWidth="1"/>
    <col min="7994" max="7994" width="8.85546875" customWidth="1"/>
    <col min="8188" max="8188" width="2.5703125" customWidth="1"/>
    <col min="8189" max="8189" width="5.140625" customWidth="1"/>
    <col min="8190" max="8190" width="12.42578125" customWidth="1"/>
    <col min="8191" max="8191" width="8.5703125" customWidth="1"/>
    <col min="8192" max="8192" width="9.28515625" customWidth="1"/>
    <col min="8193" max="8193" width="9.140625" customWidth="1"/>
    <col min="8194" max="8194" width="9" customWidth="1"/>
    <col min="8195" max="8195" width="8.85546875" customWidth="1"/>
    <col min="8196" max="8196" width="9" customWidth="1"/>
    <col min="8197" max="8198" width="8.85546875" customWidth="1"/>
    <col min="8199" max="8199" width="9.140625" customWidth="1"/>
    <col min="8200" max="8200" width="9.28515625" customWidth="1"/>
    <col min="8201" max="8201" width="9.42578125" customWidth="1"/>
    <col min="8202" max="8202" width="9.28515625" customWidth="1"/>
    <col min="8203" max="8203" width="9.5703125" customWidth="1"/>
    <col min="8204" max="8204" width="10" customWidth="1"/>
    <col min="8205" max="8205" width="10.140625" customWidth="1"/>
    <col min="8206" max="8206" width="10.28515625" customWidth="1"/>
    <col min="8207" max="8207" width="9.42578125" customWidth="1"/>
    <col min="8208" max="8208" width="9.5703125" customWidth="1"/>
    <col min="8209" max="8209" width="9" customWidth="1"/>
    <col min="8210" max="8210" width="9.42578125" customWidth="1"/>
    <col min="8211" max="8212" width="9.7109375" customWidth="1"/>
    <col min="8213" max="8214" width="10" customWidth="1"/>
    <col min="8215" max="8215" width="9.85546875" customWidth="1"/>
    <col min="8216" max="8216" width="14.140625" customWidth="1"/>
    <col min="8217" max="8217" width="10.42578125" customWidth="1"/>
    <col min="8218" max="8218" width="10.5703125" customWidth="1"/>
    <col min="8219" max="8219" width="10.42578125" customWidth="1"/>
    <col min="8220" max="8220" width="10.28515625" customWidth="1"/>
    <col min="8221" max="8221" width="10.5703125" customWidth="1"/>
    <col min="8222" max="8222" width="9.140625" customWidth="1"/>
    <col min="8223" max="8223" width="10.42578125" customWidth="1"/>
    <col min="8224" max="8229" width="9.140625" customWidth="1"/>
    <col min="8230" max="8230" width="8" customWidth="1"/>
    <col min="8231" max="8239" width="7.28515625" customWidth="1"/>
    <col min="8240" max="8240" width="8.42578125" customWidth="1"/>
    <col min="8241" max="8241" width="9.28515625" customWidth="1"/>
    <col min="8242" max="8242" width="7.28515625" customWidth="1"/>
    <col min="8243" max="8243" width="9.85546875" customWidth="1"/>
    <col min="8244" max="8244" width="10.5703125" customWidth="1"/>
    <col min="8245" max="8245" width="8.5703125" customWidth="1"/>
    <col min="8246" max="8247" width="8.42578125" customWidth="1"/>
    <col min="8248" max="8248" width="9.140625" customWidth="1"/>
    <col min="8249" max="8249" width="8.140625" customWidth="1"/>
    <col min="8250" max="8250" width="8.85546875" customWidth="1"/>
    <col min="8444" max="8444" width="2.5703125" customWidth="1"/>
    <col min="8445" max="8445" width="5.140625" customWidth="1"/>
    <col min="8446" max="8446" width="12.42578125" customWidth="1"/>
    <col min="8447" max="8447" width="8.5703125" customWidth="1"/>
    <col min="8448" max="8448" width="9.28515625" customWidth="1"/>
    <col min="8449" max="8449" width="9.140625" customWidth="1"/>
    <col min="8450" max="8450" width="9" customWidth="1"/>
    <col min="8451" max="8451" width="8.85546875" customWidth="1"/>
    <col min="8452" max="8452" width="9" customWidth="1"/>
    <col min="8453" max="8454" width="8.85546875" customWidth="1"/>
    <col min="8455" max="8455" width="9.140625" customWidth="1"/>
    <col min="8456" max="8456" width="9.28515625" customWidth="1"/>
    <col min="8457" max="8457" width="9.42578125" customWidth="1"/>
    <col min="8458" max="8458" width="9.28515625" customWidth="1"/>
    <col min="8459" max="8459" width="9.5703125" customWidth="1"/>
    <col min="8460" max="8460" width="10" customWidth="1"/>
    <col min="8461" max="8461" width="10.140625" customWidth="1"/>
    <col min="8462" max="8462" width="10.28515625" customWidth="1"/>
    <col min="8463" max="8463" width="9.42578125" customWidth="1"/>
    <col min="8464" max="8464" width="9.5703125" customWidth="1"/>
    <col min="8465" max="8465" width="9" customWidth="1"/>
    <col min="8466" max="8466" width="9.42578125" customWidth="1"/>
    <col min="8467" max="8468" width="9.7109375" customWidth="1"/>
    <col min="8469" max="8470" width="10" customWidth="1"/>
    <col min="8471" max="8471" width="9.85546875" customWidth="1"/>
    <col min="8472" max="8472" width="14.140625" customWidth="1"/>
    <col min="8473" max="8473" width="10.42578125" customWidth="1"/>
    <col min="8474" max="8474" width="10.5703125" customWidth="1"/>
    <col min="8475" max="8475" width="10.42578125" customWidth="1"/>
    <col min="8476" max="8476" width="10.28515625" customWidth="1"/>
    <col min="8477" max="8477" width="10.5703125" customWidth="1"/>
    <col min="8478" max="8478" width="9.140625" customWidth="1"/>
    <col min="8479" max="8479" width="10.42578125" customWidth="1"/>
    <col min="8480" max="8485" width="9.140625" customWidth="1"/>
    <col min="8486" max="8486" width="8" customWidth="1"/>
    <col min="8487" max="8495" width="7.28515625" customWidth="1"/>
    <col min="8496" max="8496" width="8.42578125" customWidth="1"/>
    <col min="8497" max="8497" width="9.28515625" customWidth="1"/>
    <col min="8498" max="8498" width="7.28515625" customWidth="1"/>
    <col min="8499" max="8499" width="9.85546875" customWidth="1"/>
    <col min="8500" max="8500" width="10.5703125" customWidth="1"/>
    <col min="8501" max="8501" width="8.5703125" customWidth="1"/>
    <col min="8502" max="8503" width="8.42578125" customWidth="1"/>
    <col min="8504" max="8504" width="9.140625" customWidth="1"/>
    <col min="8505" max="8505" width="8.140625" customWidth="1"/>
    <col min="8506" max="8506" width="8.85546875" customWidth="1"/>
    <col min="8700" max="8700" width="2.5703125" customWidth="1"/>
    <col min="8701" max="8701" width="5.140625" customWidth="1"/>
    <col min="8702" max="8702" width="12.42578125" customWidth="1"/>
    <col min="8703" max="8703" width="8.5703125" customWidth="1"/>
    <col min="8704" max="8704" width="9.28515625" customWidth="1"/>
    <col min="8705" max="8705" width="9.140625" customWidth="1"/>
    <col min="8706" max="8706" width="9" customWidth="1"/>
    <col min="8707" max="8707" width="8.85546875" customWidth="1"/>
    <col min="8708" max="8708" width="9" customWidth="1"/>
    <col min="8709" max="8710" width="8.85546875" customWidth="1"/>
    <col min="8711" max="8711" width="9.140625" customWidth="1"/>
    <col min="8712" max="8712" width="9.28515625" customWidth="1"/>
    <col min="8713" max="8713" width="9.42578125" customWidth="1"/>
    <col min="8714" max="8714" width="9.28515625" customWidth="1"/>
    <col min="8715" max="8715" width="9.5703125" customWidth="1"/>
    <col min="8716" max="8716" width="10" customWidth="1"/>
    <col min="8717" max="8717" width="10.140625" customWidth="1"/>
    <col min="8718" max="8718" width="10.28515625" customWidth="1"/>
    <col min="8719" max="8719" width="9.42578125" customWidth="1"/>
    <col min="8720" max="8720" width="9.5703125" customWidth="1"/>
    <col min="8721" max="8721" width="9" customWidth="1"/>
    <col min="8722" max="8722" width="9.42578125" customWidth="1"/>
    <col min="8723" max="8724" width="9.7109375" customWidth="1"/>
    <col min="8725" max="8726" width="10" customWidth="1"/>
    <col min="8727" max="8727" width="9.85546875" customWidth="1"/>
    <col min="8728" max="8728" width="14.140625" customWidth="1"/>
    <col min="8729" max="8729" width="10.42578125" customWidth="1"/>
    <col min="8730" max="8730" width="10.5703125" customWidth="1"/>
    <col min="8731" max="8731" width="10.42578125" customWidth="1"/>
    <col min="8732" max="8732" width="10.28515625" customWidth="1"/>
    <col min="8733" max="8733" width="10.5703125" customWidth="1"/>
    <col min="8734" max="8734" width="9.140625" customWidth="1"/>
    <col min="8735" max="8735" width="10.42578125" customWidth="1"/>
    <col min="8736" max="8741" width="9.140625" customWidth="1"/>
    <col min="8742" max="8742" width="8" customWidth="1"/>
    <col min="8743" max="8751" width="7.28515625" customWidth="1"/>
    <col min="8752" max="8752" width="8.42578125" customWidth="1"/>
    <col min="8753" max="8753" width="9.28515625" customWidth="1"/>
    <col min="8754" max="8754" width="7.28515625" customWidth="1"/>
    <col min="8755" max="8755" width="9.85546875" customWidth="1"/>
    <col min="8756" max="8756" width="10.5703125" customWidth="1"/>
    <col min="8757" max="8757" width="8.5703125" customWidth="1"/>
    <col min="8758" max="8759" width="8.42578125" customWidth="1"/>
    <col min="8760" max="8760" width="9.140625" customWidth="1"/>
    <col min="8761" max="8761" width="8.140625" customWidth="1"/>
    <col min="8762" max="8762" width="8.85546875" customWidth="1"/>
    <col min="8956" max="8956" width="2.5703125" customWidth="1"/>
    <col min="8957" max="8957" width="5.140625" customWidth="1"/>
    <col min="8958" max="8958" width="12.42578125" customWidth="1"/>
    <col min="8959" max="8959" width="8.5703125" customWidth="1"/>
    <col min="8960" max="8960" width="9.28515625" customWidth="1"/>
    <col min="8961" max="8961" width="9.140625" customWidth="1"/>
    <col min="8962" max="8962" width="9" customWidth="1"/>
    <col min="8963" max="8963" width="8.85546875" customWidth="1"/>
    <col min="8964" max="8964" width="9" customWidth="1"/>
    <col min="8965" max="8966" width="8.85546875" customWidth="1"/>
    <col min="8967" max="8967" width="9.140625" customWidth="1"/>
    <col min="8968" max="8968" width="9.28515625" customWidth="1"/>
    <col min="8969" max="8969" width="9.42578125" customWidth="1"/>
    <col min="8970" max="8970" width="9.28515625" customWidth="1"/>
    <col min="8971" max="8971" width="9.5703125" customWidth="1"/>
    <col min="8972" max="8972" width="10" customWidth="1"/>
    <col min="8973" max="8973" width="10.140625" customWidth="1"/>
    <col min="8974" max="8974" width="10.28515625" customWidth="1"/>
    <col min="8975" max="8975" width="9.42578125" customWidth="1"/>
    <col min="8976" max="8976" width="9.5703125" customWidth="1"/>
    <col min="8977" max="8977" width="9" customWidth="1"/>
    <col min="8978" max="8978" width="9.42578125" customWidth="1"/>
    <col min="8979" max="8980" width="9.7109375" customWidth="1"/>
    <col min="8981" max="8982" width="10" customWidth="1"/>
    <col min="8983" max="8983" width="9.85546875" customWidth="1"/>
    <col min="8984" max="8984" width="14.140625" customWidth="1"/>
    <col min="8985" max="8985" width="10.42578125" customWidth="1"/>
    <col min="8986" max="8986" width="10.5703125" customWidth="1"/>
    <col min="8987" max="8987" width="10.42578125" customWidth="1"/>
    <col min="8988" max="8988" width="10.28515625" customWidth="1"/>
    <col min="8989" max="8989" width="10.5703125" customWidth="1"/>
    <col min="8990" max="8990" width="9.140625" customWidth="1"/>
    <col min="8991" max="8991" width="10.42578125" customWidth="1"/>
    <col min="8992" max="8997" width="9.140625" customWidth="1"/>
    <col min="8998" max="8998" width="8" customWidth="1"/>
    <col min="8999" max="9007" width="7.28515625" customWidth="1"/>
    <col min="9008" max="9008" width="8.42578125" customWidth="1"/>
    <col min="9009" max="9009" width="9.28515625" customWidth="1"/>
    <col min="9010" max="9010" width="7.28515625" customWidth="1"/>
    <col min="9011" max="9011" width="9.85546875" customWidth="1"/>
    <col min="9012" max="9012" width="10.5703125" customWidth="1"/>
    <col min="9013" max="9013" width="8.5703125" customWidth="1"/>
    <col min="9014" max="9015" width="8.42578125" customWidth="1"/>
    <col min="9016" max="9016" width="9.140625" customWidth="1"/>
    <col min="9017" max="9017" width="8.140625" customWidth="1"/>
    <col min="9018" max="9018" width="8.85546875" customWidth="1"/>
    <col min="9212" max="9212" width="2.5703125" customWidth="1"/>
    <col min="9213" max="9213" width="5.140625" customWidth="1"/>
    <col min="9214" max="9214" width="12.42578125" customWidth="1"/>
    <col min="9215" max="9215" width="8.5703125" customWidth="1"/>
    <col min="9216" max="9216" width="9.28515625" customWidth="1"/>
    <col min="9217" max="9217" width="9.140625" customWidth="1"/>
    <col min="9218" max="9218" width="9" customWidth="1"/>
    <col min="9219" max="9219" width="8.85546875" customWidth="1"/>
    <col min="9220" max="9220" width="9" customWidth="1"/>
    <col min="9221" max="9222" width="8.85546875" customWidth="1"/>
    <col min="9223" max="9223" width="9.140625" customWidth="1"/>
    <col min="9224" max="9224" width="9.28515625" customWidth="1"/>
    <col min="9225" max="9225" width="9.42578125" customWidth="1"/>
    <col min="9226" max="9226" width="9.28515625" customWidth="1"/>
    <col min="9227" max="9227" width="9.5703125" customWidth="1"/>
    <col min="9228" max="9228" width="10" customWidth="1"/>
    <col min="9229" max="9229" width="10.140625" customWidth="1"/>
    <col min="9230" max="9230" width="10.28515625" customWidth="1"/>
    <col min="9231" max="9231" width="9.42578125" customWidth="1"/>
    <col min="9232" max="9232" width="9.5703125" customWidth="1"/>
    <col min="9233" max="9233" width="9" customWidth="1"/>
    <col min="9234" max="9234" width="9.42578125" customWidth="1"/>
    <col min="9235" max="9236" width="9.7109375" customWidth="1"/>
    <col min="9237" max="9238" width="10" customWidth="1"/>
    <col min="9239" max="9239" width="9.85546875" customWidth="1"/>
    <col min="9240" max="9240" width="14.140625" customWidth="1"/>
    <col min="9241" max="9241" width="10.42578125" customWidth="1"/>
    <col min="9242" max="9242" width="10.5703125" customWidth="1"/>
    <col min="9243" max="9243" width="10.42578125" customWidth="1"/>
    <col min="9244" max="9244" width="10.28515625" customWidth="1"/>
    <col min="9245" max="9245" width="10.5703125" customWidth="1"/>
    <col min="9246" max="9246" width="9.140625" customWidth="1"/>
    <col min="9247" max="9247" width="10.42578125" customWidth="1"/>
    <col min="9248" max="9253" width="9.140625" customWidth="1"/>
    <col min="9254" max="9254" width="8" customWidth="1"/>
    <col min="9255" max="9263" width="7.28515625" customWidth="1"/>
    <col min="9264" max="9264" width="8.42578125" customWidth="1"/>
    <col min="9265" max="9265" width="9.28515625" customWidth="1"/>
    <col min="9266" max="9266" width="7.28515625" customWidth="1"/>
    <col min="9267" max="9267" width="9.85546875" customWidth="1"/>
    <col min="9268" max="9268" width="10.5703125" customWidth="1"/>
    <col min="9269" max="9269" width="8.5703125" customWidth="1"/>
    <col min="9270" max="9271" width="8.42578125" customWidth="1"/>
    <col min="9272" max="9272" width="9.140625" customWidth="1"/>
    <col min="9273" max="9273" width="8.140625" customWidth="1"/>
    <col min="9274" max="9274" width="8.85546875" customWidth="1"/>
    <col min="9468" max="9468" width="2.5703125" customWidth="1"/>
    <col min="9469" max="9469" width="5.140625" customWidth="1"/>
    <col min="9470" max="9470" width="12.42578125" customWidth="1"/>
    <col min="9471" max="9471" width="8.5703125" customWidth="1"/>
    <col min="9472" max="9472" width="9.28515625" customWidth="1"/>
    <col min="9473" max="9473" width="9.140625" customWidth="1"/>
    <col min="9474" max="9474" width="9" customWidth="1"/>
    <col min="9475" max="9475" width="8.85546875" customWidth="1"/>
    <col min="9476" max="9476" width="9" customWidth="1"/>
    <col min="9477" max="9478" width="8.85546875" customWidth="1"/>
    <col min="9479" max="9479" width="9.140625" customWidth="1"/>
    <col min="9480" max="9480" width="9.28515625" customWidth="1"/>
    <col min="9481" max="9481" width="9.42578125" customWidth="1"/>
    <col min="9482" max="9482" width="9.28515625" customWidth="1"/>
    <col min="9483" max="9483" width="9.5703125" customWidth="1"/>
    <col min="9484" max="9484" width="10" customWidth="1"/>
    <col min="9485" max="9485" width="10.140625" customWidth="1"/>
    <col min="9486" max="9486" width="10.28515625" customWidth="1"/>
    <col min="9487" max="9487" width="9.42578125" customWidth="1"/>
    <col min="9488" max="9488" width="9.5703125" customWidth="1"/>
    <col min="9489" max="9489" width="9" customWidth="1"/>
    <col min="9490" max="9490" width="9.42578125" customWidth="1"/>
    <col min="9491" max="9492" width="9.7109375" customWidth="1"/>
    <col min="9493" max="9494" width="10" customWidth="1"/>
    <col min="9495" max="9495" width="9.85546875" customWidth="1"/>
    <col min="9496" max="9496" width="14.140625" customWidth="1"/>
    <col min="9497" max="9497" width="10.42578125" customWidth="1"/>
    <col min="9498" max="9498" width="10.5703125" customWidth="1"/>
    <col min="9499" max="9499" width="10.42578125" customWidth="1"/>
    <col min="9500" max="9500" width="10.28515625" customWidth="1"/>
    <col min="9501" max="9501" width="10.5703125" customWidth="1"/>
    <col min="9502" max="9502" width="9.140625" customWidth="1"/>
    <col min="9503" max="9503" width="10.42578125" customWidth="1"/>
    <col min="9504" max="9509" width="9.140625" customWidth="1"/>
    <col min="9510" max="9510" width="8" customWidth="1"/>
    <col min="9511" max="9519" width="7.28515625" customWidth="1"/>
    <col min="9520" max="9520" width="8.42578125" customWidth="1"/>
    <col min="9521" max="9521" width="9.28515625" customWidth="1"/>
    <col min="9522" max="9522" width="7.28515625" customWidth="1"/>
    <col min="9523" max="9523" width="9.85546875" customWidth="1"/>
    <col min="9524" max="9524" width="10.5703125" customWidth="1"/>
    <col min="9525" max="9525" width="8.5703125" customWidth="1"/>
    <col min="9526" max="9527" width="8.42578125" customWidth="1"/>
    <col min="9528" max="9528" width="9.140625" customWidth="1"/>
    <col min="9529" max="9529" width="8.140625" customWidth="1"/>
    <col min="9530" max="9530" width="8.85546875" customWidth="1"/>
    <col min="9724" max="9724" width="2.5703125" customWidth="1"/>
    <col min="9725" max="9725" width="5.140625" customWidth="1"/>
    <col min="9726" max="9726" width="12.42578125" customWidth="1"/>
    <col min="9727" max="9727" width="8.5703125" customWidth="1"/>
    <col min="9728" max="9728" width="9.28515625" customWidth="1"/>
    <col min="9729" max="9729" width="9.140625" customWidth="1"/>
    <col min="9730" max="9730" width="9" customWidth="1"/>
    <col min="9731" max="9731" width="8.85546875" customWidth="1"/>
    <col min="9732" max="9732" width="9" customWidth="1"/>
    <col min="9733" max="9734" width="8.85546875" customWidth="1"/>
    <col min="9735" max="9735" width="9.140625" customWidth="1"/>
    <col min="9736" max="9736" width="9.28515625" customWidth="1"/>
    <col min="9737" max="9737" width="9.42578125" customWidth="1"/>
    <col min="9738" max="9738" width="9.28515625" customWidth="1"/>
    <col min="9739" max="9739" width="9.5703125" customWidth="1"/>
    <col min="9740" max="9740" width="10" customWidth="1"/>
    <col min="9741" max="9741" width="10.140625" customWidth="1"/>
    <col min="9742" max="9742" width="10.28515625" customWidth="1"/>
    <col min="9743" max="9743" width="9.42578125" customWidth="1"/>
    <col min="9744" max="9744" width="9.5703125" customWidth="1"/>
    <col min="9745" max="9745" width="9" customWidth="1"/>
    <col min="9746" max="9746" width="9.42578125" customWidth="1"/>
    <col min="9747" max="9748" width="9.7109375" customWidth="1"/>
    <col min="9749" max="9750" width="10" customWidth="1"/>
    <col min="9751" max="9751" width="9.85546875" customWidth="1"/>
    <col min="9752" max="9752" width="14.140625" customWidth="1"/>
    <col min="9753" max="9753" width="10.42578125" customWidth="1"/>
    <col min="9754" max="9754" width="10.5703125" customWidth="1"/>
    <col min="9755" max="9755" width="10.42578125" customWidth="1"/>
    <col min="9756" max="9756" width="10.28515625" customWidth="1"/>
    <col min="9757" max="9757" width="10.5703125" customWidth="1"/>
    <col min="9758" max="9758" width="9.140625" customWidth="1"/>
    <col min="9759" max="9759" width="10.42578125" customWidth="1"/>
    <col min="9760" max="9765" width="9.140625" customWidth="1"/>
    <col min="9766" max="9766" width="8" customWidth="1"/>
    <col min="9767" max="9775" width="7.28515625" customWidth="1"/>
    <col min="9776" max="9776" width="8.42578125" customWidth="1"/>
    <col min="9777" max="9777" width="9.28515625" customWidth="1"/>
    <col min="9778" max="9778" width="7.28515625" customWidth="1"/>
    <col min="9779" max="9779" width="9.85546875" customWidth="1"/>
    <col min="9780" max="9780" width="10.5703125" customWidth="1"/>
    <col min="9781" max="9781" width="8.5703125" customWidth="1"/>
    <col min="9782" max="9783" width="8.42578125" customWidth="1"/>
    <col min="9784" max="9784" width="9.140625" customWidth="1"/>
    <col min="9785" max="9785" width="8.140625" customWidth="1"/>
    <col min="9786" max="9786" width="8.85546875" customWidth="1"/>
    <col min="9980" max="9980" width="2.5703125" customWidth="1"/>
    <col min="9981" max="9981" width="5.140625" customWidth="1"/>
    <col min="9982" max="9982" width="12.42578125" customWidth="1"/>
    <col min="9983" max="9983" width="8.5703125" customWidth="1"/>
    <col min="9984" max="9984" width="9.28515625" customWidth="1"/>
    <col min="9985" max="9985" width="9.140625" customWidth="1"/>
    <col min="9986" max="9986" width="9" customWidth="1"/>
    <col min="9987" max="9987" width="8.85546875" customWidth="1"/>
    <col min="9988" max="9988" width="9" customWidth="1"/>
    <col min="9989" max="9990" width="8.85546875" customWidth="1"/>
    <col min="9991" max="9991" width="9.140625" customWidth="1"/>
    <col min="9992" max="9992" width="9.28515625" customWidth="1"/>
    <col min="9993" max="9993" width="9.42578125" customWidth="1"/>
    <col min="9994" max="9994" width="9.28515625" customWidth="1"/>
    <col min="9995" max="9995" width="9.5703125" customWidth="1"/>
    <col min="9996" max="9996" width="10" customWidth="1"/>
    <col min="9997" max="9997" width="10.140625" customWidth="1"/>
    <col min="9998" max="9998" width="10.28515625" customWidth="1"/>
    <col min="9999" max="9999" width="9.42578125" customWidth="1"/>
    <col min="10000" max="10000" width="9.5703125" customWidth="1"/>
    <col min="10001" max="10001" width="9" customWidth="1"/>
    <col min="10002" max="10002" width="9.42578125" customWidth="1"/>
    <col min="10003" max="10004" width="9.7109375" customWidth="1"/>
    <col min="10005" max="10006" width="10" customWidth="1"/>
    <col min="10007" max="10007" width="9.85546875" customWidth="1"/>
    <col min="10008" max="10008" width="14.140625" customWidth="1"/>
    <col min="10009" max="10009" width="10.42578125" customWidth="1"/>
    <col min="10010" max="10010" width="10.5703125" customWidth="1"/>
    <col min="10011" max="10011" width="10.42578125" customWidth="1"/>
    <col min="10012" max="10012" width="10.28515625" customWidth="1"/>
    <col min="10013" max="10013" width="10.5703125" customWidth="1"/>
    <col min="10014" max="10014" width="9.140625" customWidth="1"/>
    <col min="10015" max="10015" width="10.42578125" customWidth="1"/>
    <col min="10016" max="10021" width="9.140625" customWidth="1"/>
    <col min="10022" max="10022" width="8" customWidth="1"/>
    <col min="10023" max="10031" width="7.28515625" customWidth="1"/>
    <col min="10032" max="10032" width="8.42578125" customWidth="1"/>
    <col min="10033" max="10033" width="9.28515625" customWidth="1"/>
    <col min="10034" max="10034" width="7.28515625" customWidth="1"/>
    <col min="10035" max="10035" width="9.85546875" customWidth="1"/>
    <col min="10036" max="10036" width="10.5703125" customWidth="1"/>
    <col min="10037" max="10037" width="8.5703125" customWidth="1"/>
    <col min="10038" max="10039" width="8.42578125" customWidth="1"/>
    <col min="10040" max="10040" width="9.140625" customWidth="1"/>
    <col min="10041" max="10041" width="8.140625" customWidth="1"/>
    <col min="10042" max="10042" width="8.85546875" customWidth="1"/>
    <col min="10236" max="10236" width="2.5703125" customWidth="1"/>
    <col min="10237" max="10237" width="5.140625" customWidth="1"/>
    <col min="10238" max="10238" width="12.42578125" customWidth="1"/>
    <col min="10239" max="10239" width="8.5703125" customWidth="1"/>
    <col min="10240" max="10240" width="9.28515625" customWidth="1"/>
    <col min="10241" max="10241" width="9.140625" customWidth="1"/>
    <col min="10242" max="10242" width="9" customWidth="1"/>
    <col min="10243" max="10243" width="8.85546875" customWidth="1"/>
    <col min="10244" max="10244" width="9" customWidth="1"/>
    <col min="10245" max="10246" width="8.85546875" customWidth="1"/>
    <col min="10247" max="10247" width="9.140625" customWidth="1"/>
    <col min="10248" max="10248" width="9.28515625" customWidth="1"/>
    <col min="10249" max="10249" width="9.42578125" customWidth="1"/>
    <col min="10250" max="10250" width="9.28515625" customWidth="1"/>
    <col min="10251" max="10251" width="9.5703125" customWidth="1"/>
    <col min="10252" max="10252" width="10" customWidth="1"/>
    <col min="10253" max="10253" width="10.140625" customWidth="1"/>
    <col min="10254" max="10254" width="10.28515625" customWidth="1"/>
    <col min="10255" max="10255" width="9.42578125" customWidth="1"/>
    <col min="10256" max="10256" width="9.5703125" customWidth="1"/>
    <col min="10257" max="10257" width="9" customWidth="1"/>
    <col min="10258" max="10258" width="9.42578125" customWidth="1"/>
    <col min="10259" max="10260" width="9.7109375" customWidth="1"/>
    <col min="10261" max="10262" width="10" customWidth="1"/>
    <col min="10263" max="10263" width="9.85546875" customWidth="1"/>
    <col min="10264" max="10264" width="14.140625" customWidth="1"/>
    <col min="10265" max="10265" width="10.42578125" customWidth="1"/>
    <col min="10266" max="10266" width="10.5703125" customWidth="1"/>
    <col min="10267" max="10267" width="10.42578125" customWidth="1"/>
    <col min="10268" max="10268" width="10.28515625" customWidth="1"/>
    <col min="10269" max="10269" width="10.5703125" customWidth="1"/>
    <col min="10270" max="10270" width="9.140625" customWidth="1"/>
    <col min="10271" max="10271" width="10.42578125" customWidth="1"/>
    <col min="10272" max="10277" width="9.140625" customWidth="1"/>
    <col min="10278" max="10278" width="8" customWidth="1"/>
    <col min="10279" max="10287" width="7.28515625" customWidth="1"/>
    <col min="10288" max="10288" width="8.42578125" customWidth="1"/>
    <col min="10289" max="10289" width="9.28515625" customWidth="1"/>
    <col min="10290" max="10290" width="7.28515625" customWidth="1"/>
    <col min="10291" max="10291" width="9.85546875" customWidth="1"/>
    <col min="10292" max="10292" width="10.5703125" customWidth="1"/>
    <col min="10293" max="10293" width="8.5703125" customWidth="1"/>
    <col min="10294" max="10295" width="8.42578125" customWidth="1"/>
    <col min="10296" max="10296" width="9.140625" customWidth="1"/>
    <col min="10297" max="10297" width="8.140625" customWidth="1"/>
    <col min="10298" max="10298" width="8.85546875" customWidth="1"/>
    <col min="10492" max="10492" width="2.5703125" customWidth="1"/>
    <col min="10493" max="10493" width="5.140625" customWidth="1"/>
    <col min="10494" max="10494" width="12.42578125" customWidth="1"/>
    <col min="10495" max="10495" width="8.5703125" customWidth="1"/>
    <col min="10496" max="10496" width="9.28515625" customWidth="1"/>
    <col min="10497" max="10497" width="9.140625" customWidth="1"/>
    <col min="10498" max="10498" width="9" customWidth="1"/>
    <col min="10499" max="10499" width="8.85546875" customWidth="1"/>
    <col min="10500" max="10500" width="9" customWidth="1"/>
    <col min="10501" max="10502" width="8.85546875" customWidth="1"/>
    <col min="10503" max="10503" width="9.140625" customWidth="1"/>
    <col min="10504" max="10504" width="9.28515625" customWidth="1"/>
    <col min="10505" max="10505" width="9.42578125" customWidth="1"/>
    <col min="10506" max="10506" width="9.28515625" customWidth="1"/>
    <col min="10507" max="10507" width="9.5703125" customWidth="1"/>
    <col min="10508" max="10508" width="10" customWidth="1"/>
    <col min="10509" max="10509" width="10.140625" customWidth="1"/>
    <col min="10510" max="10510" width="10.28515625" customWidth="1"/>
    <col min="10511" max="10511" width="9.42578125" customWidth="1"/>
    <col min="10512" max="10512" width="9.5703125" customWidth="1"/>
    <col min="10513" max="10513" width="9" customWidth="1"/>
    <col min="10514" max="10514" width="9.42578125" customWidth="1"/>
    <col min="10515" max="10516" width="9.7109375" customWidth="1"/>
    <col min="10517" max="10518" width="10" customWidth="1"/>
    <col min="10519" max="10519" width="9.85546875" customWidth="1"/>
    <col min="10520" max="10520" width="14.140625" customWidth="1"/>
    <col min="10521" max="10521" width="10.42578125" customWidth="1"/>
    <col min="10522" max="10522" width="10.5703125" customWidth="1"/>
    <col min="10523" max="10523" width="10.42578125" customWidth="1"/>
    <col min="10524" max="10524" width="10.28515625" customWidth="1"/>
    <col min="10525" max="10525" width="10.5703125" customWidth="1"/>
    <col min="10526" max="10526" width="9.140625" customWidth="1"/>
    <col min="10527" max="10527" width="10.42578125" customWidth="1"/>
    <col min="10528" max="10533" width="9.140625" customWidth="1"/>
    <col min="10534" max="10534" width="8" customWidth="1"/>
    <col min="10535" max="10543" width="7.28515625" customWidth="1"/>
    <col min="10544" max="10544" width="8.42578125" customWidth="1"/>
    <col min="10545" max="10545" width="9.28515625" customWidth="1"/>
    <col min="10546" max="10546" width="7.28515625" customWidth="1"/>
    <col min="10547" max="10547" width="9.85546875" customWidth="1"/>
    <col min="10548" max="10548" width="10.5703125" customWidth="1"/>
    <col min="10549" max="10549" width="8.5703125" customWidth="1"/>
    <col min="10550" max="10551" width="8.42578125" customWidth="1"/>
    <col min="10552" max="10552" width="9.140625" customWidth="1"/>
    <col min="10553" max="10553" width="8.140625" customWidth="1"/>
    <col min="10554" max="10554" width="8.85546875" customWidth="1"/>
    <col min="10748" max="10748" width="2.5703125" customWidth="1"/>
    <col min="10749" max="10749" width="5.140625" customWidth="1"/>
    <col min="10750" max="10750" width="12.42578125" customWidth="1"/>
    <col min="10751" max="10751" width="8.5703125" customWidth="1"/>
    <col min="10752" max="10752" width="9.28515625" customWidth="1"/>
    <col min="10753" max="10753" width="9.140625" customWidth="1"/>
    <col min="10754" max="10754" width="9" customWidth="1"/>
    <col min="10755" max="10755" width="8.85546875" customWidth="1"/>
    <col min="10756" max="10756" width="9" customWidth="1"/>
    <col min="10757" max="10758" width="8.85546875" customWidth="1"/>
    <col min="10759" max="10759" width="9.140625" customWidth="1"/>
    <col min="10760" max="10760" width="9.28515625" customWidth="1"/>
    <col min="10761" max="10761" width="9.42578125" customWidth="1"/>
    <col min="10762" max="10762" width="9.28515625" customWidth="1"/>
    <col min="10763" max="10763" width="9.5703125" customWidth="1"/>
    <col min="10764" max="10764" width="10" customWidth="1"/>
    <col min="10765" max="10765" width="10.140625" customWidth="1"/>
    <col min="10766" max="10766" width="10.28515625" customWidth="1"/>
    <col min="10767" max="10767" width="9.42578125" customWidth="1"/>
    <col min="10768" max="10768" width="9.5703125" customWidth="1"/>
    <col min="10769" max="10769" width="9" customWidth="1"/>
    <col min="10770" max="10770" width="9.42578125" customWidth="1"/>
    <col min="10771" max="10772" width="9.7109375" customWidth="1"/>
    <col min="10773" max="10774" width="10" customWidth="1"/>
    <col min="10775" max="10775" width="9.85546875" customWidth="1"/>
    <col min="10776" max="10776" width="14.140625" customWidth="1"/>
    <col min="10777" max="10777" width="10.42578125" customWidth="1"/>
    <col min="10778" max="10778" width="10.5703125" customWidth="1"/>
    <col min="10779" max="10779" width="10.42578125" customWidth="1"/>
    <col min="10780" max="10780" width="10.28515625" customWidth="1"/>
    <col min="10781" max="10781" width="10.5703125" customWidth="1"/>
    <col min="10782" max="10782" width="9.140625" customWidth="1"/>
    <col min="10783" max="10783" width="10.42578125" customWidth="1"/>
    <col min="10784" max="10789" width="9.140625" customWidth="1"/>
    <col min="10790" max="10790" width="8" customWidth="1"/>
    <col min="10791" max="10799" width="7.28515625" customWidth="1"/>
    <col min="10800" max="10800" width="8.42578125" customWidth="1"/>
    <col min="10801" max="10801" width="9.28515625" customWidth="1"/>
    <col min="10802" max="10802" width="7.28515625" customWidth="1"/>
    <col min="10803" max="10803" width="9.85546875" customWidth="1"/>
    <col min="10804" max="10804" width="10.5703125" customWidth="1"/>
    <col min="10805" max="10805" width="8.5703125" customWidth="1"/>
    <col min="10806" max="10807" width="8.42578125" customWidth="1"/>
    <col min="10808" max="10808" width="9.140625" customWidth="1"/>
    <col min="10809" max="10809" width="8.140625" customWidth="1"/>
    <col min="10810" max="10810" width="8.85546875" customWidth="1"/>
    <col min="11004" max="11004" width="2.5703125" customWidth="1"/>
    <col min="11005" max="11005" width="5.140625" customWidth="1"/>
    <col min="11006" max="11006" width="12.42578125" customWidth="1"/>
    <col min="11007" max="11007" width="8.5703125" customWidth="1"/>
    <col min="11008" max="11008" width="9.28515625" customWidth="1"/>
    <col min="11009" max="11009" width="9.140625" customWidth="1"/>
    <col min="11010" max="11010" width="9" customWidth="1"/>
    <col min="11011" max="11011" width="8.85546875" customWidth="1"/>
    <col min="11012" max="11012" width="9" customWidth="1"/>
    <col min="11013" max="11014" width="8.85546875" customWidth="1"/>
    <col min="11015" max="11015" width="9.140625" customWidth="1"/>
    <col min="11016" max="11016" width="9.28515625" customWidth="1"/>
    <col min="11017" max="11017" width="9.42578125" customWidth="1"/>
    <col min="11018" max="11018" width="9.28515625" customWidth="1"/>
    <col min="11019" max="11019" width="9.5703125" customWidth="1"/>
    <col min="11020" max="11020" width="10" customWidth="1"/>
    <col min="11021" max="11021" width="10.140625" customWidth="1"/>
    <col min="11022" max="11022" width="10.28515625" customWidth="1"/>
    <col min="11023" max="11023" width="9.42578125" customWidth="1"/>
    <col min="11024" max="11024" width="9.5703125" customWidth="1"/>
    <col min="11025" max="11025" width="9" customWidth="1"/>
    <col min="11026" max="11026" width="9.42578125" customWidth="1"/>
    <col min="11027" max="11028" width="9.7109375" customWidth="1"/>
    <col min="11029" max="11030" width="10" customWidth="1"/>
    <col min="11031" max="11031" width="9.85546875" customWidth="1"/>
    <col min="11032" max="11032" width="14.140625" customWidth="1"/>
    <col min="11033" max="11033" width="10.42578125" customWidth="1"/>
    <col min="11034" max="11034" width="10.5703125" customWidth="1"/>
    <col min="11035" max="11035" width="10.42578125" customWidth="1"/>
    <col min="11036" max="11036" width="10.28515625" customWidth="1"/>
    <col min="11037" max="11037" width="10.5703125" customWidth="1"/>
    <col min="11038" max="11038" width="9.140625" customWidth="1"/>
    <col min="11039" max="11039" width="10.42578125" customWidth="1"/>
    <col min="11040" max="11045" width="9.140625" customWidth="1"/>
    <col min="11046" max="11046" width="8" customWidth="1"/>
    <col min="11047" max="11055" width="7.28515625" customWidth="1"/>
    <col min="11056" max="11056" width="8.42578125" customWidth="1"/>
    <col min="11057" max="11057" width="9.28515625" customWidth="1"/>
    <col min="11058" max="11058" width="7.28515625" customWidth="1"/>
    <col min="11059" max="11059" width="9.85546875" customWidth="1"/>
    <col min="11060" max="11060" width="10.5703125" customWidth="1"/>
    <col min="11061" max="11061" width="8.5703125" customWidth="1"/>
    <col min="11062" max="11063" width="8.42578125" customWidth="1"/>
    <col min="11064" max="11064" width="9.140625" customWidth="1"/>
    <col min="11065" max="11065" width="8.140625" customWidth="1"/>
    <col min="11066" max="11066" width="8.85546875" customWidth="1"/>
    <col min="11260" max="11260" width="2.5703125" customWidth="1"/>
    <col min="11261" max="11261" width="5.140625" customWidth="1"/>
    <col min="11262" max="11262" width="12.42578125" customWidth="1"/>
    <col min="11263" max="11263" width="8.5703125" customWidth="1"/>
    <col min="11264" max="11264" width="9.28515625" customWidth="1"/>
    <col min="11265" max="11265" width="9.140625" customWidth="1"/>
    <col min="11266" max="11266" width="9" customWidth="1"/>
    <col min="11267" max="11267" width="8.85546875" customWidth="1"/>
    <col min="11268" max="11268" width="9" customWidth="1"/>
    <col min="11269" max="11270" width="8.85546875" customWidth="1"/>
    <col min="11271" max="11271" width="9.140625" customWidth="1"/>
    <col min="11272" max="11272" width="9.28515625" customWidth="1"/>
    <col min="11273" max="11273" width="9.42578125" customWidth="1"/>
    <col min="11274" max="11274" width="9.28515625" customWidth="1"/>
    <col min="11275" max="11275" width="9.5703125" customWidth="1"/>
    <col min="11276" max="11276" width="10" customWidth="1"/>
    <col min="11277" max="11277" width="10.140625" customWidth="1"/>
    <col min="11278" max="11278" width="10.28515625" customWidth="1"/>
    <col min="11279" max="11279" width="9.42578125" customWidth="1"/>
    <col min="11280" max="11280" width="9.5703125" customWidth="1"/>
    <col min="11281" max="11281" width="9" customWidth="1"/>
    <col min="11282" max="11282" width="9.42578125" customWidth="1"/>
    <col min="11283" max="11284" width="9.7109375" customWidth="1"/>
    <col min="11285" max="11286" width="10" customWidth="1"/>
    <col min="11287" max="11287" width="9.85546875" customWidth="1"/>
    <col min="11288" max="11288" width="14.140625" customWidth="1"/>
    <col min="11289" max="11289" width="10.42578125" customWidth="1"/>
    <col min="11290" max="11290" width="10.5703125" customWidth="1"/>
    <col min="11291" max="11291" width="10.42578125" customWidth="1"/>
    <col min="11292" max="11292" width="10.28515625" customWidth="1"/>
    <col min="11293" max="11293" width="10.5703125" customWidth="1"/>
    <col min="11294" max="11294" width="9.140625" customWidth="1"/>
    <col min="11295" max="11295" width="10.42578125" customWidth="1"/>
    <col min="11296" max="11301" width="9.140625" customWidth="1"/>
    <col min="11302" max="11302" width="8" customWidth="1"/>
    <col min="11303" max="11311" width="7.28515625" customWidth="1"/>
    <col min="11312" max="11312" width="8.42578125" customWidth="1"/>
    <col min="11313" max="11313" width="9.28515625" customWidth="1"/>
    <col min="11314" max="11314" width="7.28515625" customWidth="1"/>
    <col min="11315" max="11315" width="9.85546875" customWidth="1"/>
    <col min="11316" max="11316" width="10.5703125" customWidth="1"/>
    <col min="11317" max="11317" width="8.5703125" customWidth="1"/>
    <col min="11318" max="11319" width="8.42578125" customWidth="1"/>
    <col min="11320" max="11320" width="9.140625" customWidth="1"/>
    <col min="11321" max="11321" width="8.140625" customWidth="1"/>
    <col min="11322" max="11322" width="8.85546875" customWidth="1"/>
    <col min="11516" max="11516" width="2.5703125" customWidth="1"/>
    <col min="11517" max="11517" width="5.140625" customWidth="1"/>
    <col min="11518" max="11518" width="12.42578125" customWidth="1"/>
    <col min="11519" max="11519" width="8.5703125" customWidth="1"/>
    <col min="11520" max="11520" width="9.28515625" customWidth="1"/>
    <col min="11521" max="11521" width="9.140625" customWidth="1"/>
    <col min="11522" max="11522" width="9" customWidth="1"/>
    <col min="11523" max="11523" width="8.85546875" customWidth="1"/>
    <col min="11524" max="11524" width="9" customWidth="1"/>
    <col min="11525" max="11526" width="8.85546875" customWidth="1"/>
    <col min="11527" max="11527" width="9.140625" customWidth="1"/>
    <col min="11528" max="11528" width="9.28515625" customWidth="1"/>
    <col min="11529" max="11529" width="9.42578125" customWidth="1"/>
    <col min="11530" max="11530" width="9.28515625" customWidth="1"/>
    <col min="11531" max="11531" width="9.5703125" customWidth="1"/>
    <col min="11532" max="11532" width="10" customWidth="1"/>
    <col min="11533" max="11533" width="10.140625" customWidth="1"/>
    <col min="11534" max="11534" width="10.28515625" customWidth="1"/>
    <col min="11535" max="11535" width="9.42578125" customWidth="1"/>
    <col min="11536" max="11536" width="9.5703125" customWidth="1"/>
    <col min="11537" max="11537" width="9" customWidth="1"/>
    <col min="11538" max="11538" width="9.42578125" customWidth="1"/>
    <col min="11539" max="11540" width="9.7109375" customWidth="1"/>
    <col min="11541" max="11542" width="10" customWidth="1"/>
    <col min="11543" max="11543" width="9.85546875" customWidth="1"/>
    <col min="11544" max="11544" width="14.140625" customWidth="1"/>
    <col min="11545" max="11545" width="10.42578125" customWidth="1"/>
    <col min="11546" max="11546" width="10.5703125" customWidth="1"/>
    <col min="11547" max="11547" width="10.42578125" customWidth="1"/>
    <col min="11548" max="11548" width="10.28515625" customWidth="1"/>
    <col min="11549" max="11549" width="10.5703125" customWidth="1"/>
    <col min="11550" max="11550" width="9.140625" customWidth="1"/>
    <col min="11551" max="11551" width="10.42578125" customWidth="1"/>
    <col min="11552" max="11557" width="9.140625" customWidth="1"/>
    <col min="11558" max="11558" width="8" customWidth="1"/>
    <col min="11559" max="11567" width="7.28515625" customWidth="1"/>
    <col min="11568" max="11568" width="8.42578125" customWidth="1"/>
    <col min="11569" max="11569" width="9.28515625" customWidth="1"/>
    <col min="11570" max="11570" width="7.28515625" customWidth="1"/>
    <col min="11571" max="11571" width="9.85546875" customWidth="1"/>
    <col min="11572" max="11572" width="10.5703125" customWidth="1"/>
    <col min="11573" max="11573" width="8.5703125" customWidth="1"/>
    <col min="11574" max="11575" width="8.42578125" customWidth="1"/>
    <col min="11576" max="11576" width="9.140625" customWidth="1"/>
    <col min="11577" max="11577" width="8.140625" customWidth="1"/>
    <col min="11578" max="11578" width="8.85546875" customWidth="1"/>
    <col min="11772" max="11772" width="2.5703125" customWidth="1"/>
    <col min="11773" max="11773" width="5.140625" customWidth="1"/>
    <col min="11774" max="11774" width="12.42578125" customWidth="1"/>
    <col min="11775" max="11775" width="8.5703125" customWidth="1"/>
    <col min="11776" max="11776" width="9.28515625" customWidth="1"/>
    <col min="11777" max="11777" width="9.140625" customWidth="1"/>
    <col min="11778" max="11778" width="9" customWidth="1"/>
    <col min="11779" max="11779" width="8.85546875" customWidth="1"/>
    <col min="11780" max="11780" width="9" customWidth="1"/>
    <col min="11781" max="11782" width="8.85546875" customWidth="1"/>
    <col min="11783" max="11783" width="9.140625" customWidth="1"/>
    <col min="11784" max="11784" width="9.28515625" customWidth="1"/>
    <col min="11785" max="11785" width="9.42578125" customWidth="1"/>
    <col min="11786" max="11786" width="9.28515625" customWidth="1"/>
    <col min="11787" max="11787" width="9.5703125" customWidth="1"/>
    <col min="11788" max="11788" width="10" customWidth="1"/>
    <col min="11789" max="11789" width="10.140625" customWidth="1"/>
    <col min="11790" max="11790" width="10.28515625" customWidth="1"/>
    <col min="11791" max="11791" width="9.42578125" customWidth="1"/>
    <col min="11792" max="11792" width="9.5703125" customWidth="1"/>
    <col min="11793" max="11793" width="9" customWidth="1"/>
    <col min="11794" max="11794" width="9.42578125" customWidth="1"/>
    <col min="11795" max="11796" width="9.7109375" customWidth="1"/>
    <col min="11797" max="11798" width="10" customWidth="1"/>
    <col min="11799" max="11799" width="9.85546875" customWidth="1"/>
    <col min="11800" max="11800" width="14.140625" customWidth="1"/>
    <col min="11801" max="11801" width="10.42578125" customWidth="1"/>
    <col min="11802" max="11802" width="10.5703125" customWidth="1"/>
    <col min="11803" max="11803" width="10.42578125" customWidth="1"/>
    <col min="11804" max="11804" width="10.28515625" customWidth="1"/>
    <col min="11805" max="11805" width="10.5703125" customWidth="1"/>
    <col min="11806" max="11806" width="9.140625" customWidth="1"/>
    <col min="11807" max="11807" width="10.42578125" customWidth="1"/>
    <col min="11808" max="11813" width="9.140625" customWidth="1"/>
    <col min="11814" max="11814" width="8" customWidth="1"/>
    <col min="11815" max="11823" width="7.28515625" customWidth="1"/>
    <col min="11824" max="11824" width="8.42578125" customWidth="1"/>
    <col min="11825" max="11825" width="9.28515625" customWidth="1"/>
    <col min="11826" max="11826" width="7.28515625" customWidth="1"/>
    <col min="11827" max="11827" width="9.85546875" customWidth="1"/>
    <col min="11828" max="11828" width="10.5703125" customWidth="1"/>
    <col min="11829" max="11829" width="8.5703125" customWidth="1"/>
    <col min="11830" max="11831" width="8.42578125" customWidth="1"/>
    <col min="11832" max="11832" width="9.140625" customWidth="1"/>
    <col min="11833" max="11833" width="8.140625" customWidth="1"/>
    <col min="11834" max="11834" width="8.85546875" customWidth="1"/>
    <col min="12028" max="12028" width="2.5703125" customWidth="1"/>
    <col min="12029" max="12029" width="5.140625" customWidth="1"/>
    <col min="12030" max="12030" width="12.42578125" customWidth="1"/>
    <col min="12031" max="12031" width="8.5703125" customWidth="1"/>
    <col min="12032" max="12032" width="9.28515625" customWidth="1"/>
    <col min="12033" max="12033" width="9.140625" customWidth="1"/>
    <col min="12034" max="12034" width="9" customWidth="1"/>
    <col min="12035" max="12035" width="8.85546875" customWidth="1"/>
    <col min="12036" max="12036" width="9" customWidth="1"/>
    <col min="12037" max="12038" width="8.85546875" customWidth="1"/>
    <col min="12039" max="12039" width="9.140625" customWidth="1"/>
    <col min="12040" max="12040" width="9.28515625" customWidth="1"/>
    <col min="12041" max="12041" width="9.42578125" customWidth="1"/>
    <col min="12042" max="12042" width="9.28515625" customWidth="1"/>
    <col min="12043" max="12043" width="9.5703125" customWidth="1"/>
    <col min="12044" max="12044" width="10" customWidth="1"/>
    <col min="12045" max="12045" width="10.140625" customWidth="1"/>
    <col min="12046" max="12046" width="10.28515625" customWidth="1"/>
    <col min="12047" max="12047" width="9.42578125" customWidth="1"/>
    <col min="12048" max="12048" width="9.5703125" customWidth="1"/>
    <col min="12049" max="12049" width="9" customWidth="1"/>
    <col min="12050" max="12050" width="9.42578125" customWidth="1"/>
    <col min="12051" max="12052" width="9.7109375" customWidth="1"/>
    <col min="12053" max="12054" width="10" customWidth="1"/>
    <col min="12055" max="12055" width="9.85546875" customWidth="1"/>
    <col min="12056" max="12056" width="14.140625" customWidth="1"/>
    <col min="12057" max="12057" width="10.42578125" customWidth="1"/>
    <col min="12058" max="12058" width="10.5703125" customWidth="1"/>
    <col min="12059" max="12059" width="10.42578125" customWidth="1"/>
    <col min="12060" max="12060" width="10.28515625" customWidth="1"/>
    <col min="12061" max="12061" width="10.5703125" customWidth="1"/>
    <col min="12062" max="12062" width="9.140625" customWidth="1"/>
    <col min="12063" max="12063" width="10.42578125" customWidth="1"/>
    <col min="12064" max="12069" width="9.140625" customWidth="1"/>
    <col min="12070" max="12070" width="8" customWidth="1"/>
    <col min="12071" max="12079" width="7.28515625" customWidth="1"/>
    <col min="12080" max="12080" width="8.42578125" customWidth="1"/>
    <col min="12081" max="12081" width="9.28515625" customWidth="1"/>
    <col min="12082" max="12082" width="7.28515625" customWidth="1"/>
    <col min="12083" max="12083" width="9.85546875" customWidth="1"/>
    <col min="12084" max="12084" width="10.5703125" customWidth="1"/>
    <col min="12085" max="12085" width="8.5703125" customWidth="1"/>
    <col min="12086" max="12087" width="8.42578125" customWidth="1"/>
    <col min="12088" max="12088" width="9.140625" customWidth="1"/>
    <col min="12089" max="12089" width="8.140625" customWidth="1"/>
    <col min="12090" max="12090" width="8.85546875" customWidth="1"/>
    <col min="12284" max="12284" width="2.5703125" customWidth="1"/>
    <col min="12285" max="12285" width="5.140625" customWidth="1"/>
    <col min="12286" max="12286" width="12.42578125" customWidth="1"/>
    <col min="12287" max="12287" width="8.5703125" customWidth="1"/>
    <col min="12288" max="12288" width="9.28515625" customWidth="1"/>
    <col min="12289" max="12289" width="9.140625" customWidth="1"/>
    <col min="12290" max="12290" width="9" customWidth="1"/>
    <col min="12291" max="12291" width="8.85546875" customWidth="1"/>
    <col min="12292" max="12292" width="9" customWidth="1"/>
    <col min="12293" max="12294" width="8.85546875" customWidth="1"/>
    <col min="12295" max="12295" width="9.140625" customWidth="1"/>
    <col min="12296" max="12296" width="9.28515625" customWidth="1"/>
    <col min="12297" max="12297" width="9.42578125" customWidth="1"/>
    <col min="12298" max="12298" width="9.28515625" customWidth="1"/>
    <col min="12299" max="12299" width="9.5703125" customWidth="1"/>
    <col min="12300" max="12300" width="10" customWidth="1"/>
    <col min="12301" max="12301" width="10.140625" customWidth="1"/>
    <col min="12302" max="12302" width="10.28515625" customWidth="1"/>
    <col min="12303" max="12303" width="9.42578125" customWidth="1"/>
    <col min="12304" max="12304" width="9.5703125" customWidth="1"/>
    <col min="12305" max="12305" width="9" customWidth="1"/>
    <col min="12306" max="12306" width="9.42578125" customWidth="1"/>
    <col min="12307" max="12308" width="9.7109375" customWidth="1"/>
    <col min="12309" max="12310" width="10" customWidth="1"/>
    <col min="12311" max="12311" width="9.85546875" customWidth="1"/>
    <col min="12312" max="12312" width="14.140625" customWidth="1"/>
    <col min="12313" max="12313" width="10.42578125" customWidth="1"/>
    <col min="12314" max="12314" width="10.5703125" customWidth="1"/>
    <col min="12315" max="12315" width="10.42578125" customWidth="1"/>
    <col min="12316" max="12316" width="10.28515625" customWidth="1"/>
    <col min="12317" max="12317" width="10.5703125" customWidth="1"/>
    <col min="12318" max="12318" width="9.140625" customWidth="1"/>
    <col min="12319" max="12319" width="10.42578125" customWidth="1"/>
    <col min="12320" max="12325" width="9.140625" customWidth="1"/>
    <col min="12326" max="12326" width="8" customWidth="1"/>
    <col min="12327" max="12335" width="7.28515625" customWidth="1"/>
    <col min="12336" max="12336" width="8.42578125" customWidth="1"/>
    <col min="12337" max="12337" width="9.28515625" customWidth="1"/>
    <col min="12338" max="12338" width="7.28515625" customWidth="1"/>
    <col min="12339" max="12339" width="9.85546875" customWidth="1"/>
    <col min="12340" max="12340" width="10.5703125" customWidth="1"/>
    <col min="12341" max="12341" width="8.5703125" customWidth="1"/>
    <col min="12342" max="12343" width="8.42578125" customWidth="1"/>
    <col min="12344" max="12344" width="9.140625" customWidth="1"/>
    <col min="12345" max="12345" width="8.140625" customWidth="1"/>
    <col min="12346" max="12346" width="8.85546875" customWidth="1"/>
    <col min="12540" max="12540" width="2.5703125" customWidth="1"/>
    <col min="12541" max="12541" width="5.140625" customWidth="1"/>
    <col min="12542" max="12542" width="12.42578125" customWidth="1"/>
    <col min="12543" max="12543" width="8.5703125" customWidth="1"/>
    <col min="12544" max="12544" width="9.28515625" customWidth="1"/>
    <col min="12545" max="12545" width="9.140625" customWidth="1"/>
    <col min="12546" max="12546" width="9" customWidth="1"/>
    <col min="12547" max="12547" width="8.85546875" customWidth="1"/>
    <col min="12548" max="12548" width="9" customWidth="1"/>
    <col min="12549" max="12550" width="8.85546875" customWidth="1"/>
    <col min="12551" max="12551" width="9.140625" customWidth="1"/>
    <col min="12552" max="12552" width="9.28515625" customWidth="1"/>
    <col min="12553" max="12553" width="9.42578125" customWidth="1"/>
    <col min="12554" max="12554" width="9.28515625" customWidth="1"/>
    <col min="12555" max="12555" width="9.5703125" customWidth="1"/>
    <col min="12556" max="12556" width="10" customWidth="1"/>
    <col min="12557" max="12557" width="10.140625" customWidth="1"/>
    <col min="12558" max="12558" width="10.28515625" customWidth="1"/>
    <col min="12559" max="12559" width="9.42578125" customWidth="1"/>
    <col min="12560" max="12560" width="9.5703125" customWidth="1"/>
    <col min="12561" max="12561" width="9" customWidth="1"/>
    <col min="12562" max="12562" width="9.42578125" customWidth="1"/>
    <col min="12563" max="12564" width="9.7109375" customWidth="1"/>
    <col min="12565" max="12566" width="10" customWidth="1"/>
    <col min="12567" max="12567" width="9.85546875" customWidth="1"/>
    <col min="12568" max="12568" width="14.140625" customWidth="1"/>
    <col min="12569" max="12569" width="10.42578125" customWidth="1"/>
    <col min="12570" max="12570" width="10.5703125" customWidth="1"/>
    <col min="12571" max="12571" width="10.42578125" customWidth="1"/>
    <col min="12572" max="12572" width="10.28515625" customWidth="1"/>
    <col min="12573" max="12573" width="10.5703125" customWidth="1"/>
    <col min="12574" max="12574" width="9.140625" customWidth="1"/>
    <col min="12575" max="12575" width="10.42578125" customWidth="1"/>
    <col min="12576" max="12581" width="9.140625" customWidth="1"/>
    <col min="12582" max="12582" width="8" customWidth="1"/>
    <col min="12583" max="12591" width="7.28515625" customWidth="1"/>
    <col min="12592" max="12592" width="8.42578125" customWidth="1"/>
    <col min="12593" max="12593" width="9.28515625" customWidth="1"/>
    <col min="12594" max="12594" width="7.28515625" customWidth="1"/>
    <col min="12595" max="12595" width="9.85546875" customWidth="1"/>
    <col min="12596" max="12596" width="10.5703125" customWidth="1"/>
    <col min="12597" max="12597" width="8.5703125" customWidth="1"/>
    <col min="12598" max="12599" width="8.42578125" customWidth="1"/>
    <col min="12600" max="12600" width="9.140625" customWidth="1"/>
    <col min="12601" max="12601" width="8.140625" customWidth="1"/>
    <col min="12602" max="12602" width="8.85546875" customWidth="1"/>
    <col min="12796" max="12796" width="2.5703125" customWidth="1"/>
    <col min="12797" max="12797" width="5.140625" customWidth="1"/>
    <col min="12798" max="12798" width="12.42578125" customWidth="1"/>
    <col min="12799" max="12799" width="8.5703125" customWidth="1"/>
    <col min="12800" max="12800" width="9.28515625" customWidth="1"/>
    <col min="12801" max="12801" width="9.140625" customWidth="1"/>
    <col min="12802" max="12802" width="9" customWidth="1"/>
    <col min="12803" max="12803" width="8.85546875" customWidth="1"/>
    <col min="12804" max="12804" width="9" customWidth="1"/>
    <col min="12805" max="12806" width="8.85546875" customWidth="1"/>
    <col min="12807" max="12807" width="9.140625" customWidth="1"/>
    <col min="12808" max="12808" width="9.28515625" customWidth="1"/>
    <col min="12809" max="12809" width="9.42578125" customWidth="1"/>
    <col min="12810" max="12810" width="9.28515625" customWidth="1"/>
    <col min="12811" max="12811" width="9.5703125" customWidth="1"/>
    <col min="12812" max="12812" width="10" customWidth="1"/>
    <col min="12813" max="12813" width="10.140625" customWidth="1"/>
    <col min="12814" max="12814" width="10.28515625" customWidth="1"/>
    <col min="12815" max="12815" width="9.42578125" customWidth="1"/>
    <col min="12816" max="12816" width="9.5703125" customWidth="1"/>
    <col min="12817" max="12817" width="9" customWidth="1"/>
    <col min="12818" max="12818" width="9.42578125" customWidth="1"/>
    <col min="12819" max="12820" width="9.7109375" customWidth="1"/>
    <col min="12821" max="12822" width="10" customWidth="1"/>
    <col min="12823" max="12823" width="9.85546875" customWidth="1"/>
    <col min="12824" max="12824" width="14.140625" customWidth="1"/>
    <col min="12825" max="12825" width="10.42578125" customWidth="1"/>
    <col min="12826" max="12826" width="10.5703125" customWidth="1"/>
    <col min="12827" max="12827" width="10.42578125" customWidth="1"/>
    <col min="12828" max="12828" width="10.28515625" customWidth="1"/>
    <col min="12829" max="12829" width="10.5703125" customWidth="1"/>
    <col min="12830" max="12830" width="9.140625" customWidth="1"/>
    <col min="12831" max="12831" width="10.42578125" customWidth="1"/>
    <col min="12832" max="12837" width="9.140625" customWidth="1"/>
    <col min="12838" max="12838" width="8" customWidth="1"/>
    <col min="12839" max="12847" width="7.28515625" customWidth="1"/>
    <col min="12848" max="12848" width="8.42578125" customWidth="1"/>
    <col min="12849" max="12849" width="9.28515625" customWidth="1"/>
    <col min="12850" max="12850" width="7.28515625" customWidth="1"/>
    <col min="12851" max="12851" width="9.85546875" customWidth="1"/>
    <col min="12852" max="12852" width="10.5703125" customWidth="1"/>
    <col min="12853" max="12853" width="8.5703125" customWidth="1"/>
    <col min="12854" max="12855" width="8.42578125" customWidth="1"/>
    <col min="12856" max="12856" width="9.140625" customWidth="1"/>
    <col min="12857" max="12857" width="8.140625" customWidth="1"/>
    <col min="12858" max="12858" width="8.85546875" customWidth="1"/>
    <col min="13052" max="13052" width="2.5703125" customWidth="1"/>
    <col min="13053" max="13053" width="5.140625" customWidth="1"/>
    <col min="13054" max="13054" width="12.42578125" customWidth="1"/>
    <col min="13055" max="13055" width="8.5703125" customWidth="1"/>
    <col min="13056" max="13056" width="9.28515625" customWidth="1"/>
    <col min="13057" max="13057" width="9.140625" customWidth="1"/>
    <col min="13058" max="13058" width="9" customWidth="1"/>
    <col min="13059" max="13059" width="8.85546875" customWidth="1"/>
    <col min="13060" max="13060" width="9" customWidth="1"/>
    <col min="13061" max="13062" width="8.85546875" customWidth="1"/>
    <col min="13063" max="13063" width="9.140625" customWidth="1"/>
    <col min="13064" max="13064" width="9.28515625" customWidth="1"/>
    <col min="13065" max="13065" width="9.42578125" customWidth="1"/>
    <col min="13066" max="13066" width="9.28515625" customWidth="1"/>
    <col min="13067" max="13067" width="9.5703125" customWidth="1"/>
    <col min="13068" max="13068" width="10" customWidth="1"/>
    <col min="13069" max="13069" width="10.140625" customWidth="1"/>
    <col min="13070" max="13070" width="10.28515625" customWidth="1"/>
    <col min="13071" max="13071" width="9.42578125" customWidth="1"/>
    <col min="13072" max="13072" width="9.5703125" customWidth="1"/>
    <col min="13073" max="13073" width="9" customWidth="1"/>
    <col min="13074" max="13074" width="9.42578125" customWidth="1"/>
    <col min="13075" max="13076" width="9.7109375" customWidth="1"/>
    <col min="13077" max="13078" width="10" customWidth="1"/>
    <col min="13079" max="13079" width="9.85546875" customWidth="1"/>
    <col min="13080" max="13080" width="14.140625" customWidth="1"/>
    <col min="13081" max="13081" width="10.42578125" customWidth="1"/>
    <col min="13082" max="13082" width="10.5703125" customWidth="1"/>
    <col min="13083" max="13083" width="10.42578125" customWidth="1"/>
    <col min="13084" max="13084" width="10.28515625" customWidth="1"/>
    <col min="13085" max="13085" width="10.5703125" customWidth="1"/>
    <col min="13086" max="13086" width="9.140625" customWidth="1"/>
    <col min="13087" max="13087" width="10.42578125" customWidth="1"/>
    <col min="13088" max="13093" width="9.140625" customWidth="1"/>
    <col min="13094" max="13094" width="8" customWidth="1"/>
    <col min="13095" max="13103" width="7.28515625" customWidth="1"/>
    <col min="13104" max="13104" width="8.42578125" customWidth="1"/>
    <col min="13105" max="13105" width="9.28515625" customWidth="1"/>
    <col min="13106" max="13106" width="7.28515625" customWidth="1"/>
    <col min="13107" max="13107" width="9.85546875" customWidth="1"/>
    <col min="13108" max="13108" width="10.5703125" customWidth="1"/>
    <col min="13109" max="13109" width="8.5703125" customWidth="1"/>
    <col min="13110" max="13111" width="8.42578125" customWidth="1"/>
    <col min="13112" max="13112" width="9.140625" customWidth="1"/>
    <col min="13113" max="13113" width="8.140625" customWidth="1"/>
    <col min="13114" max="13114" width="8.85546875" customWidth="1"/>
    <col min="13308" max="13308" width="2.5703125" customWidth="1"/>
    <col min="13309" max="13309" width="5.140625" customWidth="1"/>
    <col min="13310" max="13310" width="12.42578125" customWidth="1"/>
    <col min="13311" max="13311" width="8.5703125" customWidth="1"/>
    <col min="13312" max="13312" width="9.28515625" customWidth="1"/>
    <col min="13313" max="13313" width="9.140625" customWidth="1"/>
    <col min="13314" max="13314" width="9" customWidth="1"/>
    <col min="13315" max="13315" width="8.85546875" customWidth="1"/>
    <col min="13316" max="13316" width="9" customWidth="1"/>
    <col min="13317" max="13318" width="8.85546875" customWidth="1"/>
    <col min="13319" max="13319" width="9.140625" customWidth="1"/>
    <col min="13320" max="13320" width="9.28515625" customWidth="1"/>
    <col min="13321" max="13321" width="9.42578125" customWidth="1"/>
    <col min="13322" max="13322" width="9.28515625" customWidth="1"/>
    <col min="13323" max="13323" width="9.5703125" customWidth="1"/>
    <col min="13324" max="13324" width="10" customWidth="1"/>
    <col min="13325" max="13325" width="10.140625" customWidth="1"/>
    <col min="13326" max="13326" width="10.28515625" customWidth="1"/>
    <col min="13327" max="13327" width="9.42578125" customWidth="1"/>
    <col min="13328" max="13328" width="9.5703125" customWidth="1"/>
    <col min="13329" max="13329" width="9" customWidth="1"/>
    <col min="13330" max="13330" width="9.42578125" customWidth="1"/>
    <col min="13331" max="13332" width="9.7109375" customWidth="1"/>
    <col min="13333" max="13334" width="10" customWidth="1"/>
    <col min="13335" max="13335" width="9.85546875" customWidth="1"/>
    <col min="13336" max="13336" width="14.140625" customWidth="1"/>
    <col min="13337" max="13337" width="10.42578125" customWidth="1"/>
    <col min="13338" max="13338" width="10.5703125" customWidth="1"/>
    <col min="13339" max="13339" width="10.42578125" customWidth="1"/>
    <col min="13340" max="13340" width="10.28515625" customWidth="1"/>
    <col min="13341" max="13341" width="10.5703125" customWidth="1"/>
    <col min="13342" max="13342" width="9.140625" customWidth="1"/>
    <col min="13343" max="13343" width="10.42578125" customWidth="1"/>
    <col min="13344" max="13349" width="9.140625" customWidth="1"/>
    <col min="13350" max="13350" width="8" customWidth="1"/>
    <col min="13351" max="13359" width="7.28515625" customWidth="1"/>
    <col min="13360" max="13360" width="8.42578125" customWidth="1"/>
    <col min="13361" max="13361" width="9.28515625" customWidth="1"/>
    <col min="13362" max="13362" width="7.28515625" customWidth="1"/>
    <col min="13363" max="13363" width="9.85546875" customWidth="1"/>
    <col min="13364" max="13364" width="10.5703125" customWidth="1"/>
    <col min="13365" max="13365" width="8.5703125" customWidth="1"/>
    <col min="13366" max="13367" width="8.42578125" customWidth="1"/>
    <col min="13368" max="13368" width="9.140625" customWidth="1"/>
    <col min="13369" max="13369" width="8.140625" customWidth="1"/>
    <col min="13370" max="13370" width="8.85546875" customWidth="1"/>
    <col min="13564" max="13564" width="2.5703125" customWidth="1"/>
    <col min="13565" max="13565" width="5.140625" customWidth="1"/>
    <col min="13566" max="13566" width="12.42578125" customWidth="1"/>
    <col min="13567" max="13567" width="8.5703125" customWidth="1"/>
    <col min="13568" max="13568" width="9.28515625" customWidth="1"/>
    <col min="13569" max="13569" width="9.140625" customWidth="1"/>
    <col min="13570" max="13570" width="9" customWidth="1"/>
    <col min="13571" max="13571" width="8.85546875" customWidth="1"/>
    <col min="13572" max="13572" width="9" customWidth="1"/>
    <col min="13573" max="13574" width="8.85546875" customWidth="1"/>
    <col min="13575" max="13575" width="9.140625" customWidth="1"/>
    <col min="13576" max="13576" width="9.28515625" customWidth="1"/>
    <col min="13577" max="13577" width="9.42578125" customWidth="1"/>
    <col min="13578" max="13578" width="9.28515625" customWidth="1"/>
    <col min="13579" max="13579" width="9.5703125" customWidth="1"/>
    <col min="13580" max="13580" width="10" customWidth="1"/>
    <col min="13581" max="13581" width="10.140625" customWidth="1"/>
    <col min="13582" max="13582" width="10.28515625" customWidth="1"/>
    <col min="13583" max="13583" width="9.42578125" customWidth="1"/>
    <col min="13584" max="13584" width="9.5703125" customWidth="1"/>
    <col min="13585" max="13585" width="9" customWidth="1"/>
    <col min="13586" max="13586" width="9.42578125" customWidth="1"/>
    <col min="13587" max="13588" width="9.7109375" customWidth="1"/>
    <col min="13589" max="13590" width="10" customWidth="1"/>
    <col min="13591" max="13591" width="9.85546875" customWidth="1"/>
    <col min="13592" max="13592" width="14.140625" customWidth="1"/>
    <col min="13593" max="13593" width="10.42578125" customWidth="1"/>
    <col min="13594" max="13594" width="10.5703125" customWidth="1"/>
    <col min="13595" max="13595" width="10.42578125" customWidth="1"/>
    <col min="13596" max="13596" width="10.28515625" customWidth="1"/>
    <col min="13597" max="13597" width="10.5703125" customWidth="1"/>
    <col min="13598" max="13598" width="9.140625" customWidth="1"/>
    <col min="13599" max="13599" width="10.42578125" customWidth="1"/>
    <col min="13600" max="13605" width="9.140625" customWidth="1"/>
    <col min="13606" max="13606" width="8" customWidth="1"/>
    <col min="13607" max="13615" width="7.28515625" customWidth="1"/>
    <col min="13616" max="13616" width="8.42578125" customWidth="1"/>
    <col min="13617" max="13617" width="9.28515625" customWidth="1"/>
    <col min="13618" max="13618" width="7.28515625" customWidth="1"/>
    <col min="13619" max="13619" width="9.85546875" customWidth="1"/>
    <col min="13620" max="13620" width="10.5703125" customWidth="1"/>
    <col min="13621" max="13621" width="8.5703125" customWidth="1"/>
    <col min="13622" max="13623" width="8.42578125" customWidth="1"/>
    <col min="13624" max="13624" width="9.140625" customWidth="1"/>
    <col min="13625" max="13625" width="8.140625" customWidth="1"/>
    <col min="13626" max="13626" width="8.85546875" customWidth="1"/>
    <col min="13820" max="13820" width="2.5703125" customWidth="1"/>
    <col min="13821" max="13821" width="5.140625" customWidth="1"/>
    <col min="13822" max="13822" width="12.42578125" customWidth="1"/>
    <col min="13823" max="13823" width="8.5703125" customWidth="1"/>
    <col min="13824" max="13824" width="9.28515625" customWidth="1"/>
    <col min="13825" max="13825" width="9.140625" customWidth="1"/>
    <col min="13826" max="13826" width="9" customWidth="1"/>
    <col min="13827" max="13827" width="8.85546875" customWidth="1"/>
    <col min="13828" max="13828" width="9" customWidth="1"/>
    <col min="13829" max="13830" width="8.85546875" customWidth="1"/>
    <col min="13831" max="13831" width="9.140625" customWidth="1"/>
    <col min="13832" max="13832" width="9.28515625" customWidth="1"/>
    <col min="13833" max="13833" width="9.42578125" customWidth="1"/>
    <col min="13834" max="13834" width="9.28515625" customWidth="1"/>
    <col min="13835" max="13835" width="9.5703125" customWidth="1"/>
    <col min="13836" max="13836" width="10" customWidth="1"/>
    <col min="13837" max="13837" width="10.140625" customWidth="1"/>
    <col min="13838" max="13838" width="10.28515625" customWidth="1"/>
    <col min="13839" max="13839" width="9.42578125" customWidth="1"/>
    <col min="13840" max="13840" width="9.5703125" customWidth="1"/>
    <col min="13841" max="13841" width="9" customWidth="1"/>
    <col min="13842" max="13842" width="9.42578125" customWidth="1"/>
    <col min="13843" max="13844" width="9.7109375" customWidth="1"/>
    <col min="13845" max="13846" width="10" customWidth="1"/>
    <col min="13847" max="13847" width="9.85546875" customWidth="1"/>
    <col min="13848" max="13848" width="14.140625" customWidth="1"/>
    <col min="13849" max="13849" width="10.42578125" customWidth="1"/>
    <col min="13850" max="13850" width="10.5703125" customWidth="1"/>
    <col min="13851" max="13851" width="10.42578125" customWidth="1"/>
    <col min="13852" max="13852" width="10.28515625" customWidth="1"/>
    <col min="13853" max="13853" width="10.5703125" customWidth="1"/>
    <col min="13854" max="13854" width="9.140625" customWidth="1"/>
    <col min="13855" max="13855" width="10.42578125" customWidth="1"/>
    <col min="13856" max="13861" width="9.140625" customWidth="1"/>
    <col min="13862" max="13862" width="8" customWidth="1"/>
    <col min="13863" max="13871" width="7.28515625" customWidth="1"/>
    <col min="13872" max="13872" width="8.42578125" customWidth="1"/>
    <col min="13873" max="13873" width="9.28515625" customWidth="1"/>
    <col min="13874" max="13874" width="7.28515625" customWidth="1"/>
    <col min="13875" max="13875" width="9.85546875" customWidth="1"/>
    <col min="13876" max="13876" width="10.5703125" customWidth="1"/>
    <col min="13877" max="13877" width="8.5703125" customWidth="1"/>
    <col min="13878" max="13879" width="8.42578125" customWidth="1"/>
    <col min="13880" max="13880" width="9.140625" customWidth="1"/>
    <col min="13881" max="13881" width="8.140625" customWidth="1"/>
    <col min="13882" max="13882" width="8.85546875" customWidth="1"/>
    <col min="14076" max="14076" width="2.5703125" customWidth="1"/>
    <col min="14077" max="14077" width="5.140625" customWidth="1"/>
    <col min="14078" max="14078" width="12.42578125" customWidth="1"/>
    <col min="14079" max="14079" width="8.5703125" customWidth="1"/>
    <col min="14080" max="14080" width="9.28515625" customWidth="1"/>
    <col min="14081" max="14081" width="9.140625" customWidth="1"/>
    <col min="14082" max="14082" width="9" customWidth="1"/>
    <col min="14083" max="14083" width="8.85546875" customWidth="1"/>
    <col min="14084" max="14084" width="9" customWidth="1"/>
    <col min="14085" max="14086" width="8.85546875" customWidth="1"/>
    <col min="14087" max="14087" width="9.140625" customWidth="1"/>
    <col min="14088" max="14088" width="9.28515625" customWidth="1"/>
    <col min="14089" max="14089" width="9.42578125" customWidth="1"/>
    <col min="14090" max="14090" width="9.28515625" customWidth="1"/>
    <col min="14091" max="14091" width="9.5703125" customWidth="1"/>
    <col min="14092" max="14092" width="10" customWidth="1"/>
    <col min="14093" max="14093" width="10.140625" customWidth="1"/>
    <col min="14094" max="14094" width="10.28515625" customWidth="1"/>
    <col min="14095" max="14095" width="9.42578125" customWidth="1"/>
    <col min="14096" max="14096" width="9.5703125" customWidth="1"/>
    <col min="14097" max="14097" width="9" customWidth="1"/>
    <col min="14098" max="14098" width="9.42578125" customWidth="1"/>
    <col min="14099" max="14100" width="9.7109375" customWidth="1"/>
    <col min="14101" max="14102" width="10" customWidth="1"/>
    <col min="14103" max="14103" width="9.85546875" customWidth="1"/>
    <col min="14104" max="14104" width="14.140625" customWidth="1"/>
    <col min="14105" max="14105" width="10.42578125" customWidth="1"/>
    <col min="14106" max="14106" width="10.5703125" customWidth="1"/>
    <col min="14107" max="14107" width="10.42578125" customWidth="1"/>
    <col min="14108" max="14108" width="10.28515625" customWidth="1"/>
    <col min="14109" max="14109" width="10.5703125" customWidth="1"/>
    <col min="14110" max="14110" width="9.140625" customWidth="1"/>
    <col min="14111" max="14111" width="10.42578125" customWidth="1"/>
    <col min="14112" max="14117" width="9.140625" customWidth="1"/>
    <col min="14118" max="14118" width="8" customWidth="1"/>
    <col min="14119" max="14127" width="7.28515625" customWidth="1"/>
    <col min="14128" max="14128" width="8.42578125" customWidth="1"/>
    <col min="14129" max="14129" width="9.28515625" customWidth="1"/>
    <col min="14130" max="14130" width="7.28515625" customWidth="1"/>
    <col min="14131" max="14131" width="9.85546875" customWidth="1"/>
    <col min="14132" max="14132" width="10.5703125" customWidth="1"/>
    <col min="14133" max="14133" width="8.5703125" customWidth="1"/>
    <col min="14134" max="14135" width="8.42578125" customWidth="1"/>
    <col min="14136" max="14136" width="9.140625" customWidth="1"/>
    <col min="14137" max="14137" width="8.140625" customWidth="1"/>
    <col min="14138" max="14138" width="8.85546875" customWidth="1"/>
    <col min="14332" max="14332" width="2.5703125" customWidth="1"/>
    <col min="14333" max="14333" width="5.140625" customWidth="1"/>
    <col min="14334" max="14334" width="12.42578125" customWidth="1"/>
    <col min="14335" max="14335" width="8.5703125" customWidth="1"/>
    <col min="14336" max="14336" width="9.28515625" customWidth="1"/>
    <col min="14337" max="14337" width="9.140625" customWidth="1"/>
    <col min="14338" max="14338" width="9" customWidth="1"/>
    <col min="14339" max="14339" width="8.85546875" customWidth="1"/>
    <col min="14340" max="14340" width="9" customWidth="1"/>
    <col min="14341" max="14342" width="8.85546875" customWidth="1"/>
    <col min="14343" max="14343" width="9.140625" customWidth="1"/>
    <col min="14344" max="14344" width="9.28515625" customWidth="1"/>
    <col min="14345" max="14345" width="9.42578125" customWidth="1"/>
    <col min="14346" max="14346" width="9.28515625" customWidth="1"/>
    <col min="14347" max="14347" width="9.5703125" customWidth="1"/>
    <col min="14348" max="14348" width="10" customWidth="1"/>
    <col min="14349" max="14349" width="10.140625" customWidth="1"/>
    <col min="14350" max="14350" width="10.28515625" customWidth="1"/>
    <col min="14351" max="14351" width="9.42578125" customWidth="1"/>
    <col min="14352" max="14352" width="9.5703125" customWidth="1"/>
    <col min="14353" max="14353" width="9" customWidth="1"/>
    <col min="14354" max="14354" width="9.42578125" customWidth="1"/>
    <col min="14355" max="14356" width="9.7109375" customWidth="1"/>
    <col min="14357" max="14358" width="10" customWidth="1"/>
    <col min="14359" max="14359" width="9.85546875" customWidth="1"/>
    <col min="14360" max="14360" width="14.140625" customWidth="1"/>
    <col min="14361" max="14361" width="10.42578125" customWidth="1"/>
    <col min="14362" max="14362" width="10.5703125" customWidth="1"/>
    <col min="14363" max="14363" width="10.42578125" customWidth="1"/>
    <col min="14364" max="14364" width="10.28515625" customWidth="1"/>
    <col min="14365" max="14365" width="10.5703125" customWidth="1"/>
    <col min="14366" max="14366" width="9.140625" customWidth="1"/>
    <col min="14367" max="14367" width="10.42578125" customWidth="1"/>
    <col min="14368" max="14373" width="9.140625" customWidth="1"/>
    <col min="14374" max="14374" width="8" customWidth="1"/>
    <col min="14375" max="14383" width="7.28515625" customWidth="1"/>
    <col min="14384" max="14384" width="8.42578125" customWidth="1"/>
    <col min="14385" max="14385" width="9.28515625" customWidth="1"/>
    <col min="14386" max="14386" width="7.28515625" customWidth="1"/>
    <col min="14387" max="14387" width="9.85546875" customWidth="1"/>
    <col min="14388" max="14388" width="10.5703125" customWidth="1"/>
    <col min="14389" max="14389" width="8.5703125" customWidth="1"/>
    <col min="14390" max="14391" width="8.42578125" customWidth="1"/>
    <col min="14392" max="14392" width="9.140625" customWidth="1"/>
    <col min="14393" max="14393" width="8.140625" customWidth="1"/>
    <col min="14394" max="14394" width="8.85546875" customWidth="1"/>
    <col min="14588" max="14588" width="2.5703125" customWidth="1"/>
    <col min="14589" max="14589" width="5.140625" customWidth="1"/>
    <col min="14590" max="14590" width="12.42578125" customWidth="1"/>
    <col min="14591" max="14591" width="8.5703125" customWidth="1"/>
    <col min="14592" max="14592" width="9.28515625" customWidth="1"/>
    <col min="14593" max="14593" width="9.140625" customWidth="1"/>
    <col min="14594" max="14594" width="9" customWidth="1"/>
    <col min="14595" max="14595" width="8.85546875" customWidth="1"/>
    <col min="14596" max="14596" width="9" customWidth="1"/>
    <col min="14597" max="14598" width="8.85546875" customWidth="1"/>
    <col min="14599" max="14599" width="9.140625" customWidth="1"/>
    <col min="14600" max="14600" width="9.28515625" customWidth="1"/>
    <col min="14601" max="14601" width="9.42578125" customWidth="1"/>
    <col min="14602" max="14602" width="9.28515625" customWidth="1"/>
    <col min="14603" max="14603" width="9.5703125" customWidth="1"/>
    <col min="14604" max="14604" width="10" customWidth="1"/>
    <col min="14605" max="14605" width="10.140625" customWidth="1"/>
    <col min="14606" max="14606" width="10.28515625" customWidth="1"/>
    <col min="14607" max="14607" width="9.42578125" customWidth="1"/>
    <col min="14608" max="14608" width="9.5703125" customWidth="1"/>
    <col min="14609" max="14609" width="9" customWidth="1"/>
    <col min="14610" max="14610" width="9.42578125" customWidth="1"/>
    <col min="14611" max="14612" width="9.7109375" customWidth="1"/>
    <col min="14613" max="14614" width="10" customWidth="1"/>
    <col min="14615" max="14615" width="9.85546875" customWidth="1"/>
    <col min="14616" max="14616" width="14.140625" customWidth="1"/>
    <col min="14617" max="14617" width="10.42578125" customWidth="1"/>
    <col min="14618" max="14618" width="10.5703125" customWidth="1"/>
    <col min="14619" max="14619" width="10.42578125" customWidth="1"/>
    <col min="14620" max="14620" width="10.28515625" customWidth="1"/>
    <col min="14621" max="14621" width="10.5703125" customWidth="1"/>
    <col min="14622" max="14622" width="9.140625" customWidth="1"/>
    <col min="14623" max="14623" width="10.42578125" customWidth="1"/>
    <col min="14624" max="14629" width="9.140625" customWidth="1"/>
    <col min="14630" max="14630" width="8" customWidth="1"/>
    <col min="14631" max="14639" width="7.28515625" customWidth="1"/>
    <col min="14640" max="14640" width="8.42578125" customWidth="1"/>
    <col min="14641" max="14641" width="9.28515625" customWidth="1"/>
    <col min="14642" max="14642" width="7.28515625" customWidth="1"/>
    <col min="14643" max="14643" width="9.85546875" customWidth="1"/>
    <col min="14644" max="14644" width="10.5703125" customWidth="1"/>
    <col min="14645" max="14645" width="8.5703125" customWidth="1"/>
    <col min="14646" max="14647" width="8.42578125" customWidth="1"/>
    <col min="14648" max="14648" width="9.140625" customWidth="1"/>
    <col min="14649" max="14649" width="8.140625" customWidth="1"/>
    <col min="14650" max="14650" width="8.85546875" customWidth="1"/>
    <col min="14844" max="14844" width="2.5703125" customWidth="1"/>
    <col min="14845" max="14845" width="5.140625" customWidth="1"/>
    <col min="14846" max="14846" width="12.42578125" customWidth="1"/>
    <col min="14847" max="14847" width="8.5703125" customWidth="1"/>
    <col min="14848" max="14848" width="9.28515625" customWidth="1"/>
    <col min="14849" max="14849" width="9.140625" customWidth="1"/>
    <col min="14850" max="14850" width="9" customWidth="1"/>
    <col min="14851" max="14851" width="8.85546875" customWidth="1"/>
    <col min="14852" max="14852" width="9" customWidth="1"/>
    <col min="14853" max="14854" width="8.85546875" customWidth="1"/>
    <col min="14855" max="14855" width="9.140625" customWidth="1"/>
    <col min="14856" max="14856" width="9.28515625" customWidth="1"/>
    <col min="14857" max="14857" width="9.42578125" customWidth="1"/>
    <col min="14858" max="14858" width="9.28515625" customWidth="1"/>
    <col min="14859" max="14859" width="9.5703125" customWidth="1"/>
    <col min="14860" max="14860" width="10" customWidth="1"/>
    <col min="14861" max="14861" width="10.140625" customWidth="1"/>
    <col min="14862" max="14862" width="10.28515625" customWidth="1"/>
    <col min="14863" max="14863" width="9.42578125" customWidth="1"/>
    <col min="14864" max="14864" width="9.5703125" customWidth="1"/>
    <col min="14865" max="14865" width="9" customWidth="1"/>
    <col min="14866" max="14866" width="9.42578125" customWidth="1"/>
    <col min="14867" max="14868" width="9.7109375" customWidth="1"/>
    <col min="14869" max="14870" width="10" customWidth="1"/>
    <col min="14871" max="14871" width="9.85546875" customWidth="1"/>
    <col min="14872" max="14872" width="14.140625" customWidth="1"/>
    <col min="14873" max="14873" width="10.42578125" customWidth="1"/>
    <col min="14874" max="14874" width="10.5703125" customWidth="1"/>
    <col min="14875" max="14875" width="10.42578125" customWidth="1"/>
    <col min="14876" max="14876" width="10.28515625" customWidth="1"/>
    <col min="14877" max="14877" width="10.5703125" customWidth="1"/>
    <col min="14878" max="14878" width="9.140625" customWidth="1"/>
    <col min="14879" max="14879" width="10.42578125" customWidth="1"/>
    <col min="14880" max="14885" width="9.140625" customWidth="1"/>
    <col min="14886" max="14886" width="8" customWidth="1"/>
    <col min="14887" max="14895" width="7.28515625" customWidth="1"/>
    <col min="14896" max="14896" width="8.42578125" customWidth="1"/>
    <col min="14897" max="14897" width="9.28515625" customWidth="1"/>
    <col min="14898" max="14898" width="7.28515625" customWidth="1"/>
    <col min="14899" max="14899" width="9.85546875" customWidth="1"/>
    <col min="14900" max="14900" width="10.5703125" customWidth="1"/>
    <col min="14901" max="14901" width="8.5703125" customWidth="1"/>
    <col min="14902" max="14903" width="8.42578125" customWidth="1"/>
    <col min="14904" max="14904" width="9.140625" customWidth="1"/>
    <col min="14905" max="14905" width="8.140625" customWidth="1"/>
    <col min="14906" max="14906" width="8.85546875" customWidth="1"/>
    <col min="15100" max="15100" width="2.5703125" customWidth="1"/>
    <col min="15101" max="15101" width="5.140625" customWidth="1"/>
    <col min="15102" max="15102" width="12.42578125" customWidth="1"/>
    <col min="15103" max="15103" width="8.5703125" customWidth="1"/>
    <col min="15104" max="15104" width="9.28515625" customWidth="1"/>
    <col min="15105" max="15105" width="9.140625" customWidth="1"/>
    <col min="15106" max="15106" width="9" customWidth="1"/>
    <col min="15107" max="15107" width="8.85546875" customWidth="1"/>
    <col min="15108" max="15108" width="9" customWidth="1"/>
    <col min="15109" max="15110" width="8.85546875" customWidth="1"/>
    <col min="15111" max="15111" width="9.140625" customWidth="1"/>
    <col min="15112" max="15112" width="9.28515625" customWidth="1"/>
    <col min="15113" max="15113" width="9.42578125" customWidth="1"/>
    <col min="15114" max="15114" width="9.28515625" customWidth="1"/>
    <col min="15115" max="15115" width="9.5703125" customWidth="1"/>
    <col min="15116" max="15116" width="10" customWidth="1"/>
    <col min="15117" max="15117" width="10.140625" customWidth="1"/>
    <col min="15118" max="15118" width="10.28515625" customWidth="1"/>
    <col min="15119" max="15119" width="9.42578125" customWidth="1"/>
    <col min="15120" max="15120" width="9.5703125" customWidth="1"/>
    <col min="15121" max="15121" width="9" customWidth="1"/>
    <col min="15122" max="15122" width="9.42578125" customWidth="1"/>
    <col min="15123" max="15124" width="9.7109375" customWidth="1"/>
    <col min="15125" max="15126" width="10" customWidth="1"/>
    <col min="15127" max="15127" width="9.85546875" customWidth="1"/>
    <col min="15128" max="15128" width="14.140625" customWidth="1"/>
    <col min="15129" max="15129" width="10.42578125" customWidth="1"/>
    <col min="15130" max="15130" width="10.5703125" customWidth="1"/>
    <col min="15131" max="15131" width="10.42578125" customWidth="1"/>
    <col min="15132" max="15132" width="10.28515625" customWidth="1"/>
    <col min="15133" max="15133" width="10.5703125" customWidth="1"/>
    <col min="15134" max="15134" width="9.140625" customWidth="1"/>
    <col min="15135" max="15135" width="10.42578125" customWidth="1"/>
    <col min="15136" max="15141" width="9.140625" customWidth="1"/>
    <col min="15142" max="15142" width="8" customWidth="1"/>
    <col min="15143" max="15151" width="7.28515625" customWidth="1"/>
    <col min="15152" max="15152" width="8.42578125" customWidth="1"/>
    <col min="15153" max="15153" width="9.28515625" customWidth="1"/>
    <col min="15154" max="15154" width="7.28515625" customWidth="1"/>
    <col min="15155" max="15155" width="9.85546875" customWidth="1"/>
    <col min="15156" max="15156" width="10.5703125" customWidth="1"/>
    <col min="15157" max="15157" width="8.5703125" customWidth="1"/>
    <col min="15158" max="15159" width="8.42578125" customWidth="1"/>
    <col min="15160" max="15160" width="9.140625" customWidth="1"/>
    <col min="15161" max="15161" width="8.140625" customWidth="1"/>
    <col min="15162" max="15162" width="8.85546875" customWidth="1"/>
    <col min="15356" max="15356" width="2.5703125" customWidth="1"/>
    <col min="15357" max="15357" width="5.140625" customWidth="1"/>
    <col min="15358" max="15358" width="12.42578125" customWidth="1"/>
    <col min="15359" max="15359" width="8.5703125" customWidth="1"/>
    <col min="15360" max="15360" width="9.28515625" customWidth="1"/>
    <col min="15361" max="15361" width="9.140625" customWidth="1"/>
    <col min="15362" max="15362" width="9" customWidth="1"/>
    <col min="15363" max="15363" width="8.85546875" customWidth="1"/>
    <col min="15364" max="15364" width="9" customWidth="1"/>
    <col min="15365" max="15366" width="8.85546875" customWidth="1"/>
    <col min="15367" max="15367" width="9.140625" customWidth="1"/>
    <col min="15368" max="15368" width="9.28515625" customWidth="1"/>
    <col min="15369" max="15369" width="9.42578125" customWidth="1"/>
    <col min="15370" max="15370" width="9.28515625" customWidth="1"/>
    <col min="15371" max="15371" width="9.5703125" customWidth="1"/>
    <col min="15372" max="15372" width="10" customWidth="1"/>
    <col min="15373" max="15373" width="10.140625" customWidth="1"/>
    <col min="15374" max="15374" width="10.28515625" customWidth="1"/>
    <col min="15375" max="15375" width="9.42578125" customWidth="1"/>
    <col min="15376" max="15376" width="9.5703125" customWidth="1"/>
    <col min="15377" max="15377" width="9" customWidth="1"/>
    <col min="15378" max="15378" width="9.42578125" customWidth="1"/>
    <col min="15379" max="15380" width="9.7109375" customWidth="1"/>
    <col min="15381" max="15382" width="10" customWidth="1"/>
    <col min="15383" max="15383" width="9.85546875" customWidth="1"/>
    <col min="15384" max="15384" width="14.140625" customWidth="1"/>
    <col min="15385" max="15385" width="10.42578125" customWidth="1"/>
    <col min="15386" max="15386" width="10.5703125" customWidth="1"/>
    <col min="15387" max="15387" width="10.42578125" customWidth="1"/>
    <col min="15388" max="15388" width="10.28515625" customWidth="1"/>
    <col min="15389" max="15389" width="10.5703125" customWidth="1"/>
    <col min="15390" max="15390" width="9.140625" customWidth="1"/>
    <col min="15391" max="15391" width="10.42578125" customWidth="1"/>
    <col min="15392" max="15397" width="9.140625" customWidth="1"/>
    <col min="15398" max="15398" width="8" customWidth="1"/>
    <col min="15399" max="15407" width="7.28515625" customWidth="1"/>
    <col min="15408" max="15408" width="8.42578125" customWidth="1"/>
    <col min="15409" max="15409" width="9.28515625" customWidth="1"/>
    <col min="15410" max="15410" width="7.28515625" customWidth="1"/>
    <col min="15411" max="15411" width="9.85546875" customWidth="1"/>
    <col min="15412" max="15412" width="10.5703125" customWidth="1"/>
    <col min="15413" max="15413" width="8.5703125" customWidth="1"/>
    <col min="15414" max="15415" width="8.42578125" customWidth="1"/>
    <col min="15416" max="15416" width="9.140625" customWidth="1"/>
    <col min="15417" max="15417" width="8.140625" customWidth="1"/>
    <col min="15418" max="15418" width="8.85546875" customWidth="1"/>
    <col min="15612" max="15612" width="2.5703125" customWidth="1"/>
    <col min="15613" max="15613" width="5.140625" customWidth="1"/>
    <col min="15614" max="15614" width="12.42578125" customWidth="1"/>
    <col min="15615" max="15615" width="8.5703125" customWidth="1"/>
    <col min="15616" max="15616" width="9.28515625" customWidth="1"/>
    <col min="15617" max="15617" width="9.140625" customWidth="1"/>
    <col min="15618" max="15618" width="9" customWidth="1"/>
    <col min="15619" max="15619" width="8.85546875" customWidth="1"/>
    <col min="15620" max="15620" width="9" customWidth="1"/>
    <col min="15621" max="15622" width="8.85546875" customWidth="1"/>
    <col min="15623" max="15623" width="9.140625" customWidth="1"/>
    <col min="15624" max="15624" width="9.28515625" customWidth="1"/>
    <col min="15625" max="15625" width="9.42578125" customWidth="1"/>
    <col min="15626" max="15626" width="9.28515625" customWidth="1"/>
    <col min="15627" max="15627" width="9.5703125" customWidth="1"/>
    <col min="15628" max="15628" width="10" customWidth="1"/>
    <col min="15629" max="15629" width="10.140625" customWidth="1"/>
    <col min="15630" max="15630" width="10.28515625" customWidth="1"/>
    <col min="15631" max="15631" width="9.42578125" customWidth="1"/>
    <col min="15632" max="15632" width="9.5703125" customWidth="1"/>
    <col min="15633" max="15633" width="9" customWidth="1"/>
    <col min="15634" max="15634" width="9.42578125" customWidth="1"/>
    <col min="15635" max="15636" width="9.7109375" customWidth="1"/>
    <col min="15637" max="15638" width="10" customWidth="1"/>
    <col min="15639" max="15639" width="9.85546875" customWidth="1"/>
    <col min="15640" max="15640" width="14.140625" customWidth="1"/>
    <col min="15641" max="15641" width="10.42578125" customWidth="1"/>
    <col min="15642" max="15642" width="10.5703125" customWidth="1"/>
    <col min="15643" max="15643" width="10.42578125" customWidth="1"/>
    <col min="15644" max="15644" width="10.28515625" customWidth="1"/>
    <col min="15645" max="15645" width="10.5703125" customWidth="1"/>
    <col min="15646" max="15646" width="9.140625" customWidth="1"/>
    <col min="15647" max="15647" width="10.42578125" customWidth="1"/>
    <col min="15648" max="15653" width="9.140625" customWidth="1"/>
    <col min="15654" max="15654" width="8" customWidth="1"/>
    <col min="15655" max="15663" width="7.28515625" customWidth="1"/>
    <col min="15664" max="15664" width="8.42578125" customWidth="1"/>
    <col min="15665" max="15665" width="9.28515625" customWidth="1"/>
    <col min="15666" max="15666" width="7.28515625" customWidth="1"/>
    <col min="15667" max="15667" width="9.85546875" customWidth="1"/>
    <col min="15668" max="15668" width="10.5703125" customWidth="1"/>
    <col min="15669" max="15669" width="8.5703125" customWidth="1"/>
    <col min="15670" max="15671" width="8.42578125" customWidth="1"/>
    <col min="15672" max="15672" width="9.140625" customWidth="1"/>
    <col min="15673" max="15673" width="8.140625" customWidth="1"/>
    <col min="15674" max="15674" width="8.85546875" customWidth="1"/>
    <col min="15868" max="15868" width="2.5703125" customWidth="1"/>
    <col min="15869" max="15869" width="5.140625" customWidth="1"/>
    <col min="15870" max="15870" width="12.42578125" customWidth="1"/>
    <col min="15871" max="15871" width="8.5703125" customWidth="1"/>
    <col min="15872" max="15872" width="9.28515625" customWidth="1"/>
    <col min="15873" max="15873" width="9.140625" customWidth="1"/>
    <col min="15874" max="15874" width="9" customWidth="1"/>
    <col min="15875" max="15875" width="8.85546875" customWidth="1"/>
    <col min="15876" max="15876" width="9" customWidth="1"/>
    <col min="15877" max="15878" width="8.85546875" customWidth="1"/>
    <col min="15879" max="15879" width="9.140625" customWidth="1"/>
    <col min="15880" max="15880" width="9.28515625" customWidth="1"/>
    <col min="15881" max="15881" width="9.42578125" customWidth="1"/>
    <col min="15882" max="15882" width="9.28515625" customWidth="1"/>
    <col min="15883" max="15883" width="9.5703125" customWidth="1"/>
    <col min="15884" max="15884" width="10" customWidth="1"/>
    <col min="15885" max="15885" width="10.140625" customWidth="1"/>
    <col min="15886" max="15886" width="10.28515625" customWidth="1"/>
    <col min="15887" max="15887" width="9.42578125" customWidth="1"/>
    <col min="15888" max="15888" width="9.5703125" customWidth="1"/>
    <col min="15889" max="15889" width="9" customWidth="1"/>
    <col min="15890" max="15890" width="9.42578125" customWidth="1"/>
    <col min="15891" max="15892" width="9.7109375" customWidth="1"/>
    <col min="15893" max="15894" width="10" customWidth="1"/>
    <col min="15895" max="15895" width="9.85546875" customWidth="1"/>
    <col min="15896" max="15896" width="14.140625" customWidth="1"/>
    <col min="15897" max="15897" width="10.42578125" customWidth="1"/>
    <col min="15898" max="15898" width="10.5703125" customWidth="1"/>
    <col min="15899" max="15899" width="10.42578125" customWidth="1"/>
    <col min="15900" max="15900" width="10.28515625" customWidth="1"/>
    <col min="15901" max="15901" width="10.5703125" customWidth="1"/>
    <col min="15902" max="15902" width="9.140625" customWidth="1"/>
    <col min="15903" max="15903" width="10.42578125" customWidth="1"/>
    <col min="15904" max="15909" width="9.140625" customWidth="1"/>
    <col min="15910" max="15910" width="8" customWidth="1"/>
    <col min="15911" max="15919" width="7.28515625" customWidth="1"/>
    <col min="15920" max="15920" width="8.42578125" customWidth="1"/>
    <col min="15921" max="15921" width="9.28515625" customWidth="1"/>
    <col min="15922" max="15922" width="7.28515625" customWidth="1"/>
    <col min="15923" max="15923" width="9.85546875" customWidth="1"/>
    <col min="15924" max="15924" width="10.5703125" customWidth="1"/>
    <col min="15925" max="15925" width="8.5703125" customWidth="1"/>
    <col min="15926" max="15927" width="8.42578125" customWidth="1"/>
    <col min="15928" max="15928" width="9.140625" customWidth="1"/>
    <col min="15929" max="15929" width="8.140625" customWidth="1"/>
    <col min="15930" max="15930" width="8.85546875" customWidth="1"/>
    <col min="16124" max="16124" width="2.5703125" customWidth="1"/>
    <col min="16125" max="16125" width="5.140625" customWidth="1"/>
    <col min="16126" max="16126" width="12.42578125" customWidth="1"/>
    <col min="16127" max="16127" width="8.5703125" customWidth="1"/>
    <col min="16128" max="16128" width="9.28515625" customWidth="1"/>
    <col min="16129" max="16129" width="9.140625" customWidth="1"/>
    <col min="16130" max="16130" width="9" customWidth="1"/>
    <col min="16131" max="16131" width="8.85546875" customWidth="1"/>
    <col min="16132" max="16132" width="9" customWidth="1"/>
    <col min="16133" max="16134" width="8.85546875" customWidth="1"/>
    <col min="16135" max="16135" width="9.140625" customWidth="1"/>
    <col min="16136" max="16136" width="9.28515625" customWidth="1"/>
    <col min="16137" max="16137" width="9.42578125" customWidth="1"/>
    <col min="16138" max="16138" width="9.28515625" customWidth="1"/>
    <col min="16139" max="16139" width="9.5703125" customWidth="1"/>
    <col min="16140" max="16140" width="10" customWidth="1"/>
    <col min="16141" max="16141" width="10.140625" customWidth="1"/>
    <col min="16142" max="16142" width="10.28515625" customWidth="1"/>
    <col min="16143" max="16143" width="9.42578125" customWidth="1"/>
    <col min="16144" max="16144" width="9.5703125" customWidth="1"/>
    <col min="16145" max="16145" width="9" customWidth="1"/>
    <col min="16146" max="16146" width="9.42578125" customWidth="1"/>
    <col min="16147" max="16148" width="9.7109375" customWidth="1"/>
    <col min="16149" max="16150" width="10" customWidth="1"/>
    <col min="16151" max="16151" width="9.85546875" customWidth="1"/>
    <col min="16152" max="16152" width="14.140625" customWidth="1"/>
    <col min="16153" max="16153" width="10.42578125" customWidth="1"/>
    <col min="16154" max="16154" width="10.5703125" customWidth="1"/>
    <col min="16155" max="16155" width="10.42578125" customWidth="1"/>
    <col min="16156" max="16156" width="10.28515625" customWidth="1"/>
    <col min="16157" max="16157" width="10.5703125" customWidth="1"/>
    <col min="16158" max="16158" width="9.140625" customWidth="1"/>
    <col min="16159" max="16159" width="10.42578125" customWidth="1"/>
    <col min="16160" max="16165" width="9.140625" customWidth="1"/>
    <col min="16166" max="16166" width="8" customWidth="1"/>
    <col min="16167" max="16175" width="7.28515625" customWidth="1"/>
    <col min="16176" max="16176" width="8.42578125" customWidth="1"/>
    <col min="16177" max="16177" width="9.28515625" customWidth="1"/>
    <col min="16178" max="16178" width="7.28515625" customWidth="1"/>
    <col min="16179" max="16179" width="9.85546875" customWidth="1"/>
    <col min="16180" max="16180" width="10.5703125" customWidth="1"/>
    <col min="16181" max="16181" width="8.5703125" customWidth="1"/>
    <col min="16182" max="16183" width="8.42578125" customWidth="1"/>
    <col min="16184" max="16184" width="9.140625" customWidth="1"/>
    <col min="16185" max="16185" width="8.140625" customWidth="1"/>
    <col min="16186" max="16186" width="8.85546875" customWidth="1"/>
  </cols>
  <sheetData>
    <row r="1" spans="2:61" ht="30" customHeight="1" x14ac:dyDescent="0.25">
      <c r="B1" s="1288" t="s">
        <v>289</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row>
    <row r="2" spans="2:61" ht="15" customHeight="1" thickBot="1" x14ac:dyDescent="0.3">
      <c r="B2" s="282"/>
      <c r="C2" s="1"/>
    </row>
    <row r="3" spans="2:61" ht="18" customHeight="1" thickBot="1" x14ac:dyDescent="0.3">
      <c r="B3" s="1358" t="s">
        <v>0</v>
      </c>
      <c r="C3" s="1359"/>
      <c r="D3" s="1364" t="s">
        <v>1</v>
      </c>
      <c r="E3" s="1467" t="s">
        <v>2</v>
      </c>
      <c r="F3" s="1468"/>
      <c r="G3" s="1468"/>
      <c r="H3" s="1468"/>
      <c r="I3" s="1468"/>
      <c r="J3" s="1468"/>
      <c r="K3" s="1468"/>
      <c r="L3" s="1469"/>
      <c r="M3" s="1667" t="s">
        <v>3</v>
      </c>
      <c r="N3" s="1631"/>
      <c r="O3" s="1631"/>
      <c r="P3" s="1631"/>
      <c r="Q3" s="1631"/>
      <c r="R3" s="1631"/>
      <c r="S3" s="1631"/>
      <c r="T3" s="1631"/>
      <c r="U3" s="1631"/>
      <c r="V3" s="1631"/>
      <c r="W3" s="1631"/>
      <c r="X3" s="1631"/>
      <c r="Y3" s="1632"/>
      <c r="Z3" s="1500" t="s">
        <v>4</v>
      </c>
      <c r="AA3" s="1468"/>
      <c r="AB3" s="1468"/>
      <c r="AC3" s="1468"/>
      <c r="AD3" s="1468"/>
      <c r="AE3" s="1469"/>
      <c r="AF3" s="1660" t="s">
        <v>5</v>
      </c>
      <c r="AG3" s="1648"/>
      <c r="AH3" s="1648"/>
      <c r="AI3" s="1648"/>
      <c r="AJ3" s="1648"/>
      <c r="AK3" s="1648"/>
      <c r="AL3" s="1648"/>
      <c r="AM3" s="1649"/>
      <c r="AN3" s="1667" t="s">
        <v>6</v>
      </c>
      <c r="AO3" s="1631"/>
      <c r="AP3" s="1631"/>
      <c r="AQ3" s="1631"/>
      <c r="AR3" s="1631"/>
      <c r="AS3" s="1631"/>
      <c r="AT3" s="1631"/>
      <c r="AU3" s="1631"/>
      <c r="AV3" s="1631"/>
      <c r="AW3" s="1631"/>
      <c r="AX3" s="1631"/>
      <c r="AY3" s="1631"/>
      <c r="AZ3" s="1632"/>
      <c r="BA3" s="1667" t="s">
        <v>7</v>
      </c>
      <c r="BB3" s="1631"/>
      <c r="BC3" s="1631"/>
      <c r="BD3" s="1631"/>
      <c r="BE3" s="1631"/>
      <c r="BF3" s="1632"/>
      <c r="BG3" s="1437" t="s">
        <v>199</v>
      </c>
      <c r="BH3" s="1438"/>
    </row>
    <row r="4" spans="2:61" ht="24" customHeight="1" x14ac:dyDescent="0.25">
      <c r="B4" s="1360"/>
      <c r="C4" s="1361"/>
      <c r="D4" s="1365"/>
      <c r="E4" s="1617" t="s">
        <v>9</v>
      </c>
      <c r="F4" s="1618"/>
      <c r="G4" s="1618"/>
      <c r="H4" s="1618" t="s">
        <v>117</v>
      </c>
      <c r="I4" s="1618"/>
      <c r="J4" s="1635" t="s">
        <v>12</v>
      </c>
      <c r="K4" s="1635"/>
      <c r="L4" s="1636"/>
      <c r="M4" s="1661" t="s">
        <v>90</v>
      </c>
      <c r="N4" s="1618"/>
      <c r="O4" s="1618"/>
      <c r="P4" s="1594" t="s">
        <v>91</v>
      </c>
      <c r="Q4" s="1618" t="s">
        <v>143</v>
      </c>
      <c r="R4" s="1618"/>
      <c r="S4" s="1618"/>
      <c r="T4" s="1618"/>
      <c r="U4" s="1618" t="s">
        <v>121</v>
      </c>
      <c r="V4" s="1618"/>
      <c r="W4" s="1618"/>
      <c r="X4" s="1618"/>
      <c r="Y4" s="1621"/>
      <c r="Z4" s="1657" t="s">
        <v>46</v>
      </c>
      <c r="AA4" s="1635" t="s">
        <v>15</v>
      </c>
      <c r="AB4" s="1635"/>
      <c r="AC4" s="1615" t="s">
        <v>16</v>
      </c>
      <c r="AD4" s="1615"/>
      <c r="AE4" s="243" t="s">
        <v>17</v>
      </c>
      <c r="AF4" s="1661" t="s">
        <v>18</v>
      </c>
      <c r="AG4" s="1618"/>
      <c r="AH4" s="1618" t="s">
        <v>19</v>
      </c>
      <c r="AI4" s="1618"/>
      <c r="AJ4" s="1644" t="s">
        <v>20</v>
      </c>
      <c r="AK4" s="1645"/>
      <c r="AL4" s="1645"/>
      <c r="AM4" s="1646"/>
      <c r="AN4" s="1657" t="s">
        <v>21</v>
      </c>
      <c r="AO4" s="1594" t="s">
        <v>22</v>
      </c>
      <c r="AP4" s="1594" t="s">
        <v>23</v>
      </c>
      <c r="AQ4" s="1594" t="s">
        <v>24</v>
      </c>
      <c r="AR4" s="1594" t="s">
        <v>25</v>
      </c>
      <c r="AS4" s="1637" t="s">
        <v>26</v>
      </c>
      <c r="AT4" s="1594" t="s">
        <v>93</v>
      </c>
      <c r="AU4" s="1594" t="s">
        <v>94</v>
      </c>
      <c r="AV4" s="1597" t="s">
        <v>27</v>
      </c>
      <c r="AW4" s="1597" t="s">
        <v>28</v>
      </c>
      <c r="AX4" s="1594" t="s">
        <v>29</v>
      </c>
      <c r="AY4" s="1594" t="s">
        <v>30</v>
      </c>
      <c r="AZ4" s="1601" t="s">
        <v>330</v>
      </c>
      <c r="BA4" s="1668" t="s">
        <v>32</v>
      </c>
      <c r="BB4" s="1628"/>
      <c r="BC4" s="1629" t="s">
        <v>33</v>
      </c>
      <c r="BD4" s="1628"/>
      <c r="BE4" s="1592" t="s">
        <v>34</v>
      </c>
      <c r="BF4" s="1593"/>
      <c r="BG4" s="1439"/>
      <c r="BH4" s="1440"/>
    </row>
    <row r="5" spans="2:61" ht="27" customHeight="1" x14ac:dyDescent="0.25">
      <c r="B5" s="1360"/>
      <c r="C5" s="1361"/>
      <c r="D5" s="1365"/>
      <c r="E5" s="1612" t="s">
        <v>114</v>
      </c>
      <c r="F5" s="1604" t="s">
        <v>115</v>
      </c>
      <c r="G5" s="1604" t="s">
        <v>116</v>
      </c>
      <c r="H5" s="1604" t="s">
        <v>118</v>
      </c>
      <c r="I5" s="1604" t="s">
        <v>122</v>
      </c>
      <c r="J5" s="1561" t="s">
        <v>317</v>
      </c>
      <c r="K5" s="1561" t="s">
        <v>318</v>
      </c>
      <c r="L5" s="1616" t="s">
        <v>319</v>
      </c>
      <c r="M5" s="1654" t="s">
        <v>95</v>
      </c>
      <c r="N5" s="1604" t="s">
        <v>96</v>
      </c>
      <c r="O5" s="1604" t="s">
        <v>97</v>
      </c>
      <c r="P5" s="1619"/>
      <c r="Q5" s="1604" t="s">
        <v>119</v>
      </c>
      <c r="R5" s="1604" t="s">
        <v>120</v>
      </c>
      <c r="S5" s="1604" t="s">
        <v>100</v>
      </c>
      <c r="T5" s="1604" t="s">
        <v>98</v>
      </c>
      <c r="U5" s="1604" t="s">
        <v>41</v>
      </c>
      <c r="V5" s="1604" t="s">
        <v>42</v>
      </c>
      <c r="W5" s="1604" t="s">
        <v>43</v>
      </c>
      <c r="X5" s="1604" t="s">
        <v>44</v>
      </c>
      <c r="Y5" s="1607" t="s">
        <v>45</v>
      </c>
      <c r="Z5" s="1658"/>
      <c r="AA5" s="1516" t="s">
        <v>320</v>
      </c>
      <c r="AB5" s="1516" t="s">
        <v>321</v>
      </c>
      <c r="AC5" s="1516" t="s">
        <v>320</v>
      </c>
      <c r="AD5" s="1516" t="s">
        <v>321</v>
      </c>
      <c r="AE5" s="1541" t="s">
        <v>320</v>
      </c>
      <c r="AF5" s="1654" t="s">
        <v>322</v>
      </c>
      <c r="AG5" s="1604" t="s">
        <v>324</v>
      </c>
      <c r="AH5" s="1604" t="s">
        <v>322</v>
      </c>
      <c r="AI5" s="1604" t="s">
        <v>324</v>
      </c>
      <c r="AJ5" s="1604" t="s">
        <v>322</v>
      </c>
      <c r="AK5" s="1604" t="s">
        <v>324</v>
      </c>
      <c r="AL5" s="1604" t="s">
        <v>344</v>
      </c>
      <c r="AM5" s="1607" t="s">
        <v>340</v>
      </c>
      <c r="AN5" s="1658"/>
      <c r="AO5" s="1595"/>
      <c r="AP5" s="1595"/>
      <c r="AQ5" s="1595"/>
      <c r="AR5" s="1595"/>
      <c r="AS5" s="1595"/>
      <c r="AT5" s="1595"/>
      <c r="AU5" s="1595"/>
      <c r="AV5" s="1598"/>
      <c r="AW5" s="1598"/>
      <c r="AX5" s="1595"/>
      <c r="AY5" s="1594"/>
      <c r="AZ5" s="1602"/>
      <c r="BA5" s="1663" t="s">
        <v>338</v>
      </c>
      <c r="BB5" s="1610" t="s">
        <v>333</v>
      </c>
      <c r="BC5" s="1610" t="s">
        <v>342</v>
      </c>
      <c r="BD5" s="1610" t="s">
        <v>329</v>
      </c>
      <c r="BE5" s="1610" t="s">
        <v>342</v>
      </c>
      <c r="BF5" s="1622" t="s">
        <v>329</v>
      </c>
      <c r="BG5" s="1439"/>
      <c r="BH5" s="1440"/>
    </row>
    <row r="6" spans="2:61" ht="34.5" customHeight="1" x14ac:dyDescent="0.25">
      <c r="B6" s="1360"/>
      <c r="C6" s="1361"/>
      <c r="D6" s="1365"/>
      <c r="E6" s="1624"/>
      <c r="F6" s="1610"/>
      <c r="G6" s="1610"/>
      <c r="H6" s="1610"/>
      <c r="I6" s="1610"/>
      <c r="J6" s="1539"/>
      <c r="K6" s="1539"/>
      <c r="L6" s="1542"/>
      <c r="M6" s="1655"/>
      <c r="N6" s="1633"/>
      <c r="O6" s="1633"/>
      <c r="P6" s="1619"/>
      <c r="Q6" s="1610"/>
      <c r="R6" s="1610"/>
      <c r="S6" s="1610"/>
      <c r="T6" s="1610"/>
      <c r="U6" s="1605"/>
      <c r="V6" s="1605"/>
      <c r="W6" s="1605"/>
      <c r="X6" s="1605"/>
      <c r="Y6" s="1608"/>
      <c r="Z6" s="1658"/>
      <c r="AA6" s="1517"/>
      <c r="AB6" s="1517"/>
      <c r="AC6" s="1517"/>
      <c r="AD6" s="1517"/>
      <c r="AE6" s="1642"/>
      <c r="AF6" s="1663"/>
      <c r="AG6" s="1610"/>
      <c r="AH6" s="1610"/>
      <c r="AI6" s="1610"/>
      <c r="AJ6" s="1610"/>
      <c r="AK6" s="1610"/>
      <c r="AL6" s="1610"/>
      <c r="AM6" s="1622"/>
      <c r="AN6" s="1658"/>
      <c r="AO6" s="1595"/>
      <c r="AP6" s="1595"/>
      <c r="AQ6" s="1595"/>
      <c r="AR6" s="1595"/>
      <c r="AS6" s="1595"/>
      <c r="AT6" s="1595"/>
      <c r="AU6" s="1595"/>
      <c r="AV6" s="1598"/>
      <c r="AW6" s="1598"/>
      <c r="AX6" s="1595"/>
      <c r="AY6" s="1594"/>
      <c r="AZ6" s="1602"/>
      <c r="BA6" s="1664"/>
      <c r="BB6" s="1605"/>
      <c r="BC6" s="1605"/>
      <c r="BD6" s="1605"/>
      <c r="BE6" s="1605"/>
      <c r="BF6" s="1608"/>
      <c r="BG6" s="1439"/>
      <c r="BH6" s="1440"/>
    </row>
    <row r="7" spans="2:61" ht="39.75" customHeight="1" thickBot="1" x14ac:dyDescent="0.3">
      <c r="B7" s="1360"/>
      <c r="C7" s="1361"/>
      <c r="D7" s="1365"/>
      <c r="E7" s="1638"/>
      <c r="F7" s="1611"/>
      <c r="G7" s="1611"/>
      <c r="H7" s="1611"/>
      <c r="I7" s="1611"/>
      <c r="J7" s="1540"/>
      <c r="K7" s="1540"/>
      <c r="L7" s="1543"/>
      <c r="M7" s="1656"/>
      <c r="N7" s="1634"/>
      <c r="O7" s="1634"/>
      <c r="P7" s="1620"/>
      <c r="Q7" s="1611"/>
      <c r="R7" s="1611"/>
      <c r="S7" s="1611"/>
      <c r="T7" s="1611"/>
      <c r="U7" s="1606"/>
      <c r="V7" s="1606"/>
      <c r="W7" s="1606"/>
      <c r="X7" s="1606"/>
      <c r="Y7" s="1609"/>
      <c r="Z7" s="1659"/>
      <c r="AA7" s="1518"/>
      <c r="AB7" s="1518"/>
      <c r="AC7" s="1518"/>
      <c r="AD7" s="1518"/>
      <c r="AE7" s="1643"/>
      <c r="AF7" s="1666"/>
      <c r="AG7" s="1611"/>
      <c r="AH7" s="1611"/>
      <c r="AI7" s="1611"/>
      <c r="AJ7" s="1611"/>
      <c r="AK7" s="1611"/>
      <c r="AL7" s="1611"/>
      <c r="AM7" s="1623"/>
      <c r="AN7" s="1659"/>
      <c r="AO7" s="1596"/>
      <c r="AP7" s="1596"/>
      <c r="AQ7" s="1596"/>
      <c r="AR7" s="1596"/>
      <c r="AS7" s="1596"/>
      <c r="AT7" s="1596"/>
      <c r="AU7" s="1596"/>
      <c r="AV7" s="1599"/>
      <c r="AW7" s="1599"/>
      <c r="AX7" s="1596"/>
      <c r="AY7" s="1600"/>
      <c r="AZ7" s="1603"/>
      <c r="BA7" s="1665"/>
      <c r="BB7" s="1606"/>
      <c r="BC7" s="1606"/>
      <c r="BD7" s="1606"/>
      <c r="BE7" s="1606"/>
      <c r="BF7" s="1609"/>
      <c r="BG7" s="1441"/>
      <c r="BH7" s="1442"/>
    </row>
    <row r="8" spans="2:61" ht="18" customHeight="1" x14ac:dyDescent="0.25">
      <c r="B8" s="1360"/>
      <c r="C8" s="1361"/>
      <c r="D8" s="1365"/>
      <c r="E8" s="1348" t="s">
        <v>279</v>
      </c>
      <c r="F8" s="1348" t="s">
        <v>279</v>
      </c>
      <c r="G8" s="1348" t="s">
        <v>279</v>
      </c>
      <c r="H8" s="1348" t="s">
        <v>279</v>
      </c>
      <c r="I8" s="1348" t="s">
        <v>279</v>
      </c>
      <c r="J8" s="1356" t="s">
        <v>239</v>
      </c>
      <c r="K8" s="1356" t="s">
        <v>239</v>
      </c>
      <c r="L8" s="1590" t="s">
        <v>239</v>
      </c>
      <c r="M8" s="1348" t="s">
        <v>279</v>
      </c>
      <c r="N8" s="1348" t="s">
        <v>279</v>
      </c>
      <c r="O8" s="1348" t="s">
        <v>279</v>
      </c>
      <c r="P8" s="1348" t="s">
        <v>279</v>
      </c>
      <c r="Q8" s="1348" t="s">
        <v>279</v>
      </c>
      <c r="R8" s="1348" t="s">
        <v>279</v>
      </c>
      <c r="S8" s="1348" t="s">
        <v>279</v>
      </c>
      <c r="T8" s="1348" t="s">
        <v>279</v>
      </c>
      <c r="U8" s="1348" t="s">
        <v>279</v>
      </c>
      <c r="V8" s="1348" t="s">
        <v>279</v>
      </c>
      <c r="W8" s="1348" t="s">
        <v>279</v>
      </c>
      <c r="X8" s="1348" t="s">
        <v>279</v>
      </c>
      <c r="Y8" s="1348" t="s">
        <v>279</v>
      </c>
      <c r="Z8" s="1352" t="s">
        <v>279</v>
      </c>
      <c r="AA8" s="1344" t="s">
        <v>239</v>
      </c>
      <c r="AB8" s="1344" t="s">
        <v>239</v>
      </c>
      <c r="AC8" s="1344" t="s">
        <v>239</v>
      </c>
      <c r="AD8" s="1344" t="s">
        <v>239</v>
      </c>
      <c r="AE8" s="1346" t="s">
        <v>239</v>
      </c>
      <c r="AF8" s="1344" t="s">
        <v>280</v>
      </c>
      <c r="AG8" s="1344" t="s">
        <v>241</v>
      </c>
      <c r="AH8" s="1344" t="s">
        <v>280</v>
      </c>
      <c r="AI8" s="1344" t="s">
        <v>241</v>
      </c>
      <c r="AJ8" s="1344" t="s">
        <v>280</v>
      </c>
      <c r="AK8" s="1344" t="s">
        <v>241</v>
      </c>
      <c r="AL8" s="1344" t="s">
        <v>280</v>
      </c>
      <c r="AM8" s="1344" t="s">
        <v>241</v>
      </c>
      <c r="AN8" s="1512" t="s">
        <v>279</v>
      </c>
      <c r="AO8" s="1344" t="s">
        <v>279</v>
      </c>
      <c r="AP8" s="1344" t="s">
        <v>279</v>
      </c>
      <c r="AQ8" s="1344" t="s">
        <v>279</v>
      </c>
      <c r="AR8" s="1344" t="s">
        <v>279</v>
      </c>
      <c r="AS8" s="1344" t="s">
        <v>279</v>
      </c>
      <c r="AT8" s="1344" t="s">
        <v>279</v>
      </c>
      <c r="AU8" s="1344" t="s">
        <v>279</v>
      </c>
      <c r="AV8" s="1344" t="s">
        <v>279</v>
      </c>
      <c r="AW8" s="1344" t="s">
        <v>279</v>
      </c>
      <c r="AX8" s="1344" t="s">
        <v>279</v>
      </c>
      <c r="AY8" s="1344" t="s">
        <v>279</v>
      </c>
      <c r="AZ8" s="1346" t="s">
        <v>279</v>
      </c>
      <c r="BA8" s="1344" t="s">
        <v>243</v>
      </c>
      <c r="BB8" s="1344" t="s">
        <v>279</v>
      </c>
      <c r="BC8" s="1344" t="s">
        <v>243</v>
      </c>
      <c r="BD8" s="1344" t="s">
        <v>279</v>
      </c>
      <c r="BE8" s="1344" t="s">
        <v>243</v>
      </c>
      <c r="BF8" s="1344" t="s">
        <v>279</v>
      </c>
      <c r="BG8" s="1588" t="s">
        <v>355</v>
      </c>
      <c r="BH8" s="1344" t="s">
        <v>50</v>
      </c>
    </row>
    <row r="9" spans="2:61" x14ac:dyDescent="0.25">
      <c r="B9" s="1360"/>
      <c r="C9" s="1361"/>
      <c r="D9" s="1366"/>
      <c r="E9" s="1349"/>
      <c r="F9" s="1349"/>
      <c r="G9" s="1349"/>
      <c r="H9" s="1349"/>
      <c r="I9" s="1349"/>
      <c r="J9" s="1357"/>
      <c r="K9" s="1357"/>
      <c r="L9" s="1653"/>
      <c r="M9" s="1349"/>
      <c r="N9" s="1349"/>
      <c r="O9" s="1349"/>
      <c r="P9" s="1349"/>
      <c r="Q9" s="1349"/>
      <c r="R9" s="1349"/>
      <c r="S9" s="1349"/>
      <c r="T9" s="1349"/>
      <c r="U9" s="1349"/>
      <c r="V9" s="1349"/>
      <c r="W9" s="1349"/>
      <c r="X9" s="1349"/>
      <c r="Y9" s="1349"/>
      <c r="Z9" s="1353"/>
      <c r="AA9" s="1345"/>
      <c r="AB9" s="1345"/>
      <c r="AC9" s="1345"/>
      <c r="AD9" s="1345"/>
      <c r="AE9" s="1347"/>
      <c r="AF9" s="1345"/>
      <c r="AG9" s="1345"/>
      <c r="AH9" s="1345"/>
      <c r="AI9" s="1345"/>
      <c r="AJ9" s="1345"/>
      <c r="AK9" s="1345"/>
      <c r="AL9" s="1345"/>
      <c r="AM9" s="1345"/>
      <c r="AN9" s="1513"/>
      <c r="AO9" s="1345"/>
      <c r="AP9" s="1345"/>
      <c r="AQ9" s="1345"/>
      <c r="AR9" s="1345"/>
      <c r="AS9" s="1345"/>
      <c r="AT9" s="1345"/>
      <c r="AU9" s="1345"/>
      <c r="AV9" s="1345"/>
      <c r="AW9" s="1345"/>
      <c r="AX9" s="1345"/>
      <c r="AY9" s="1345"/>
      <c r="AZ9" s="1347"/>
      <c r="BA9" s="1345"/>
      <c r="BB9" s="1345"/>
      <c r="BC9" s="1345"/>
      <c r="BD9" s="1345"/>
      <c r="BE9" s="1345"/>
      <c r="BF9" s="1345"/>
      <c r="BG9" s="1589"/>
      <c r="BH9" s="1345"/>
    </row>
    <row r="10" spans="2:61" ht="15" customHeight="1" x14ac:dyDescent="0.25">
      <c r="B10" s="1547"/>
      <c r="C10" s="1548"/>
      <c r="D10" s="644" t="s">
        <v>51</v>
      </c>
      <c r="E10" s="639">
        <f>SUM(E11:E48)</f>
        <v>897779</v>
      </c>
      <c r="F10" s="594">
        <f>SUM(F11:F48)</f>
        <v>743757</v>
      </c>
      <c r="G10" s="594">
        <f>SUM(G11:G48)</f>
        <v>295857</v>
      </c>
      <c r="H10" s="594">
        <f>SUM(H11:H48)</f>
        <v>20732</v>
      </c>
      <c r="I10" s="594">
        <f>SUM(I11:I48)</f>
        <v>4938</v>
      </c>
      <c r="J10" s="595">
        <f>SUM(J12:J46)/37</f>
        <v>2.4070270270270271</v>
      </c>
      <c r="K10" s="595">
        <v>10.5</v>
      </c>
      <c r="L10" s="641">
        <v>3.3</v>
      </c>
      <c r="M10" s="637">
        <f t="shared" ref="M10:Z10" si="0">SUM(M11:M47)</f>
        <v>214</v>
      </c>
      <c r="N10" s="594">
        <f t="shared" si="0"/>
        <v>25</v>
      </c>
      <c r="O10" s="594">
        <f t="shared" si="0"/>
        <v>1782</v>
      </c>
      <c r="P10" s="594">
        <f t="shared" si="0"/>
        <v>213</v>
      </c>
      <c r="Q10" s="594">
        <f t="shared" si="0"/>
        <v>174</v>
      </c>
      <c r="R10" s="594">
        <f t="shared" si="0"/>
        <v>13</v>
      </c>
      <c r="S10" s="594">
        <f t="shared" si="0"/>
        <v>207</v>
      </c>
      <c r="T10" s="594">
        <f t="shared" si="0"/>
        <v>5717</v>
      </c>
      <c r="U10" s="594">
        <f t="shared" si="0"/>
        <v>16609</v>
      </c>
      <c r="V10" s="594">
        <f t="shared" si="0"/>
        <v>105486</v>
      </c>
      <c r="W10" s="594">
        <f t="shared" si="0"/>
        <v>71138</v>
      </c>
      <c r="X10" s="594">
        <f t="shared" si="0"/>
        <v>21541</v>
      </c>
      <c r="Y10" s="638">
        <f t="shared" si="0"/>
        <v>13557</v>
      </c>
      <c r="Z10" s="639">
        <f t="shared" si="0"/>
        <v>322882</v>
      </c>
      <c r="AA10" s="635">
        <f>SUM(AA11:AA47)/37</f>
        <v>98.801081081081094</v>
      </c>
      <c r="AB10" s="635">
        <f>SUM(AB11:AB47)/37</f>
        <v>62.008108108108111</v>
      </c>
      <c r="AC10" s="635">
        <f>SUM(AC11:AC47)/37</f>
        <v>96.408108108108095</v>
      </c>
      <c r="AD10" s="635">
        <f>SUM(AD11:AD47)/37</f>
        <v>27.222162162162167</v>
      </c>
      <c r="AE10" s="635">
        <v>94.7</v>
      </c>
      <c r="AF10" s="637">
        <f>SUM(AF11:AF47)</f>
        <v>96939.38</v>
      </c>
      <c r="AG10" s="594">
        <f t="shared" ref="AG10:BF10" si="1">SUM(AG11:AG47)</f>
        <v>404703.83179999993</v>
      </c>
      <c r="AH10" s="594">
        <f t="shared" si="1"/>
        <v>3792</v>
      </c>
      <c r="AI10" s="594">
        <f t="shared" si="1"/>
        <v>25334</v>
      </c>
      <c r="AJ10" s="594">
        <f t="shared" si="1"/>
        <v>49782.669999999991</v>
      </c>
      <c r="AK10" s="594">
        <f t="shared" si="1"/>
        <v>255960.26959999997</v>
      </c>
      <c r="AL10" s="594">
        <f t="shared" si="1"/>
        <v>96605.260000000024</v>
      </c>
      <c r="AM10" s="638">
        <f t="shared" si="1"/>
        <v>115116.60019999997</v>
      </c>
      <c r="AN10" s="639">
        <f t="shared" si="1"/>
        <v>427807</v>
      </c>
      <c r="AO10" s="594">
        <f t="shared" si="1"/>
        <v>84696</v>
      </c>
      <c r="AP10" s="594">
        <f t="shared" si="1"/>
        <v>55430</v>
      </c>
      <c r="AQ10" s="594">
        <f t="shared" si="1"/>
        <v>14208</v>
      </c>
      <c r="AR10" s="594">
        <f t="shared" si="1"/>
        <v>7353</v>
      </c>
      <c r="AS10" s="594">
        <f t="shared" si="1"/>
        <v>990</v>
      </c>
      <c r="AT10" s="594">
        <f t="shared" si="1"/>
        <v>8913</v>
      </c>
      <c r="AU10" s="594">
        <f t="shared" si="1"/>
        <v>40203</v>
      </c>
      <c r="AV10" s="594">
        <f t="shared" si="1"/>
        <v>16141</v>
      </c>
      <c r="AW10" s="594">
        <f t="shared" si="1"/>
        <v>16274</v>
      </c>
      <c r="AX10" s="594">
        <f t="shared" si="1"/>
        <v>1096450</v>
      </c>
      <c r="AY10" s="594">
        <f t="shared" si="1"/>
        <v>5113200</v>
      </c>
      <c r="AZ10" s="636">
        <f t="shared" si="1"/>
        <v>8914</v>
      </c>
      <c r="BA10" s="637">
        <f t="shared" si="1"/>
        <v>35449305</v>
      </c>
      <c r="BB10" s="594">
        <f t="shared" si="1"/>
        <v>102035303.86782353</v>
      </c>
      <c r="BC10" s="594">
        <f t="shared" si="1"/>
        <v>1327130</v>
      </c>
      <c r="BD10" s="594">
        <f t="shared" si="1"/>
        <v>2907371.5</v>
      </c>
      <c r="BE10" s="594">
        <f t="shared" si="1"/>
        <v>64462</v>
      </c>
      <c r="BF10" s="638">
        <f t="shared" si="1"/>
        <v>150885</v>
      </c>
      <c r="BG10" s="686">
        <v>70.56</v>
      </c>
      <c r="BH10" s="364"/>
      <c r="BI10" s="30"/>
    </row>
    <row r="11" spans="2:61" x14ac:dyDescent="0.25">
      <c r="B11" s="570">
        <v>1</v>
      </c>
      <c r="C11" s="568">
        <v>41001</v>
      </c>
      <c r="D11" s="535" t="s">
        <v>52</v>
      </c>
      <c r="E11" s="569">
        <v>206160</v>
      </c>
      <c r="F11" s="612">
        <v>158710</v>
      </c>
      <c r="G11" s="538">
        <v>195642</v>
      </c>
      <c r="H11" s="539">
        <v>7046</v>
      </c>
      <c r="I11" s="559">
        <v>1723</v>
      </c>
      <c r="J11" s="622" t="s">
        <v>124</v>
      </c>
      <c r="K11" s="622" t="s">
        <v>124</v>
      </c>
      <c r="L11" s="645" t="s">
        <v>124</v>
      </c>
      <c r="M11" s="615">
        <v>36</v>
      </c>
      <c r="N11" s="612">
        <v>1</v>
      </c>
      <c r="O11" s="612">
        <v>170</v>
      </c>
      <c r="P11" s="612">
        <v>134</v>
      </c>
      <c r="Q11" s="540" t="s">
        <v>124</v>
      </c>
      <c r="R11" s="540" t="s">
        <v>124</v>
      </c>
      <c r="S11" s="540" t="s">
        <v>124</v>
      </c>
      <c r="T11" s="540" t="s">
        <v>124</v>
      </c>
      <c r="U11" s="612">
        <v>4092</v>
      </c>
      <c r="V11" s="612">
        <v>23499</v>
      </c>
      <c r="W11" s="612">
        <v>19304</v>
      </c>
      <c r="X11" s="612">
        <v>6317</v>
      </c>
      <c r="Y11" s="544">
        <v>3583</v>
      </c>
      <c r="Z11" s="634">
        <v>111672</v>
      </c>
      <c r="AA11" s="613">
        <v>98.5</v>
      </c>
      <c r="AB11" s="613">
        <v>76</v>
      </c>
      <c r="AC11" s="613">
        <v>98</v>
      </c>
      <c r="AD11" s="613">
        <v>3.75</v>
      </c>
      <c r="AE11" s="633">
        <v>94</v>
      </c>
      <c r="AF11" s="623">
        <v>6524.9400000000005</v>
      </c>
      <c r="AG11" s="625">
        <v>18785.406139999999</v>
      </c>
      <c r="AH11" s="612">
        <v>273</v>
      </c>
      <c r="AI11" s="625">
        <v>1746.5</v>
      </c>
      <c r="AJ11" s="625">
        <v>2170.5</v>
      </c>
      <c r="AK11" s="625">
        <v>11443.45</v>
      </c>
      <c r="AL11" s="612">
        <v>2664.3599999999997</v>
      </c>
      <c r="AM11" s="627">
        <v>3064.0139999999992</v>
      </c>
      <c r="AN11" s="634">
        <v>28150</v>
      </c>
      <c r="AO11" s="612">
        <v>21975</v>
      </c>
      <c r="AP11" s="612">
        <v>3450</v>
      </c>
      <c r="AQ11" s="612">
        <v>2450</v>
      </c>
      <c r="AR11" s="612">
        <v>710</v>
      </c>
      <c r="AS11" s="621">
        <v>127</v>
      </c>
      <c r="AT11" s="612">
        <v>300</v>
      </c>
      <c r="AU11" s="612">
        <v>200</v>
      </c>
      <c r="AV11" s="612">
        <v>1700</v>
      </c>
      <c r="AW11" s="612">
        <v>1800</v>
      </c>
      <c r="AX11" s="612">
        <v>305000</v>
      </c>
      <c r="AY11" s="612">
        <v>880000</v>
      </c>
      <c r="AZ11" s="631">
        <v>550</v>
      </c>
      <c r="BA11" s="623">
        <v>305000</v>
      </c>
      <c r="BB11" s="612">
        <v>815000</v>
      </c>
      <c r="BC11" s="612">
        <v>472500</v>
      </c>
      <c r="BD11" s="612">
        <v>1050000</v>
      </c>
      <c r="BE11" s="612">
        <v>1572</v>
      </c>
      <c r="BF11" s="630">
        <v>3255</v>
      </c>
      <c r="BG11" s="683">
        <v>77.181253166400097</v>
      </c>
      <c r="BH11" s="680">
        <v>2</v>
      </c>
    </row>
    <row r="12" spans="2:61" x14ac:dyDescent="0.25">
      <c r="B12" s="283">
        <v>2</v>
      </c>
      <c r="C12" s="41">
        <v>41006</v>
      </c>
      <c r="D12" s="48" t="s">
        <v>80</v>
      </c>
      <c r="E12" s="174">
        <v>28441</v>
      </c>
      <c r="F12" s="192">
        <v>27533</v>
      </c>
      <c r="G12" s="141">
        <v>462</v>
      </c>
      <c r="H12" s="175">
        <v>679</v>
      </c>
      <c r="I12" s="139">
        <v>117</v>
      </c>
      <c r="J12" s="193">
        <v>4.24</v>
      </c>
      <c r="K12" s="196">
        <v>11.92</v>
      </c>
      <c r="L12" s="193">
        <v>5.65</v>
      </c>
      <c r="M12" s="257">
        <v>6</v>
      </c>
      <c r="N12" s="192">
        <v>2</v>
      </c>
      <c r="O12" s="192">
        <v>84</v>
      </c>
      <c r="P12" s="192">
        <v>3</v>
      </c>
      <c r="Q12" s="139">
        <v>9</v>
      </c>
      <c r="R12" s="139">
        <v>0</v>
      </c>
      <c r="S12" s="139">
        <v>11</v>
      </c>
      <c r="T12" s="139">
        <v>284</v>
      </c>
      <c r="U12" s="192">
        <v>610</v>
      </c>
      <c r="V12" s="192">
        <v>4303</v>
      </c>
      <c r="W12" s="192">
        <v>1964</v>
      </c>
      <c r="X12" s="192">
        <v>353</v>
      </c>
      <c r="Y12" s="239">
        <v>418</v>
      </c>
      <c r="Z12" s="192">
        <v>7200</v>
      </c>
      <c r="AA12" s="193">
        <v>99.9</v>
      </c>
      <c r="AB12" s="193">
        <v>62</v>
      </c>
      <c r="AC12" s="193">
        <v>94</v>
      </c>
      <c r="AD12" s="193">
        <v>21.64</v>
      </c>
      <c r="AE12" s="193">
        <v>70</v>
      </c>
      <c r="AF12" s="258">
        <v>2418</v>
      </c>
      <c r="AG12" s="194">
        <v>6519.2</v>
      </c>
      <c r="AH12" s="192">
        <v>74</v>
      </c>
      <c r="AI12" s="194">
        <v>548</v>
      </c>
      <c r="AJ12" s="194">
        <v>2198.5</v>
      </c>
      <c r="AK12" s="194">
        <v>7658.4000000000005</v>
      </c>
      <c r="AL12" s="192">
        <v>10058.75</v>
      </c>
      <c r="AM12" s="259">
        <v>11869.324999999999</v>
      </c>
      <c r="AN12" s="192">
        <v>3950</v>
      </c>
      <c r="AO12" s="192">
        <v>1020</v>
      </c>
      <c r="AP12" s="192">
        <v>1890</v>
      </c>
      <c r="AQ12" s="192">
        <v>400</v>
      </c>
      <c r="AR12" s="192">
        <v>18</v>
      </c>
      <c r="AS12" s="195">
        <v>10</v>
      </c>
      <c r="AT12" s="195">
        <v>0</v>
      </c>
      <c r="AU12" s="195">
        <v>0</v>
      </c>
      <c r="AV12" s="195">
        <v>0</v>
      </c>
      <c r="AW12" s="195">
        <v>0</v>
      </c>
      <c r="AX12" s="192">
        <v>2250</v>
      </c>
      <c r="AY12" s="192">
        <v>30000</v>
      </c>
      <c r="AZ12" s="192">
        <v>90</v>
      </c>
      <c r="BA12" s="258">
        <v>2500</v>
      </c>
      <c r="BB12" s="192">
        <v>5200</v>
      </c>
      <c r="BC12" s="202">
        <v>0</v>
      </c>
      <c r="BD12" s="202">
        <v>0</v>
      </c>
      <c r="BE12" s="195">
        <v>0</v>
      </c>
      <c r="BF12" s="260">
        <v>0</v>
      </c>
      <c r="BG12" s="322">
        <v>67.020487800810628</v>
      </c>
      <c r="BH12" s="372">
        <v>15</v>
      </c>
    </row>
    <row r="13" spans="2:61" x14ac:dyDescent="0.25">
      <c r="B13" s="283">
        <v>3</v>
      </c>
      <c r="C13" s="41">
        <v>41013</v>
      </c>
      <c r="D13" s="48" t="s">
        <v>73</v>
      </c>
      <c r="E13" s="174">
        <v>8735</v>
      </c>
      <c r="F13" s="192">
        <v>6998</v>
      </c>
      <c r="G13" s="141">
        <v>755</v>
      </c>
      <c r="H13" s="175">
        <v>142</v>
      </c>
      <c r="I13" s="139">
        <v>52</v>
      </c>
      <c r="J13" s="198" t="s">
        <v>124</v>
      </c>
      <c r="K13" s="198" t="s">
        <v>124</v>
      </c>
      <c r="L13" s="198" t="s">
        <v>124</v>
      </c>
      <c r="M13" s="257">
        <v>3</v>
      </c>
      <c r="N13" s="192">
        <v>1</v>
      </c>
      <c r="O13" s="192">
        <v>22</v>
      </c>
      <c r="P13" s="195">
        <v>0</v>
      </c>
      <c r="Q13" s="154">
        <v>3</v>
      </c>
      <c r="R13" s="154">
        <v>1</v>
      </c>
      <c r="S13" s="154">
        <v>3</v>
      </c>
      <c r="T13" s="154">
        <v>86</v>
      </c>
      <c r="U13" s="192">
        <v>133</v>
      </c>
      <c r="V13" s="192">
        <v>1001</v>
      </c>
      <c r="W13" s="192">
        <v>641</v>
      </c>
      <c r="X13" s="192">
        <v>195</v>
      </c>
      <c r="Y13" s="239">
        <v>137</v>
      </c>
      <c r="Z13" s="192">
        <v>2735</v>
      </c>
      <c r="AA13" s="193">
        <v>100</v>
      </c>
      <c r="AB13" s="193">
        <v>48.8</v>
      </c>
      <c r="AC13" s="193">
        <v>95</v>
      </c>
      <c r="AD13" s="193">
        <v>3.42</v>
      </c>
      <c r="AE13" s="193">
        <v>100</v>
      </c>
      <c r="AF13" s="258">
        <v>1620</v>
      </c>
      <c r="AG13" s="194">
        <v>8182.0999999999995</v>
      </c>
      <c r="AH13" s="192">
        <v>29</v>
      </c>
      <c r="AI13" s="194">
        <v>189</v>
      </c>
      <c r="AJ13" s="194">
        <v>615.86</v>
      </c>
      <c r="AK13" s="194">
        <v>2797.6127999999999</v>
      </c>
      <c r="AL13" s="192">
        <v>865.99</v>
      </c>
      <c r="AM13" s="259">
        <v>1039.1879999999999</v>
      </c>
      <c r="AN13" s="192">
        <v>8911</v>
      </c>
      <c r="AO13" s="192">
        <v>785</v>
      </c>
      <c r="AP13" s="192">
        <v>865</v>
      </c>
      <c r="AQ13" s="192">
        <v>130</v>
      </c>
      <c r="AR13" s="192">
        <v>62</v>
      </c>
      <c r="AS13" s="195">
        <v>24</v>
      </c>
      <c r="AT13" s="197">
        <v>200</v>
      </c>
      <c r="AU13" s="197">
        <v>85</v>
      </c>
      <c r="AV13" s="192">
        <v>30</v>
      </c>
      <c r="AW13" s="192">
        <v>145</v>
      </c>
      <c r="AX13" s="192">
        <v>5100</v>
      </c>
      <c r="AY13" s="192">
        <v>56000</v>
      </c>
      <c r="AZ13" s="192">
        <v>169</v>
      </c>
      <c r="BA13" s="258">
        <v>8250</v>
      </c>
      <c r="BB13" s="192">
        <v>22300</v>
      </c>
      <c r="BC13" s="192">
        <v>14500</v>
      </c>
      <c r="BD13" s="192">
        <v>18000</v>
      </c>
      <c r="BE13" s="195">
        <v>0</v>
      </c>
      <c r="BF13" s="260">
        <v>0</v>
      </c>
      <c r="BG13" s="683">
        <v>68.605795564328631</v>
      </c>
      <c r="BH13" s="680">
        <v>11</v>
      </c>
    </row>
    <row r="14" spans="2:61" x14ac:dyDescent="0.25">
      <c r="B14" s="283">
        <v>4</v>
      </c>
      <c r="C14" s="41">
        <v>41016</v>
      </c>
      <c r="D14" s="48" t="s">
        <v>53</v>
      </c>
      <c r="E14" s="174">
        <v>17981</v>
      </c>
      <c r="F14" s="192">
        <v>12062</v>
      </c>
      <c r="G14" s="141">
        <v>2288</v>
      </c>
      <c r="H14" s="175">
        <v>305</v>
      </c>
      <c r="I14" s="139">
        <v>74</v>
      </c>
      <c r="J14" s="198">
        <v>4</v>
      </c>
      <c r="K14" s="198">
        <v>7.37</v>
      </c>
      <c r="L14" s="198">
        <v>3.87</v>
      </c>
      <c r="M14" s="257">
        <v>3</v>
      </c>
      <c r="N14" s="192">
        <v>1</v>
      </c>
      <c r="O14" s="192">
        <v>32</v>
      </c>
      <c r="P14" s="195">
        <v>0</v>
      </c>
      <c r="Q14" s="139">
        <v>3</v>
      </c>
      <c r="R14" s="139">
        <v>1</v>
      </c>
      <c r="S14" s="139">
        <v>5</v>
      </c>
      <c r="T14" s="139">
        <v>159</v>
      </c>
      <c r="U14" s="192">
        <v>290</v>
      </c>
      <c r="V14" s="192">
        <v>1697</v>
      </c>
      <c r="W14" s="192">
        <v>1296</v>
      </c>
      <c r="X14" s="192">
        <v>346</v>
      </c>
      <c r="Y14" s="239">
        <v>281</v>
      </c>
      <c r="Z14" s="192">
        <v>5552</v>
      </c>
      <c r="AA14" s="193">
        <v>98</v>
      </c>
      <c r="AB14" s="193">
        <v>51</v>
      </c>
      <c r="AC14" s="193">
        <v>95</v>
      </c>
      <c r="AD14" s="193">
        <v>50.629999999999995</v>
      </c>
      <c r="AE14" s="193">
        <v>98</v>
      </c>
      <c r="AF14" s="258">
        <v>2437.02</v>
      </c>
      <c r="AG14" s="194">
        <v>13223.938679999999</v>
      </c>
      <c r="AH14" s="192">
        <v>54</v>
      </c>
      <c r="AI14" s="194">
        <v>324</v>
      </c>
      <c r="AJ14" s="194">
        <v>405.7</v>
      </c>
      <c r="AK14" s="194">
        <v>2560.65</v>
      </c>
      <c r="AL14" s="192">
        <v>626.37</v>
      </c>
      <c r="AM14" s="259">
        <v>739.11659999999995</v>
      </c>
      <c r="AN14" s="192">
        <v>27655</v>
      </c>
      <c r="AO14" s="192">
        <v>1717</v>
      </c>
      <c r="AP14" s="192">
        <v>1425</v>
      </c>
      <c r="AQ14" s="192">
        <v>412</v>
      </c>
      <c r="AR14" s="192">
        <v>550</v>
      </c>
      <c r="AS14" s="195">
        <v>22</v>
      </c>
      <c r="AT14" s="195">
        <v>0</v>
      </c>
      <c r="AU14" s="195">
        <v>0</v>
      </c>
      <c r="AV14" s="192">
        <v>210</v>
      </c>
      <c r="AW14" s="192">
        <v>110</v>
      </c>
      <c r="AX14" s="192">
        <v>2100</v>
      </c>
      <c r="AY14" s="192">
        <v>330000</v>
      </c>
      <c r="AZ14" s="192">
        <v>205</v>
      </c>
      <c r="BA14" s="258">
        <v>2324500</v>
      </c>
      <c r="BB14" s="192">
        <v>6500000</v>
      </c>
      <c r="BC14" s="192">
        <v>450256</v>
      </c>
      <c r="BD14" s="192">
        <v>1052000</v>
      </c>
      <c r="BE14" s="195">
        <v>0</v>
      </c>
      <c r="BF14" s="260">
        <v>0</v>
      </c>
      <c r="BG14" s="322">
        <v>65.204943968864839</v>
      </c>
      <c r="BH14" s="372">
        <v>23</v>
      </c>
    </row>
    <row r="15" spans="2:61" x14ac:dyDescent="0.25">
      <c r="B15" s="283">
        <v>5</v>
      </c>
      <c r="C15" s="41">
        <v>41020</v>
      </c>
      <c r="D15" s="48" t="s">
        <v>54</v>
      </c>
      <c r="E15" s="174">
        <v>21999</v>
      </c>
      <c r="F15" s="192">
        <v>19906</v>
      </c>
      <c r="G15" s="141">
        <v>886</v>
      </c>
      <c r="H15" s="175">
        <v>364</v>
      </c>
      <c r="I15" s="139">
        <v>97</v>
      </c>
      <c r="J15" s="198">
        <v>1.47</v>
      </c>
      <c r="K15" s="198">
        <v>8.68</v>
      </c>
      <c r="L15" s="198">
        <v>2.09</v>
      </c>
      <c r="M15" s="257">
        <v>6</v>
      </c>
      <c r="N15" s="195">
        <v>0</v>
      </c>
      <c r="O15" s="192">
        <v>59</v>
      </c>
      <c r="P15" s="192">
        <v>1</v>
      </c>
      <c r="Q15" s="154">
        <v>6</v>
      </c>
      <c r="R15" s="154">
        <v>0</v>
      </c>
      <c r="S15" s="154">
        <v>7</v>
      </c>
      <c r="T15" s="154">
        <v>201</v>
      </c>
      <c r="U15" s="192">
        <v>431</v>
      </c>
      <c r="V15" s="192">
        <v>2426</v>
      </c>
      <c r="W15" s="192">
        <v>1587</v>
      </c>
      <c r="X15" s="192">
        <v>451</v>
      </c>
      <c r="Y15" s="239">
        <v>352</v>
      </c>
      <c r="Z15" s="192">
        <v>6342</v>
      </c>
      <c r="AA15" s="193">
        <v>99</v>
      </c>
      <c r="AB15" s="193">
        <v>50</v>
      </c>
      <c r="AC15" s="193">
        <v>95</v>
      </c>
      <c r="AD15" s="193">
        <v>6.43</v>
      </c>
      <c r="AE15" s="193">
        <v>100</v>
      </c>
      <c r="AF15" s="258">
        <v>2858</v>
      </c>
      <c r="AG15" s="194">
        <v>11219.15</v>
      </c>
      <c r="AH15" s="192">
        <v>210</v>
      </c>
      <c r="AI15" s="194">
        <v>1360</v>
      </c>
      <c r="AJ15" s="194">
        <v>1575</v>
      </c>
      <c r="AK15" s="194">
        <v>7937.55</v>
      </c>
      <c r="AL15" s="192">
        <v>3437.8399999999997</v>
      </c>
      <c r="AM15" s="259">
        <v>4125.4079999999994</v>
      </c>
      <c r="AN15" s="192">
        <v>12828</v>
      </c>
      <c r="AO15" s="192">
        <v>1255</v>
      </c>
      <c r="AP15" s="192">
        <v>600</v>
      </c>
      <c r="AQ15" s="192">
        <v>180</v>
      </c>
      <c r="AR15" s="192">
        <v>20</v>
      </c>
      <c r="AS15" s="195">
        <v>14</v>
      </c>
      <c r="AT15" s="195">
        <v>80</v>
      </c>
      <c r="AU15" s="195">
        <v>50</v>
      </c>
      <c r="AV15" s="195">
        <v>100</v>
      </c>
      <c r="AW15" s="195">
        <v>0</v>
      </c>
      <c r="AX15" s="192">
        <v>9000</v>
      </c>
      <c r="AY15" s="192">
        <v>12000</v>
      </c>
      <c r="AZ15" s="192">
        <v>800</v>
      </c>
      <c r="BA15" s="258">
        <v>15750</v>
      </c>
      <c r="BB15" s="192">
        <v>45000</v>
      </c>
      <c r="BC15" s="192">
        <v>1075</v>
      </c>
      <c r="BD15" s="192">
        <v>2150</v>
      </c>
      <c r="BE15" s="192">
        <v>2530</v>
      </c>
      <c r="BF15" s="261">
        <v>7000</v>
      </c>
      <c r="BG15" s="683">
        <v>65.502890780002375</v>
      </c>
      <c r="BH15" s="680">
        <v>22</v>
      </c>
    </row>
    <row r="16" spans="2:61" x14ac:dyDescent="0.25">
      <c r="B16" s="692">
        <v>6</v>
      </c>
      <c r="C16" s="41">
        <v>41026</v>
      </c>
      <c r="D16" s="48" t="s">
        <v>74</v>
      </c>
      <c r="E16" s="174">
        <v>3383</v>
      </c>
      <c r="F16" s="192">
        <v>2088</v>
      </c>
      <c r="G16" s="141">
        <v>168</v>
      </c>
      <c r="H16" s="175">
        <v>48</v>
      </c>
      <c r="I16" s="139">
        <v>18</v>
      </c>
      <c r="J16" s="193">
        <v>0.9</v>
      </c>
      <c r="K16" s="193">
        <v>16.14</v>
      </c>
      <c r="L16" s="193">
        <v>3.59</v>
      </c>
      <c r="M16" s="257">
        <v>1</v>
      </c>
      <c r="N16" s="195">
        <v>0</v>
      </c>
      <c r="O16" s="192">
        <v>9</v>
      </c>
      <c r="P16" s="195">
        <v>0</v>
      </c>
      <c r="Q16" s="154">
        <v>1</v>
      </c>
      <c r="R16" s="154">
        <v>0</v>
      </c>
      <c r="S16" s="154">
        <v>1</v>
      </c>
      <c r="T16" s="154">
        <v>35</v>
      </c>
      <c r="U16" s="192">
        <v>52</v>
      </c>
      <c r="V16" s="192">
        <v>377</v>
      </c>
      <c r="W16" s="192">
        <v>249</v>
      </c>
      <c r="X16" s="192">
        <v>91</v>
      </c>
      <c r="Y16" s="240">
        <v>0</v>
      </c>
      <c r="Z16" s="192">
        <v>1333</v>
      </c>
      <c r="AA16" s="193">
        <v>100</v>
      </c>
      <c r="AB16" s="193">
        <v>54.800000000000004</v>
      </c>
      <c r="AC16" s="193">
        <v>85</v>
      </c>
      <c r="AD16" s="193">
        <v>4.9799999999999995</v>
      </c>
      <c r="AE16" s="193">
        <v>100</v>
      </c>
      <c r="AF16" s="258">
        <v>900</v>
      </c>
      <c r="AG16" s="194">
        <v>4513.05</v>
      </c>
      <c r="AH16" s="192">
        <v>12</v>
      </c>
      <c r="AI16" s="194">
        <v>78</v>
      </c>
      <c r="AJ16" s="194">
        <v>191.75</v>
      </c>
      <c r="AK16" s="194">
        <v>1906.44</v>
      </c>
      <c r="AL16" s="192">
        <v>69.849999999999994</v>
      </c>
      <c r="AM16" s="259">
        <v>83.82</v>
      </c>
      <c r="AN16" s="192">
        <v>9056</v>
      </c>
      <c r="AO16" s="192">
        <v>1645</v>
      </c>
      <c r="AP16" s="192">
        <v>724</v>
      </c>
      <c r="AQ16" s="192">
        <v>75</v>
      </c>
      <c r="AR16" s="192">
        <v>130</v>
      </c>
      <c r="AS16" s="195">
        <v>16</v>
      </c>
      <c r="AT16" s="195">
        <v>33</v>
      </c>
      <c r="AU16" s="195">
        <v>63</v>
      </c>
      <c r="AV16" s="195">
        <v>160</v>
      </c>
      <c r="AW16" s="199">
        <v>110</v>
      </c>
      <c r="AX16" s="199">
        <v>1050</v>
      </c>
      <c r="AY16" s="192">
        <v>9000</v>
      </c>
      <c r="AZ16" s="195">
        <v>0</v>
      </c>
      <c r="BA16" s="258">
        <v>2418</v>
      </c>
      <c r="BB16" s="192">
        <v>4050</v>
      </c>
      <c r="BC16" s="195">
        <v>4000</v>
      </c>
      <c r="BD16" s="195">
        <v>4000</v>
      </c>
      <c r="BE16" s="195">
        <v>0</v>
      </c>
      <c r="BF16" s="260">
        <v>0</v>
      </c>
      <c r="BG16" s="322">
        <v>68.95865913324279</v>
      </c>
      <c r="BH16" s="372">
        <v>10</v>
      </c>
    </row>
    <row r="17" spans="1:94" x14ac:dyDescent="0.25">
      <c r="B17" s="283">
        <v>7</v>
      </c>
      <c r="C17" s="41">
        <v>41078</v>
      </c>
      <c r="D17" s="48" t="s">
        <v>55</v>
      </c>
      <c r="E17" s="174">
        <v>7775</v>
      </c>
      <c r="F17" s="192">
        <v>6089</v>
      </c>
      <c r="G17" s="141">
        <v>400</v>
      </c>
      <c r="H17" s="175">
        <v>105</v>
      </c>
      <c r="I17" s="139">
        <v>40</v>
      </c>
      <c r="J17" s="198" t="s">
        <v>124</v>
      </c>
      <c r="K17" s="198" t="s">
        <v>124</v>
      </c>
      <c r="L17" s="198" t="s">
        <v>124</v>
      </c>
      <c r="M17" s="257">
        <v>3</v>
      </c>
      <c r="N17" s="192">
        <v>2</v>
      </c>
      <c r="O17" s="192">
        <v>33</v>
      </c>
      <c r="P17" s="195">
        <v>0</v>
      </c>
      <c r="Q17" s="139">
        <v>3</v>
      </c>
      <c r="R17" s="139">
        <v>2</v>
      </c>
      <c r="S17" s="139">
        <v>3</v>
      </c>
      <c r="T17" s="139">
        <v>81</v>
      </c>
      <c r="U17" s="192">
        <v>134</v>
      </c>
      <c r="V17" s="192">
        <v>766</v>
      </c>
      <c r="W17" s="192">
        <v>460</v>
      </c>
      <c r="X17" s="192">
        <v>149</v>
      </c>
      <c r="Y17" s="239">
        <v>31</v>
      </c>
      <c r="Z17" s="192">
        <v>2362</v>
      </c>
      <c r="AA17" s="193">
        <v>94</v>
      </c>
      <c r="AB17" s="193">
        <v>50</v>
      </c>
      <c r="AC17" s="193">
        <v>98</v>
      </c>
      <c r="AD17" s="193">
        <v>16.36</v>
      </c>
      <c r="AE17" s="193">
        <v>96</v>
      </c>
      <c r="AF17" s="258">
        <v>1139</v>
      </c>
      <c r="AG17" s="194">
        <v>4167.8</v>
      </c>
      <c r="AH17" s="192">
        <v>28.5</v>
      </c>
      <c r="AI17" s="194">
        <v>188</v>
      </c>
      <c r="AJ17" s="194">
        <v>861.2</v>
      </c>
      <c r="AK17" s="194">
        <v>4461.7939999999999</v>
      </c>
      <c r="AL17" s="192">
        <v>484.68999999999994</v>
      </c>
      <c r="AM17" s="259">
        <v>571.93419999999992</v>
      </c>
      <c r="AN17" s="192">
        <v>21056</v>
      </c>
      <c r="AO17" s="192">
        <v>918</v>
      </c>
      <c r="AP17" s="192">
        <v>1180</v>
      </c>
      <c r="AQ17" s="192">
        <v>180</v>
      </c>
      <c r="AR17" s="192">
        <v>345</v>
      </c>
      <c r="AS17" s="195">
        <v>89</v>
      </c>
      <c r="AT17" s="195">
        <v>0</v>
      </c>
      <c r="AU17" s="195">
        <v>0</v>
      </c>
      <c r="AV17" s="192">
        <v>4350</v>
      </c>
      <c r="AW17" s="192">
        <v>3985</v>
      </c>
      <c r="AX17" s="192">
        <v>5000</v>
      </c>
      <c r="AY17" s="192">
        <v>10200</v>
      </c>
      <c r="AZ17" s="195">
        <v>0</v>
      </c>
      <c r="BA17" s="258">
        <v>261048</v>
      </c>
      <c r="BB17" s="192">
        <v>715200</v>
      </c>
      <c r="BC17" s="192">
        <v>17842</v>
      </c>
      <c r="BD17" s="192">
        <v>22000</v>
      </c>
      <c r="BE17" s="195">
        <v>0</v>
      </c>
      <c r="BF17" s="260">
        <v>0</v>
      </c>
      <c r="BG17" s="683">
        <v>62.003227743117691</v>
      </c>
      <c r="BH17" s="680">
        <v>27</v>
      </c>
    </row>
    <row r="18" spans="1:94" x14ac:dyDescent="0.25">
      <c r="B18" s="283">
        <v>8</v>
      </c>
      <c r="C18" s="41">
        <v>41132</v>
      </c>
      <c r="D18" s="48" t="s">
        <v>56</v>
      </c>
      <c r="E18" s="174">
        <v>30498</v>
      </c>
      <c r="F18" s="192">
        <v>24054</v>
      </c>
      <c r="G18" s="141">
        <v>7080</v>
      </c>
      <c r="H18" s="181">
        <v>614</v>
      </c>
      <c r="I18" s="139">
        <v>199</v>
      </c>
      <c r="J18" s="198" t="s">
        <v>124</v>
      </c>
      <c r="K18" s="198" t="s">
        <v>124</v>
      </c>
      <c r="L18" s="198" t="s">
        <v>125</v>
      </c>
      <c r="M18" s="257">
        <v>5</v>
      </c>
      <c r="N18" s="192">
        <v>1</v>
      </c>
      <c r="O18" s="192">
        <v>46</v>
      </c>
      <c r="P18" s="192">
        <v>6</v>
      </c>
      <c r="Q18" s="139">
        <v>5</v>
      </c>
      <c r="R18" s="139">
        <v>1</v>
      </c>
      <c r="S18" s="139">
        <v>13</v>
      </c>
      <c r="T18" s="139">
        <v>256</v>
      </c>
      <c r="U18" s="192">
        <v>491</v>
      </c>
      <c r="V18" s="192">
        <v>3103</v>
      </c>
      <c r="W18" s="192">
        <v>1884</v>
      </c>
      <c r="X18" s="192">
        <v>556</v>
      </c>
      <c r="Y18" s="239">
        <v>60</v>
      </c>
      <c r="Z18" s="192">
        <v>9607</v>
      </c>
      <c r="AA18" s="193">
        <v>99</v>
      </c>
      <c r="AB18" s="193">
        <v>68</v>
      </c>
      <c r="AC18" s="193">
        <v>96</v>
      </c>
      <c r="AD18" s="193">
        <v>40.510000000000005</v>
      </c>
      <c r="AE18" s="193">
        <v>99</v>
      </c>
      <c r="AF18" s="258">
        <v>14592.119999999999</v>
      </c>
      <c r="AG18" s="194">
        <v>89466.605559999996</v>
      </c>
      <c r="AH18" s="192">
        <v>157</v>
      </c>
      <c r="AI18" s="194">
        <v>986</v>
      </c>
      <c r="AJ18" s="194">
        <v>1181.8499999999999</v>
      </c>
      <c r="AK18" s="194">
        <v>4982.7049999999999</v>
      </c>
      <c r="AL18" s="192">
        <v>1149.5899999999999</v>
      </c>
      <c r="AM18" s="259">
        <v>1356.5161999999998</v>
      </c>
      <c r="AN18" s="192">
        <v>12444</v>
      </c>
      <c r="AO18" s="192">
        <v>4465</v>
      </c>
      <c r="AP18" s="192">
        <v>1983</v>
      </c>
      <c r="AQ18" s="192">
        <v>450</v>
      </c>
      <c r="AR18" s="192">
        <v>84</v>
      </c>
      <c r="AS18" s="192">
        <v>48</v>
      </c>
      <c r="AT18" s="195">
        <v>0</v>
      </c>
      <c r="AU18" s="195">
        <v>0</v>
      </c>
      <c r="AV18" s="192">
        <v>56</v>
      </c>
      <c r="AW18" s="192">
        <v>76</v>
      </c>
      <c r="AX18" s="192">
        <v>21000</v>
      </c>
      <c r="AY18" s="192">
        <v>56000</v>
      </c>
      <c r="AZ18" s="192">
        <v>45</v>
      </c>
      <c r="BA18" s="258">
        <v>15690000</v>
      </c>
      <c r="BB18" s="192">
        <v>45702000</v>
      </c>
      <c r="BC18" s="192">
        <v>5325</v>
      </c>
      <c r="BD18" s="192">
        <v>7100</v>
      </c>
      <c r="BE18" s="195">
        <v>0</v>
      </c>
      <c r="BF18" s="260">
        <v>0</v>
      </c>
      <c r="BG18" s="322">
        <v>68.247752046197945</v>
      </c>
      <c r="BH18" s="372">
        <v>13</v>
      </c>
    </row>
    <row r="19" spans="1:94" x14ac:dyDescent="0.25">
      <c r="B19" s="283">
        <v>9</v>
      </c>
      <c r="C19" s="41">
        <v>41206</v>
      </c>
      <c r="D19" s="48" t="s">
        <v>57</v>
      </c>
      <c r="E19" s="174">
        <v>8064</v>
      </c>
      <c r="F19" s="192">
        <v>6825</v>
      </c>
      <c r="G19" s="141">
        <v>261</v>
      </c>
      <c r="H19" s="175">
        <v>115</v>
      </c>
      <c r="I19" s="139">
        <v>36</v>
      </c>
      <c r="J19" s="198">
        <v>1.96</v>
      </c>
      <c r="K19" s="198">
        <v>10.76</v>
      </c>
      <c r="L19" s="198">
        <v>3.52</v>
      </c>
      <c r="M19" s="257">
        <v>4</v>
      </c>
      <c r="N19" s="192">
        <v>3</v>
      </c>
      <c r="O19" s="192">
        <v>50</v>
      </c>
      <c r="P19" s="195">
        <v>0</v>
      </c>
      <c r="Q19" s="154">
        <v>5</v>
      </c>
      <c r="R19" s="154">
        <v>2</v>
      </c>
      <c r="S19" s="154">
        <v>1</v>
      </c>
      <c r="T19" s="154">
        <v>88</v>
      </c>
      <c r="U19" s="192">
        <v>143</v>
      </c>
      <c r="V19" s="192">
        <v>836</v>
      </c>
      <c r="W19" s="192">
        <v>394</v>
      </c>
      <c r="X19" s="192">
        <v>94</v>
      </c>
      <c r="Y19" s="239">
        <v>58</v>
      </c>
      <c r="Z19" s="192">
        <v>2741</v>
      </c>
      <c r="AA19" s="193">
        <v>98</v>
      </c>
      <c r="AB19" s="193">
        <v>62.4</v>
      </c>
      <c r="AC19" s="193">
        <v>99.6</v>
      </c>
      <c r="AD19" s="193">
        <v>26.93</v>
      </c>
      <c r="AE19" s="193">
        <v>100</v>
      </c>
      <c r="AF19" s="258">
        <v>2445</v>
      </c>
      <c r="AG19" s="194">
        <v>5274.65</v>
      </c>
      <c r="AH19" s="192">
        <v>115</v>
      </c>
      <c r="AI19" s="194">
        <v>690</v>
      </c>
      <c r="AJ19" s="194">
        <v>1127.0999999999999</v>
      </c>
      <c r="AK19" s="194">
        <v>6084.0599999999995</v>
      </c>
      <c r="AL19" s="192">
        <v>820.06999999999982</v>
      </c>
      <c r="AM19" s="259">
        <v>967.68259999999975</v>
      </c>
      <c r="AN19" s="192">
        <v>17094</v>
      </c>
      <c r="AO19" s="192">
        <v>3200</v>
      </c>
      <c r="AP19" s="192">
        <v>4200</v>
      </c>
      <c r="AQ19" s="192">
        <v>2800</v>
      </c>
      <c r="AR19" s="192">
        <v>1200</v>
      </c>
      <c r="AS19" s="195">
        <v>178</v>
      </c>
      <c r="AT19" s="195">
        <v>0</v>
      </c>
      <c r="AU19" s="195">
        <v>0</v>
      </c>
      <c r="AV19" s="192">
        <v>2500</v>
      </c>
      <c r="AW19" s="192">
        <v>3200</v>
      </c>
      <c r="AX19" s="192">
        <v>3000</v>
      </c>
      <c r="AY19" s="192">
        <v>7200</v>
      </c>
      <c r="AZ19" s="192">
        <v>80</v>
      </c>
      <c r="BA19" s="258">
        <v>9800</v>
      </c>
      <c r="BB19" s="192">
        <v>28000</v>
      </c>
      <c r="BC19" s="192">
        <v>4525</v>
      </c>
      <c r="BD19" s="192">
        <v>9050</v>
      </c>
      <c r="BE19" s="195">
        <v>0</v>
      </c>
      <c r="BF19" s="260">
        <v>0</v>
      </c>
      <c r="BG19" s="683">
        <v>59.808010569398697</v>
      </c>
      <c r="BH19" s="680">
        <v>34</v>
      </c>
    </row>
    <row r="20" spans="1:94" x14ac:dyDescent="0.25">
      <c r="B20" s="283">
        <v>10</v>
      </c>
      <c r="C20" s="41">
        <v>41244</v>
      </c>
      <c r="D20" s="48" t="s">
        <v>81</v>
      </c>
      <c r="E20" s="174">
        <v>3507</v>
      </c>
      <c r="F20" s="192">
        <v>3027</v>
      </c>
      <c r="G20" s="141">
        <v>160</v>
      </c>
      <c r="H20" s="175">
        <v>45</v>
      </c>
      <c r="I20" s="139">
        <v>11</v>
      </c>
      <c r="J20" s="193">
        <v>1.8</v>
      </c>
      <c r="K20" s="193">
        <v>5.71</v>
      </c>
      <c r="L20" s="193">
        <v>2.7</v>
      </c>
      <c r="M20" s="257">
        <v>1</v>
      </c>
      <c r="N20" s="195">
        <v>0</v>
      </c>
      <c r="O20" s="192">
        <v>14</v>
      </c>
      <c r="P20" s="195">
        <v>0</v>
      </c>
      <c r="Q20" s="154">
        <v>1</v>
      </c>
      <c r="R20" s="154">
        <v>0</v>
      </c>
      <c r="S20" s="154">
        <v>2</v>
      </c>
      <c r="T20" s="154">
        <v>38</v>
      </c>
      <c r="U20" s="192">
        <v>50</v>
      </c>
      <c r="V20" s="192">
        <v>396</v>
      </c>
      <c r="W20" s="192">
        <v>305</v>
      </c>
      <c r="X20" s="192">
        <v>83</v>
      </c>
      <c r="Y20" s="239">
        <v>0</v>
      </c>
      <c r="Z20" s="192">
        <v>4163</v>
      </c>
      <c r="AA20" s="193">
        <v>100</v>
      </c>
      <c r="AB20" s="193">
        <v>91.2</v>
      </c>
      <c r="AC20" s="193">
        <v>100</v>
      </c>
      <c r="AD20" s="193">
        <v>63.800000000000004</v>
      </c>
      <c r="AE20" s="193">
        <v>100</v>
      </c>
      <c r="AF20" s="258">
        <v>184</v>
      </c>
      <c r="AG20" s="194">
        <v>556.75</v>
      </c>
      <c r="AH20" s="192">
        <v>36</v>
      </c>
      <c r="AI20" s="194">
        <v>195</v>
      </c>
      <c r="AJ20" s="194">
        <v>350.5</v>
      </c>
      <c r="AK20" s="194">
        <v>1262.9000000000001</v>
      </c>
      <c r="AL20" s="192">
        <v>623.22</v>
      </c>
      <c r="AM20" s="259">
        <v>747.86400000000003</v>
      </c>
      <c r="AN20" s="192">
        <v>4856</v>
      </c>
      <c r="AO20" s="192">
        <v>185</v>
      </c>
      <c r="AP20" s="192">
        <v>134</v>
      </c>
      <c r="AQ20" s="192">
        <v>30</v>
      </c>
      <c r="AR20" s="192">
        <v>7</v>
      </c>
      <c r="AS20" s="195">
        <v>0</v>
      </c>
      <c r="AT20" s="195">
        <v>300</v>
      </c>
      <c r="AU20" s="195">
        <v>0</v>
      </c>
      <c r="AV20" s="195">
        <v>0</v>
      </c>
      <c r="AW20" s="195">
        <v>0</v>
      </c>
      <c r="AX20" s="192">
        <v>3000</v>
      </c>
      <c r="AY20" s="192">
        <v>15000</v>
      </c>
      <c r="AZ20" s="192">
        <v>15</v>
      </c>
      <c r="BA20" s="262">
        <v>650</v>
      </c>
      <c r="BB20" s="195">
        <v>1500</v>
      </c>
      <c r="BC20" s="195">
        <v>2563</v>
      </c>
      <c r="BD20" s="195">
        <v>4836</v>
      </c>
      <c r="BE20" s="195">
        <v>0</v>
      </c>
      <c r="BF20" s="260">
        <v>0</v>
      </c>
      <c r="BG20" s="683">
        <v>59.430136950066007</v>
      </c>
      <c r="BH20" s="680">
        <v>36</v>
      </c>
    </row>
    <row r="21" spans="1:94" x14ac:dyDescent="0.25">
      <c r="B21" s="570">
        <v>11</v>
      </c>
      <c r="C21" s="41">
        <v>41298</v>
      </c>
      <c r="D21" s="48" t="s">
        <v>72</v>
      </c>
      <c r="E21" s="174">
        <v>62156</v>
      </c>
      <c r="F21" s="192">
        <v>52808</v>
      </c>
      <c r="G21" s="141">
        <v>16750</v>
      </c>
      <c r="H21" s="175">
        <v>1332</v>
      </c>
      <c r="I21" s="139">
        <v>329</v>
      </c>
      <c r="J21" s="193">
        <v>1.36</v>
      </c>
      <c r="K21" s="193">
        <v>9.07</v>
      </c>
      <c r="L21" s="193">
        <v>2.39</v>
      </c>
      <c r="M21" s="257">
        <v>13</v>
      </c>
      <c r="N21" s="192">
        <v>1</v>
      </c>
      <c r="O21" s="192">
        <v>103</v>
      </c>
      <c r="P21" s="192">
        <v>11</v>
      </c>
      <c r="Q21" s="139">
        <v>13</v>
      </c>
      <c r="R21" s="139">
        <v>1</v>
      </c>
      <c r="S21" s="139">
        <v>23</v>
      </c>
      <c r="T21" s="139">
        <v>577</v>
      </c>
      <c r="U21" s="192">
        <v>1091</v>
      </c>
      <c r="V21" s="192">
        <v>7144</v>
      </c>
      <c r="W21" s="192">
        <v>4754</v>
      </c>
      <c r="X21" s="192">
        <v>1421</v>
      </c>
      <c r="Y21" s="239">
        <v>832</v>
      </c>
      <c r="Z21" s="192">
        <v>1137</v>
      </c>
      <c r="AA21" s="193">
        <v>99.5</v>
      </c>
      <c r="AB21" s="193">
        <v>70</v>
      </c>
      <c r="AC21" s="193">
        <v>98.5</v>
      </c>
      <c r="AD21" s="193">
        <v>23.73</v>
      </c>
      <c r="AE21" s="193">
        <v>96.78</v>
      </c>
      <c r="AF21" s="258">
        <v>6996</v>
      </c>
      <c r="AG21" s="194">
        <v>27189.85</v>
      </c>
      <c r="AH21" s="192">
        <v>591</v>
      </c>
      <c r="AI21" s="194">
        <v>3894</v>
      </c>
      <c r="AJ21" s="194">
        <v>3428</v>
      </c>
      <c r="AK21" s="194">
        <v>16980.900000000001</v>
      </c>
      <c r="AL21" s="192">
        <v>6392.4900000000007</v>
      </c>
      <c r="AM21" s="259">
        <v>7670.9880000000003</v>
      </c>
      <c r="AN21" s="192">
        <v>12446</v>
      </c>
      <c r="AO21" s="192">
        <v>4360</v>
      </c>
      <c r="AP21" s="192">
        <v>4250</v>
      </c>
      <c r="AQ21" s="192">
        <v>1800</v>
      </c>
      <c r="AR21" s="192">
        <v>580</v>
      </c>
      <c r="AS21" s="192">
        <v>15</v>
      </c>
      <c r="AT21" s="192">
        <v>180</v>
      </c>
      <c r="AU21" s="192">
        <v>100</v>
      </c>
      <c r="AV21" s="192">
        <v>390</v>
      </c>
      <c r="AW21" s="192">
        <v>275</v>
      </c>
      <c r="AX21" s="192">
        <v>45000</v>
      </c>
      <c r="AY21" s="192">
        <v>385000</v>
      </c>
      <c r="AZ21" s="192">
        <v>480</v>
      </c>
      <c r="BA21" s="258">
        <v>1313500</v>
      </c>
      <c r="BB21" s="192">
        <v>3700000</v>
      </c>
      <c r="BC21" s="192">
        <v>117500</v>
      </c>
      <c r="BD21" s="192">
        <v>250000</v>
      </c>
      <c r="BE21" s="192">
        <v>8710</v>
      </c>
      <c r="BF21" s="261">
        <v>26000</v>
      </c>
      <c r="BG21" s="322">
        <v>71.686397694278625</v>
      </c>
      <c r="BH21" s="372">
        <v>6</v>
      </c>
    </row>
    <row r="22" spans="1:94" x14ac:dyDescent="0.25">
      <c r="B22" s="283">
        <v>12</v>
      </c>
      <c r="C22" s="41">
        <v>41306</v>
      </c>
      <c r="D22" s="48" t="s">
        <v>75</v>
      </c>
      <c r="E22" s="174">
        <v>23501</v>
      </c>
      <c r="F22" s="192">
        <v>17152</v>
      </c>
      <c r="G22" s="141">
        <v>5241</v>
      </c>
      <c r="H22" s="175">
        <v>400</v>
      </c>
      <c r="I22" s="139">
        <v>142</v>
      </c>
      <c r="J22" s="193">
        <v>7.38</v>
      </c>
      <c r="K22" s="193">
        <v>9.4</v>
      </c>
      <c r="L22" s="193">
        <v>6.04</v>
      </c>
      <c r="M22" s="257">
        <v>9</v>
      </c>
      <c r="N22" s="195">
        <v>0</v>
      </c>
      <c r="O22" s="192">
        <v>47</v>
      </c>
      <c r="P22" s="192">
        <v>1</v>
      </c>
      <c r="Q22" s="139">
        <v>8</v>
      </c>
      <c r="R22" s="139">
        <v>0</v>
      </c>
      <c r="S22" s="139">
        <v>10</v>
      </c>
      <c r="T22" s="139">
        <v>278</v>
      </c>
      <c r="U22" s="192">
        <v>424</v>
      </c>
      <c r="V22" s="192">
        <v>2872</v>
      </c>
      <c r="W22" s="192">
        <v>2185</v>
      </c>
      <c r="X22" s="192">
        <v>742</v>
      </c>
      <c r="Y22" s="239">
        <v>229</v>
      </c>
      <c r="Z22" s="192">
        <v>21067</v>
      </c>
      <c r="AA22" s="193">
        <v>100</v>
      </c>
      <c r="AB22" s="193">
        <v>67.300000000000011</v>
      </c>
      <c r="AC22" s="193">
        <v>98</v>
      </c>
      <c r="AD22" s="193">
        <v>29.73</v>
      </c>
      <c r="AE22" s="193">
        <v>100</v>
      </c>
      <c r="AF22" s="258">
        <v>2811</v>
      </c>
      <c r="AG22" s="194">
        <v>9267</v>
      </c>
      <c r="AH22" s="192">
        <v>276</v>
      </c>
      <c r="AI22" s="194">
        <v>2163</v>
      </c>
      <c r="AJ22" s="194">
        <v>2625.15</v>
      </c>
      <c r="AK22" s="194">
        <v>10319.482</v>
      </c>
      <c r="AL22" s="192">
        <v>3468.2999999999997</v>
      </c>
      <c r="AM22" s="259">
        <v>4092.5939999999996</v>
      </c>
      <c r="AN22" s="192">
        <v>14320</v>
      </c>
      <c r="AO22" s="192">
        <v>2469</v>
      </c>
      <c r="AP22" s="192">
        <v>700</v>
      </c>
      <c r="AQ22" s="192">
        <v>200</v>
      </c>
      <c r="AR22" s="192">
        <v>65</v>
      </c>
      <c r="AS22" s="195">
        <v>12</v>
      </c>
      <c r="AT22" s="195">
        <v>500</v>
      </c>
      <c r="AU22" s="195">
        <v>0</v>
      </c>
      <c r="AV22" s="195">
        <v>180</v>
      </c>
      <c r="AW22" s="199">
        <v>50</v>
      </c>
      <c r="AX22" s="199">
        <v>7000</v>
      </c>
      <c r="AY22" s="192">
        <v>62000</v>
      </c>
      <c r="AZ22" s="192">
        <v>300</v>
      </c>
      <c r="BA22" s="258">
        <v>32332</v>
      </c>
      <c r="BB22" s="192">
        <v>92385</v>
      </c>
      <c r="BC22" s="192">
        <v>115000</v>
      </c>
      <c r="BD22" s="192">
        <v>270000</v>
      </c>
      <c r="BE22" s="195">
        <v>0</v>
      </c>
      <c r="BF22" s="260">
        <v>0</v>
      </c>
      <c r="BG22" s="683">
        <v>78.218375228560674</v>
      </c>
      <c r="BH22" s="680">
        <v>1</v>
      </c>
    </row>
    <row r="23" spans="1:94" x14ac:dyDescent="0.25">
      <c r="B23" s="283">
        <v>13</v>
      </c>
      <c r="C23" s="41">
        <v>41319</v>
      </c>
      <c r="D23" s="48" t="s">
        <v>76</v>
      </c>
      <c r="E23" s="174">
        <v>17073</v>
      </c>
      <c r="F23" s="192">
        <v>15836</v>
      </c>
      <c r="G23" s="141">
        <v>1070</v>
      </c>
      <c r="H23" s="175">
        <v>332</v>
      </c>
      <c r="I23" s="139">
        <v>70</v>
      </c>
      <c r="J23" s="193">
        <v>2.31</v>
      </c>
      <c r="K23" s="193">
        <v>9.51</v>
      </c>
      <c r="L23" s="193">
        <v>2.88</v>
      </c>
      <c r="M23" s="257">
        <v>3</v>
      </c>
      <c r="N23" s="195">
        <v>0</v>
      </c>
      <c r="O23" s="192">
        <v>50</v>
      </c>
      <c r="P23" s="192">
        <v>1</v>
      </c>
      <c r="Q23" s="139">
        <v>3</v>
      </c>
      <c r="R23" s="139">
        <v>0</v>
      </c>
      <c r="S23" s="139">
        <v>8</v>
      </c>
      <c r="T23" s="139">
        <v>173</v>
      </c>
      <c r="U23" s="192">
        <v>233</v>
      </c>
      <c r="V23" s="192">
        <v>2220</v>
      </c>
      <c r="W23" s="192">
        <v>1338</v>
      </c>
      <c r="X23" s="192">
        <v>393</v>
      </c>
      <c r="Y23" s="239">
        <v>533</v>
      </c>
      <c r="Z23" s="192">
        <v>7540</v>
      </c>
      <c r="AA23" s="193">
        <v>100</v>
      </c>
      <c r="AB23" s="193">
        <v>67.300000000000011</v>
      </c>
      <c r="AC23" s="193">
        <v>96.7</v>
      </c>
      <c r="AD23" s="193">
        <v>35.69</v>
      </c>
      <c r="AE23" s="193">
        <v>98</v>
      </c>
      <c r="AF23" s="258">
        <v>605.5</v>
      </c>
      <c r="AG23" s="194">
        <v>2622.1</v>
      </c>
      <c r="AH23" s="192">
        <v>159</v>
      </c>
      <c r="AI23" s="194">
        <v>1209</v>
      </c>
      <c r="AJ23" s="194">
        <v>1362.3</v>
      </c>
      <c r="AK23" s="194">
        <v>6778.4840000000004</v>
      </c>
      <c r="AL23" s="192">
        <v>3455.7499999999995</v>
      </c>
      <c r="AM23" s="259">
        <v>4146.8999999999996</v>
      </c>
      <c r="AN23" s="192">
        <v>5184</v>
      </c>
      <c r="AO23" s="192">
        <v>695</v>
      </c>
      <c r="AP23" s="192">
        <v>420</v>
      </c>
      <c r="AQ23" s="192">
        <v>54</v>
      </c>
      <c r="AR23" s="192">
        <v>35</v>
      </c>
      <c r="AS23" s="195">
        <v>0</v>
      </c>
      <c r="AT23" s="192">
        <v>80</v>
      </c>
      <c r="AU23" s="192">
        <v>200</v>
      </c>
      <c r="AV23" s="192">
        <v>35</v>
      </c>
      <c r="AW23" s="202">
        <v>0</v>
      </c>
      <c r="AX23" s="192">
        <v>4000</v>
      </c>
      <c r="AY23" s="192">
        <v>35000</v>
      </c>
      <c r="AZ23" s="192">
        <v>75</v>
      </c>
      <c r="BA23" s="258">
        <v>19700</v>
      </c>
      <c r="BB23" s="192">
        <v>37000</v>
      </c>
      <c r="BC23" s="192">
        <v>12810</v>
      </c>
      <c r="BD23" s="192">
        <v>18300</v>
      </c>
      <c r="BE23" s="195">
        <v>0</v>
      </c>
      <c r="BF23" s="260">
        <v>0</v>
      </c>
      <c r="BG23" s="322">
        <v>67.008955959891665</v>
      </c>
      <c r="BH23" s="372">
        <v>16</v>
      </c>
    </row>
    <row r="24" spans="1:94" x14ac:dyDescent="0.25">
      <c r="B24" s="283">
        <v>14</v>
      </c>
      <c r="C24" s="41">
        <v>41349</v>
      </c>
      <c r="D24" s="48" t="s">
        <v>58</v>
      </c>
      <c r="E24" s="174">
        <v>6405</v>
      </c>
      <c r="F24" s="192">
        <v>5497</v>
      </c>
      <c r="G24" s="141">
        <v>872</v>
      </c>
      <c r="H24" s="181">
        <v>160</v>
      </c>
      <c r="I24" s="139">
        <v>29</v>
      </c>
      <c r="J24" s="198">
        <v>2.61</v>
      </c>
      <c r="K24" s="198">
        <v>7.99</v>
      </c>
      <c r="L24" s="196">
        <v>2.61</v>
      </c>
      <c r="M24" s="257">
        <v>1</v>
      </c>
      <c r="N24" s="195">
        <v>0</v>
      </c>
      <c r="O24" s="192">
        <v>8</v>
      </c>
      <c r="P24" s="195">
        <v>0</v>
      </c>
      <c r="Q24" s="154">
        <v>1</v>
      </c>
      <c r="R24" s="154">
        <v>0</v>
      </c>
      <c r="S24" s="154">
        <v>3</v>
      </c>
      <c r="T24" s="154">
        <v>58</v>
      </c>
      <c r="U24" s="192">
        <v>116</v>
      </c>
      <c r="V24" s="192">
        <v>801</v>
      </c>
      <c r="W24" s="192">
        <v>428</v>
      </c>
      <c r="X24" s="192">
        <v>139</v>
      </c>
      <c r="Y24" s="240">
        <v>93</v>
      </c>
      <c r="Z24" s="192">
        <v>5262</v>
      </c>
      <c r="AA24" s="193">
        <v>100</v>
      </c>
      <c r="AB24" s="193">
        <v>52</v>
      </c>
      <c r="AC24" s="193">
        <v>100</v>
      </c>
      <c r="AD24" s="193">
        <v>67.05</v>
      </c>
      <c r="AE24" s="193">
        <v>100</v>
      </c>
      <c r="AF24" s="258">
        <v>833.5</v>
      </c>
      <c r="AG24" s="194">
        <v>5391.4</v>
      </c>
      <c r="AH24" s="192">
        <v>100</v>
      </c>
      <c r="AI24" s="194">
        <v>706</v>
      </c>
      <c r="AJ24" s="194">
        <v>256.54999999999995</v>
      </c>
      <c r="AK24" s="194">
        <v>1100.962</v>
      </c>
      <c r="AL24" s="192">
        <v>602.91000000000008</v>
      </c>
      <c r="AM24" s="259">
        <v>711.43380000000002</v>
      </c>
      <c r="AN24" s="192">
        <v>6351</v>
      </c>
      <c r="AO24" s="192">
        <v>1140</v>
      </c>
      <c r="AP24" s="192">
        <v>355</v>
      </c>
      <c r="AQ24" s="192">
        <v>285</v>
      </c>
      <c r="AR24" s="192">
        <v>75</v>
      </c>
      <c r="AS24" s="195">
        <v>12</v>
      </c>
      <c r="AT24" s="195">
        <v>200</v>
      </c>
      <c r="AU24" s="195">
        <v>180</v>
      </c>
      <c r="AV24" s="195">
        <v>650</v>
      </c>
      <c r="AW24" s="195">
        <v>850</v>
      </c>
      <c r="AX24" s="192">
        <v>3400</v>
      </c>
      <c r="AY24" s="192">
        <v>27000</v>
      </c>
      <c r="AZ24" s="195">
        <v>0</v>
      </c>
      <c r="BA24" s="258">
        <v>3191500</v>
      </c>
      <c r="BB24" s="192">
        <v>9370000</v>
      </c>
      <c r="BC24" s="195">
        <v>10125</v>
      </c>
      <c r="BD24" s="195">
        <v>13500</v>
      </c>
      <c r="BE24" s="195">
        <v>0</v>
      </c>
      <c r="BF24" s="260">
        <v>0</v>
      </c>
      <c r="BG24" s="683">
        <v>60.538032598380568</v>
      </c>
      <c r="BH24" s="680">
        <v>32</v>
      </c>
    </row>
    <row r="25" spans="1:94" x14ac:dyDescent="0.25">
      <c r="B25" s="283">
        <v>15</v>
      </c>
      <c r="C25" s="41">
        <v>41357</v>
      </c>
      <c r="D25" s="48" t="s">
        <v>59</v>
      </c>
      <c r="E25" s="174">
        <v>8319</v>
      </c>
      <c r="F25" s="192">
        <v>8893</v>
      </c>
      <c r="G25" s="141">
        <v>852</v>
      </c>
      <c r="H25" s="175">
        <v>159</v>
      </c>
      <c r="I25" s="139">
        <v>40</v>
      </c>
      <c r="J25" s="198">
        <v>2.93</v>
      </c>
      <c r="K25" s="198">
        <v>24.27</v>
      </c>
      <c r="L25" s="198">
        <v>7.74</v>
      </c>
      <c r="M25" s="257">
        <v>5</v>
      </c>
      <c r="N25" s="195">
        <v>0</v>
      </c>
      <c r="O25" s="192">
        <v>30</v>
      </c>
      <c r="P25" s="195">
        <v>0</v>
      </c>
      <c r="Q25" s="154">
        <v>5</v>
      </c>
      <c r="R25" s="154">
        <v>0</v>
      </c>
      <c r="S25" s="154">
        <v>3</v>
      </c>
      <c r="T25" s="154">
        <v>110</v>
      </c>
      <c r="U25" s="192">
        <v>170</v>
      </c>
      <c r="V25" s="192">
        <v>1172</v>
      </c>
      <c r="W25" s="192">
        <v>768</v>
      </c>
      <c r="X25" s="192">
        <v>194</v>
      </c>
      <c r="Y25" s="239">
        <v>108</v>
      </c>
      <c r="Z25" s="192">
        <v>2293</v>
      </c>
      <c r="AA25" s="193">
        <v>99</v>
      </c>
      <c r="AB25" s="193">
        <v>58.4</v>
      </c>
      <c r="AC25" s="193">
        <v>97</v>
      </c>
      <c r="AD25" s="193">
        <v>31.56</v>
      </c>
      <c r="AE25" s="193">
        <v>100</v>
      </c>
      <c r="AF25" s="258">
        <v>1096</v>
      </c>
      <c r="AG25" s="194">
        <v>2004.4</v>
      </c>
      <c r="AH25" s="192">
        <v>125.5</v>
      </c>
      <c r="AI25" s="194">
        <v>828.5</v>
      </c>
      <c r="AJ25" s="194">
        <v>1094.5</v>
      </c>
      <c r="AK25" s="194">
        <v>3695.1000000000004</v>
      </c>
      <c r="AL25" s="192">
        <v>1505.92</v>
      </c>
      <c r="AM25" s="259">
        <v>1776.9856</v>
      </c>
      <c r="AN25" s="192">
        <v>7228</v>
      </c>
      <c r="AO25" s="192">
        <v>986</v>
      </c>
      <c r="AP25" s="192">
        <v>2500</v>
      </c>
      <c r="AQ25" s="192">
        <v>200</v>
      </c>
      <c r="AR25" s="192">
        <v>400</v>
      </c>
      <c r="AS25" s="195">
        <v>20</v>
      </c>
      <c r="AT25" s="192">
        <v>60</v>
      </c>
      <c r="AU25" s="192">
        <v>50</v>
      </c>
      <c r="AV25" s="192">
        <v>50</v>
      </c>
      <c r="AW25" s="192">
        <v>45</v>
      </c>
      <c r="AX25" s="192">
        <v>4100</v>
      </c>
      <c r="AY25" s="192">
        <v>16000</v>
      </c>
      <c r="AZ25" s="192">
        <v>20</v>
      </c>
      <c r="BA25" s="258">
        <v>8000</v>
      </c>
      <c r="BB25" s="192">
        <v>25000</v>
      </c>
      <c r="BC25" s="192">
        <v>2500</v>
      </c>
      <c r="BD25" s="192">
        <v>6000</v>
      </c>
      <c r="BE25" s="192">
        <v>2400</v>
      </c>
      <c r="BF25" s="261">
        <v>4800</v>
      </c>
      <c r="BG25" s="322">
        <v>56.661087722755809</v>
      </c>
      <c r="BH25" s="372">
        <v>37</v>
      </c>
    </row>
    <row r="26" spans="1:94" x14ac:dyDescent="0.25">
      <c r="B26" s="692">
        <v>16</v>
      </c>
      <c r="C26" s="41">
        <v>41359</v>
      </c>
      <c r="D26" s="48" t="s">
        <v>82</v>
      </c>
      <c r="E26" s="174">
        <v>24500</v>
      </c>
      <c r="F26" s="192">
        <v>23382</v>
      </c>
      <c r="G26" s="141">
        <v>1003</v>
      </c>
      <c r="H26" s="175">
        <v>429</v>
      </c>
      <c r="I26" s="139">
        <v>98</v>
      </c>
      <c r="J26" s="193">
        <v>0.76</v>
      </c>
      <c r="K26" s="193">
        <v>14.59</v>
      </c>
      <c r="L26" s="193">
        <v>2.61</v>
      </c>
      <c r="M26" s="257">
        <v>6</v>
      </c>
      <c r="N26" s="192">
        <v>1</v>
      </c>
      <c r="O26" s="192">
        <v>62</v>
      </c>
      <c r="P26" s="192">
        <v>2</v>
      </c>
      <c r="Q26" s="154">
        <v>7</v>
      </c>
      <c r="R26" s="154">
        <v>0</v>
      </c>
      <c r="S26" s="154">
        <v>9</v>
      </c>
      <c r="T26" s="154">
        <v>218</v>
      </c>
      <c r="U26" s="192">
        <v>328</v>
      </c>
      <c r="V26" s="192">
        <v>2887</v>
      </c>
      <c r="W26" s="192">
        <v>1759</v>
      </c>
      <c r="X26" s="192">
        <v>573</v>
      </c>
      <c r="Y26" s="239">
        <v>397</v>
      </c>
      <c r="Z26" s="192">
        <v>3501</v>
      </c>
      <c r="AA26" s="193">
        <v>100</v>
      </c>
      <c r="AB26" s="193">
        <v>77.8</v>
      </c>
      <c r="AC26" s="193">
        <v>99.6</v>
      </c>
      <c r="AD26" s="193">
        <v>19.91</v>
      </c>
      <c r="AE26" s="193">
        <v>90</v>
      </c>
      <c r="AF26" s="258">
        <v>1258</v>
      </c>
      <c r="AG26" s="194">
        <v>3975</v>
      </c>
      <c r="AH26" s="192">
        <v>54</v>
      </c>
      <c r="AI26" s="194">
        <v>297</v>
      </c>
      <c r="AJ26" s="194">
        <v>3377</v>
      </c>
      <c r="AK26" s="194">
        <v>24348.3</v>
      </c>
      <c r="AL26" s="192">
        <v>2652.1499999999996</v>
      </c>
      <c r="AM26" s="259">
        <v>3129.5369999999994</v>
      </c>
      <c r="AN26" s="192">
        <v>6065</v>
      </c>
      <c r="AO26" s="192">
        <v>988</v>
      </c>
      <c r="AP26" s="192">
        <v>2350</v>
      </c>
      <c r="AQ26" s="192">
        <v>230</v>
      </c>
      <c r="AR26" s="192">
        <v>320</v>
      </c>
      <c r="AS26" s="195">
        <v>17</v>
      </c>
      <c r="AT26" s="197">
        <v>2500</v>
      </c>
      <c r="AU26" s="192">
        <v>5800</v>
      </c>
      <c r="AV26" s="195">
        <v>0</v>
      </c>
      <c r="AW26" s="202">
        <v>0</v>
      </c>
      <c r="AX26" s="192">
        <v>3600</v>
      </c>
      <c r="AY26" s="192">
        <v>28800</v>
      </c>
      <c r="AZ26" s="192">
        <v>45</v>
      </c>
      <c r="BA26" s="258">
        <v>2100</v>
      </c>
      <c r="BB26" s="192">
        <v>4650</v>
      </c>
      <c r="BC26" s="195">
        <v>0</v>
      </c>
      <c r="BD26" s="195">
        <v>0</v>
      </c>
      <c r="BE26" s="195">
        <v>0</v>
      </c>
      <c r="BF26" s="260">
        <v>0</v>
      </c>
      <c r="BG26" s="683">
        <v>68.466112161706903</v>
      </c>
      <c r="BH26" s="680">
        <v>12</v>
      </c>
    </row>
    <row r="27" spans="1:94" x14ac:dyDescent="0.25">
      <c r="B27" s="283">
        <v>17</v>
      </c>
      <c r="C27" s="41">
        <v>41378</v>
      </c>
      <c r="D27" s="48" t="s">
        <v>68</v>
      </c>
      <c r="E27" s="174">
        <v>12613</v>
      </c>
      <c r="F27" s="192">
        <v>12325</v>
      </c>
      <c r="G27" s="141">
        <v>618</v>
      </c>
      <c r="H27" s="175">
        <v>252</v>
      </c>
      <c r="I27" s="139">
        <v>52</v>
      </c>
      <c r="J27" s="193">
        <v>1.26</v>
      </c>
      <c r="K27" s="193">
        <v>17.309999999999999</v>
      </c>
      <c r="L27" s="196">
        <v>2.9</v>
      </c>
      <c r="M27" s="257">
        <v>5</v>
      </c>
      <c r="N27" s="192">
        <v>1</v>
      </c>
      <c r="O27" s="192">
        <v>33</v>
      </c>
      <c r="P27" s="192">
        <v>2</v>
      </c>
      <c r="Q27" s="154">
        <v>5</v>
      </c>
      <c r="R27" s="154">
        <v>1</v>
      </c>
      <c r="S27" s="154">
        <v>3</v>
      </c>
      <c r="T27" s="154">
        <v>141</v>
      </c>
      <c r="U27" s="192">
        <v>271</v>
      </c>
      <c r="V27" s="192">
        <v>1728</v>
      </c>
      <c r="W27" s="192">
        <v>937</v>
      </c>
      <c r="X27" s="192">
        <v>285</v>
      </c>
      <c r="Y27" s="239">
        <v>203</v>
      </c>
      <c r="Z27" s="192">
        <v>6080</v>
      </c>
      <c r="AA27" s="193">
        <v>99</v>
      </c>
      <c r="AB27" s="193">
        <v>64.8</v>
      </c>
      <c r="AC27" s="193">
        <v>95</v>
      </c>
      <c r="AD27" s="193">
        <v>24.63</v>
      </c>
      <c r="AE27" s="193">
        <v>98</v>
      </c>
      <c r="AF27" s="258">
        <v>348</v>
      </c>
      <c r="AG27" s="194">
        <v>818.8</v>
      </c>
      <c r="AH27" s="192">
        <v>11</v>
      </c>
      <c r="AI27" s="194">
        <v>66</v>
      </c>
      <c r="AJ27" s="194">
        <v>856.5</v>
      </c>
      <c r="AK27" s="194">
        <v>8408.5</v>
      </c>
      <c r="AL27" s="192">
        <v>1469.89</v>
      </c>
      <c r="AM27" s="259">
        <v>1763.8680000000002</v>
      </c>
      <c r="AN27" s="192">
        <v>4056</v>
      </c>
      <c r="AO27" s="192">
        <v>289</v>
      </c>
      <c r="AP27" s="192">
        <v>500</v>
      </c>
      <c r="AQ27" s="192">
        <v>50</v>
      </c>
      <c r="AR27" s="192">
        <v>20</v>
      </c>
      <c r="AS27" s="195">
        <v>0</v>
      </c>
      <c r="AT27" s="192">
        <v>200</v>
      </c>
      <c r="AU27" s="192">
        <v>3500</v>
      </c>
      <c r="AV27" s="192">
        <v>64</v>
      </c>
      <c r="AW27" s="192">
        <v>50</v>
      </c>
      <c r="AX27" s="192">
        <v>10000</v>
      </c>
      <c r="AY27" s="192">
        <v>36000</v>
      </c>
      <c r="AZ27" s="192">
        <v>204</v>
      </c>
      <c r="BA27" s="258">
        <v>21115</v>
      </c>
      <c r="BB27" s="192">
        <v>53300</v>
      </c>
      <c r="BC27" s="195">
        <v>4334</v>
      </c>
      <c r="BD27" s="195">
        <v>9300</v>
      </c>
      <c r="BE27" s="195">
        <v>6200</v>
      </c>
      <c r="BF27" s="260">
        <v>12500</v>
      </c>
      <c r="BG27" s="322">
        <v>60.690437256779177</v>
      </c>
      <c r="BH27" s="372">
        <v>31</v>
      </c>
    </row>
    <row r="28" spans="1:94" x14ac:dyDescent="0.25">
      <c r="B28" s="283">
        <v>18</v>
      </c>
      <c r="C28" s="41">
        <v>41396</v>
      </c>
      <c r="D28" s="48" t="s">
        <v>67</v>
      </c>
      <c r="E28" s="174">
        <v>50911</v>
      </c>
      <c r="F28" s="192">
        <v>48462</v>
      </c>
      <c r="G28" s="141">
        <v>10529</v>
      </c>
      <c r="H28" s="175">
        <v>1167</v>
      </c>
      <c r="I28" s="157">
        <v>180</v>
      </c>
      <c r="J28" s="193">
        <v>2.3199999999999998</v>
      </c>
      <c r="K28" s="193">
        <v>10.7</v>
      </c>
      <c r="L28" s="196">
        <v>2.41</v>
      </c>
      <c r="M28" s="257">
        <v>15</v>
      </c>
      <c r="N28" s="192">
        <v>3</v>
      </c>
      <c r="O28" s="192">
        <v>127</v>
      </c>
      <c r="P28" s="192">
        <v>4</v>
      </c>
      <c r="Q28" s="139">
        <v>18</v>
      </c>
      <c r="R28" s="139">
        <v>0</v>
      </c>
      <c r="S28" s="139">
        <v>21</v>
      </c>
      <c r="T28" s="139">
        <v>571</v>
      </c>
      <c r="U28" s="192">
        <v>1082</v>
      </c>
      <c r="V28" s="192">
        <v>7030</v>
      </c>
      <c r="W28" s="192">
        <v>4275</v>
      </c>
      <c r="X28" s="192">
        <v>1289</v>
      </c>
      <c r="Y28" s="239">
        <v>656</v>
      </c>
      <c r="Z28" s="192">
        <v>3306</v>
      </c>
      <c r="AA28" s="193">
        <v>95.73</v>
      </c>
      <c r="AB28" s="193">
        <v>65</v>
      </c>
      <c r="AC28" s="193">
        <v>95</v>
      </c>
      <c r="AD28" s="193">
        <v>17.29</v>
      </c>
      <c r="AE28" s="193">
        <v>100</v>
      </c>
      <c r="AF28" s="258">
        <v>6986</v>
      </c>
      <c r="AG28" s="194">
        <v>14830.5</v>
      </c>
      <c r="AH28" s="192">
        <v>281</v>
      </c>
      <c r="AI28" s="194">
        <v>1896</v>
      </c>
      <c r="AJ28" s="194">
        <v>2427.7999999999997</v>
      </c>
      <c r="AK28" s="194">
        <v>15276.270000000002</v>
      </c>
      <c r="AL28" s="192">
        <v>6715.3000000000011</v>
      </c>
      <c r="AM28" s="259">
        <v>8058.3600000000006</v>
      </c>
      <c r="AN28" s="192">
        <v>16490</v>
      </c>
      <c r="AO28" s="192">
        <v>1500</v>
      </c>
      <c r="AP28" s="192">
        <v>1125</v>
      </c>
      <c r="AQ28" s="192">
        <v>158</v>
      </c>
      <c r="AR28" s="192">
        <v>120</v>
      </c>
      <c r="AS28" s="195">
        <v>0</v>
      </c>
      <c r="AT28" s="195">
        <v>0</v>
      </c>
      <c r="AU28" s="195">
        <v>0</v>
      </c>
      <c r="AV28" s="195">
        <v>0</v>
      </c>
      <c r="AW28" s="195">
        <v>0</v>
      </c>
      <c r="AX28" s="192">
        <v>30000</v>
      </c>
      <c r="AY28" s="192">
        <v>480000</v>
      </c>
      <c r="AZ28" s="192">
        <v>150</v>
      </c>
      <c r="BA28" s="258">
        <v>36650</v>
      </c>
      <c r="BB28" s="192">
        <v>93700</v>
      </c>
      <c r="BC28" s="192">
        <v>2500</v>
      </c>
      <c r="BD28" s="192">
        <v>4900</v>
      </c>
      <c r="BE28" s="192">
        <v>1560</v>
      </c>
      <c r="BF28" s="261">
        <v>3250</v>
      </c>
      <c r="BG28" s="683">
        <v>71.061313471272797</v>
      </c>
      <c r="BH28" s="680">
        <v>8</v>
      </c>
    </row>
    <row r="29" spans="1:94" s="32" customFormat="1" x14ac:dyDescent="0.25">
      <c r="A29"/>
      <c r="B29" s="283">
        <v>19</v>
      </c>
      <c r="C29" s="41">
        <v>41483</v>
      </c>
      <c r="D29" s="48" t="s">
        <v>69</v>
      </c>
      <c r="E29" s="174">
        <v>5499</v>
      </c>
      <c r="F29" s="192">
        <v>4755</v>
      </c>
      <c r="G29" s="141">
        <v>206</v>
      </c>
      <c r="H29" s="175">
        <v>119</v>
      </c>
      <c r="I29" s="139">
        <v>27</v>
      </c>
      <c r="J29" s="193">
        <v>0.68</v>
      </c>
      <c r="K29" s="193">
        <v>15.38</v>
      </c>
      <c r="L29" s="193">
        <v>4.5199999999999996</v>
      </c>
      <c r="M29" s="257">
        <v>4</v>
      </c>
      <c r="N29" s="195">
        <v>0</v>
      </c>
      <c r="O29" s="192">
        <v>23</v>
      </c>
      <c r="P29" s="195">
        <v>0</v>
      </c>
      <c r="Q29" s="154">
        <v>4</v>
      </c>
      <c r="R29" s="154">
        <v>0</v>
      </c>
      <c r="S29" s="154">
        <v>2</v>
      </c>
      <c r="T29" s="154">
        <v>70</v>
      </c>
      <c r="U29" s="192">
        <v>122</v>
      </c>
      <c r="V29" s="192">
        <v>737</v>
      </c>
      <c r="W29" s="192">
        <v>529</v>
      </c>
      <c r="X29" s="192">
        <v>204</v>
      </c>
      <c r="Y29" s="239">
        <v>126</v>
      </c>
      <c r="Z29" s="192">
        <v>15199</v>
      </c>
      <c r="AA29" s="193">
        <v>100</v>
      </c>
      <c r="AB29" s="193">
        <v>55.2</v>
      </c>
      <c r="AC29" s="193">
        <v>95.199999999999989</v>
      </c>
      <c r="AD29" s="193">
        <v>22.99</v>
      </c>
      <c r="AE29" s="193">
        <v>85</v>
      </c>
      <c r="AF29" s="258">
        <v>206.3</v>
      </c>
      <c r="AG29" s="194">
        <v>708.35</v>
      </c>
      <c r="AH29" s="192">
        <v>15</v>
      </c>
      <c r="AI29" s="194">
        <v>97</v>
      </c>
      <c r="AJ29" s="194">
        <v>575.5</v>
      </c>
      <c r="AK29" s="194">
        <v>2598.5500000000002</v>
      </c>
      <c r="AL29" s="192">
        <v>931.77</v>
      </c>
      <c r="AM29" s="259">
        <v>1118.124</v>
      </c>
      <c r="AN29" s="192">
        <v>2509</v>
      </c>
      <c r="AO29" s="192">
        <v>450</v>
      </c>
      <c r="AP29" s="192">
        <v>280</v>
      </c>
      <c r="AQ29" s="192">
        <v>50</v>
      </c>
      <c r="AR29" s="192">
        <v>25</v>
      </c>
      <c r="AS29" s="192">
        <v>5</v>
      </c>
      <c r="AT29" s="192">
        <v>50</v>
      </c>
      <c r="AU29" s="192">
        <v>70</v>
      </c>
      <c r="AV29" s="197">
        <v>50</v>
      </c>
      <c r="AW29" s="192">
        <v>20</v>
      </c>
      <c r="AX29" s="192">
        <v>1000</v>
      </c>
      <c r="AY29" s="192">
        <v>14000</v>
      </c>
      <c r="AZ29" s="192">
        <v>15</v>
      </c>
      <c r="BA29" s="258">
        <v>5115</v>
      </c>
      <c r="BB29" s="192">
        <v>12500</v>
      </c>
      <c r="BC29" s="195">
        <v>2250</v>
      </c>
      <c r="BD29" s="195">
        <v>5000</v>
      </c>
      <c r="BE29" s="195">
        <v>0</v>
      </c>
      <c r="BF29" s="260">
        <v>0</v>
      </c>
      <c r="BG29" s="322">
        <v>61.251225991597984</v>
      </c>
      <c r="BH29" s="372">
        <v>30</v>
      </c>
      <c r="BI29"/>
      <c r="BJ29"/>
      <c r="BK29"/>
      <c r="BL29"/>
      <c r="BM29"/>
      <c r="BN29"/>
      <c r="BO29"/>
      <c r="BP29"/>
      <c r="BQ29"/>
      <c r="BR29"/>
      <c r="BS29"/>
      <c r="BT29"/>
      <c r="BU29"/>
      <c r="BV29"/>
      <c r="BW29"/>
      <c r="BX29"/>
      <c r="BY29"/>
      <c r="BZ29"/>
      <c r="CA29"/>
      <c r="CB29"/>
      <c r="CC29"/>
      <c r="CD29"/>
      <c r="CE29"/>
      <c r="CF29"/>
      <c r="CG29"/>
      <c r="CH29"/>
      <c r="CI29"/>
      <c r="CJ29"/>
      <c r="CK29"/>
      <c r="CL29"/>
      <c r="CM29"/>
      <c r="CN29"/>
      <c r="CO29"/>
      <c r="CP29"/>
    </row>
    <row r="30" spans="1:94" x14ac:dyDescent="0.25">
      <c r="B30" s="283">
        <v>20</v>
      </c>
      <c r="C30" s="41">
        <v>41503</v>
      </c>
      <c r="D30" s="48" t="s">
        <v>83</v>
      </c>
      <c r="E30" s="174">
        <v>10735</v>
      </c>
      <c r="F30" s="192">
        <v>10276</v>
      </c>
      <c r="G30" s="141">
        <v>328</v>
      </c>
      <c r="H30" s="175">
        <v>259</v>
      </c>
      <c r="I30" s="139">
        <v>47</v>
      </c>
      <c r="J30" s="193">
        <v>3.76</v>
      </c>
      <c r="K30" s="193">
        <v>14.52</v>
      </c>
      <c r="L30" s="193">
        <v>5.2</v>
      </c>
      <c r="M30" s="257">
        <v>3</v>
      </c>
      <c r="N30" s="195">
        <v>0</v>
      </c>
      <c r="O30" s="192">
        <v>26</v>
      </c>
      <c r="P30" s="192">
        <v>1</v>
      </c>
      <c r="Q30" s="139">
        <v>3</v>
      </c>
      <c r="R30" s="139">
        <v>0</v>
      </c>
      <c r="S30" s="139">
        <v>4</v>
      </c>
      <c r="T30" s="139">
        <v>102</v>
      </c>
      <c r="U30" s="192">
        <v>261</v>
      </c>
      <c r="V30" s="192">
        <v>1401</v>
      </c>
      <c r="W30" s="192">
        <v>800</v>
      </c>
      <c r="X30" s="192">
        <v>214</v>
      </c>
      <c r="Y30" s="239">
        <v>25</v>
      </c>
      <c r="Z30" s="192">
        <v>1747</v>
      </c>
      <c r="AA30" s="193">
        <v>90</v>
      </c>
      <c r="AB30" s="193">
        <v>70.7</v>
      </c>
      <c r="AC30" s="193">
        <v>87</v>
      </c>
      <c r="AD30" s="193">
        <v>25.380000000000003</v>
      </c>
      <c r="AE30" s="193">
        <v>90</v>
      </c>
      <c r="AF30" s="258">
        <v>482</v>
      </c>
      <c r="AG30" s="194">
        <v>1319</v>
      </c>
      <c r="AH30" s="192">
        <v>14</v>
      </c>
      <c r="AI30" s="194">
        <v>80.5</v>
      </c>
      <c r="AJ30" s="194">
        <v>655.5</v>
      </c>
      <c r="AK30" s="194">
        <v>2318</v>
      </c>
      <c r="AL30" s="192">
        <v>2395.2600000000002</v>
      </c>
      <c r="AM30" s="259">
        <v>2874.3120000000004</v>
      </c>
      <c r="AN30" s="192">
        <v>3053</v>
      </c>
      <c r="AO30" s="192">
        <v>1000</v>
      </c>
      <c r="AP30" s="192">
        <v>800</v>
      </c>
      <c r="AQ30" s="192">
        <v>125</v>
      </c>
      <c r="AR30" s="195">
        <v>12</v>
      </c>
      <c r="AS30" s="195">
        <v>0</v>
      </c>
      <c r="AT30" s="195">
        <v>35</v>
      </c>
      <c r="AU30" s="195">
        <v>310</v>
      </c>
      <c r="AV30" s="192">
        <v>10</v>
      </c>
      <c r="AW30" s="199">
        <v>50</v>
      </c>
      <c r="AX30" s="199">
        <v>1350</v>
      </c>
      <c r="AY30" s="192">
        <v>29400</v>
      </c>
      <c r="AZ30" s="192">
        <v>10</v>
      </c>
      <c r="BA30" s="258">
        <v>3600</v>
      </c>
      <c r="BB30" s="192">
        <v>8800</v>
      </c>
      <c r="BC30" s="195">
        <v>280</v>
      </c>
      <c r="BD30" s="195">
        <v>511.5</v>
      </c>
      <c r="BE30" s="192">
        <v>1500</v>
      </c>
      <c r="BF30" s="261">
        <v>2604</v>
      </c>
      <c r="BG30" s="683">
        <v>62.628393727853428</v>
      </c>
      <c r="BH30" s="680">
        <v>26</v>
      </c>
    </row>
    <row r="31" spans="1:94" x14ac:dyDescent="0.25">
      <c r="B31" s="570">
        <v>21</v>
      </c>
      <c r="C31" s="41">
        <v>41518</v>
      </c>
      <c r="D31" s="48" t="s">
        <v>70</v>
      </c>
      <c r="E31" s="174">
        <v>5613</v>
      </c>
      <c r="F31" s="192">
        <v>4122</v>
      </c>
      <c r="G31" s="141">
        <v>458</v>
      </c>
      <c r="H31" s="175">
        <v>90</v>
      </c>
      <c r="I31" s="139">
        <v>28</v>
      </c>
      <c r="J31" s="193">
        <v>1.37</v>
      </c>
      <c r="K31" s="193">
        <v>7.97</v>
      </c>
      <c r="L31" s="193">
        <v>1.59</v>
      </c>
      <c r="M31" s="257">
        <v>1</v>
      </c>
      <c r="N31" s="195">
        <v>0</v>
      </c>
      <c r="O31" s="192">
        <v>19</v>
      </c>
      <c r="P31" s="195">
        <v>0</v>
      </c>
      <c r="Q31" s="154">
        <v>1</v>
      </c>
      <c r="R31" s="154">
        <v>0</v>
      </c>
      <c r="S31" s="154">
        <v>3</v>
      </c>
      <c r="T31" s="154">
        <v>61</v>
      </c>
      <c r="U31" s="192">
        <v>104</v>
      </c>
      <c r="V31" s="192">
        <v>683</v>
      </c>
      <c r="W31" s="192">
        <v>473</v>
      </c>
      <c r="X31" s="192">
        <v>124</v>
      </c>
      <c r="Y31" s="239">
        <v>95</v>
      </c>
      <c r="Z31" s="192">
        <v>2723</v>
      </c>
      <c r="AA31" s="193">
        <v>98</v>
      </c>
      <c r="AB31" s="193">
        <v>62.1</v>
      </c>
      <c r="AC31" s="193">
        <v>91.8</v>
      </c>
      <c r="AD31" s="193">
        <v>26.88</v>
      </c>
      <c r="AE31" s="193">
        <v>100</v>
      </c>
      <c r="AF31" s="258">
        <v>880</v>
      </c>
      <c r="AG31" s="194">
        <v>4560.2</v>
      </c>
      <c r="AH31" s="192">
        <v>20</v>
      </c>
      <c r="AI31" s="194">
        <v>160</v>
      </c>
      <c r="AJ31" s="194">
        <v>534.35</v>
      </c>
      <c r="AK31" s="194">
        <v>2678.6499999999996</v>
      </c>
      <c r="AL31" s="192">
        <v>1020.0899999999999</v>
      </c>
      <c r="AM31" s="259">
        <v>1224.1079999999999</v>
      </c>
      <c r="AN31" s="192">
        <v>10819</v>
      </c>
      <c r="AO31" s="192">
        <v>710</v>
      </c>
      <c r="AP31" s="192">
        <v>218</v>
      </c>
      <c r="AQ31" s="192">
        <v>40</v>
      </c>
      <c r="AR31" s="192">
        <v>31</v>
      </c>
      <c r="AS31" s="195">
        <v>0</v>
      </c>
      <c r="AT31" s="195">
        <v>0</v>
      </c>
      <c r="AU31" s="195">
        <v>0</v>
      </c>
      <c r="AV31" s="195">
        <v>0</v>
      </c>
      <c r="AW31" s="192">
        <v>47</v>
      </c>
      <c r="AX31" s="192">
        <v>25000</v>
      </c>
      <c r="AY31" s="192">
        <v>45000</v>
      </c>
      <c r="AZ31" s="192">
        <v>65</v>
      </c>
      <c r="BA31" s="258">
        <v>23904</v>
      </c>
      <c r="BB31" s="192">
        <v>72000</v>
      </c>
      <c r="BC31" s="192">
        <v>3496</v>
      </c>
      <c r="BD31" s="192">
        <v>8323.5</v>
      </c>
      <c r="BE31" s="195">
        <v>0</v>
      </c>
      <c r="BF31" s="260">
        <v>0</v>
      </c>
      <c r="BG31" s="322">
        <v>66.603722555686119</v>
      </c>
      <c r="BH31" s="372">
        <v>18</v>
      </c>
    </row>
    <row r="32" spans="1:94" x14ac:dyDescent="0.25">
      <c r="B32" s="283">
        <v>22</v>
      </c>
      <c r="C32" s="41">
        <v>41524</v>
      </c>
      <c r="D32" s="48" t="s">
        <v>60</v>
      </c>
      <c r="E32" s="174">
        <v>24102</v>
      </c>
      <c r="F32" s="192">
        <v>15156</v>
      </c>
      <c r="G32" s="141">
        <v>2005</v>
      </c>
      <c r="H32" s="175">
        <v>355</v>
      </c>
      <c r="I32" s="139">
        <v>114</v>
      </c>
      <c r="J32" s="198">
        <v>4.2</v>
      </c>
      <c r="K32" s="198">
        <v>5.8</v>
      </c>
      <c r="L32" s="198">
        <v>5.51</v>
      </c>
      <c r="M32" s="257">
        <v>7</v>
      </c>
      <c r="N32" s="192">
        <v>1</v>
      </c>
      <c r="O32" s="192">
        <v>52</v>
      </c>
      <c r="P32" s="192">
        <v>5</v>
      </c>
      <c r="Q32" s="139">
        <v>7</v>
      </c>
      <c r="R32" s="139">
        <v>1</v>
      </c>
      <c r="S32" s="139">
        <v>8</v>
      </c>
      <c r="T32" s="139">
        <v>235</v>
      </c>
      <c r="U32" s="192">
        <v>386</v>
      </c>
      <c r="V32" s="192">
        <v>2499</v>
      </c>
      <c r="W32" s="192">
        <v>1780</v>
      </c>
      <c r="X32" s="192">
        <v>543</v>
      </c>
      <c r="Y32" s="239">
        <v>171</v>
      </c>
      <c r="Z32" s="192">
        <v>2014</v>
      </c>
      <c r="AA32" s="193">
        <v>98.82</v>
      </c>
      <c r="AB32" s="193">
        <v>61.8</v>
      </c>
      <c r="AC32" s="193">
        <v>98</v>
      </c>
      <c r="AD32" s="193">
        <v>42.9</v>
      </c>
      <c r="AE32" s="193">
        <v>99</v>
      </c>
      <c r="AF32" s="258">
        <v>7581.43</v>
      </c>
      <c r="AG32" s="194">
        <v>48809.781020000009</v>
      </c>
      <c r="AH32" s="192">
        <v>33</v>
      </c>
      <c r="AI32" s="194">
        <v>201</v>
      </c>
      <c r="AJ32" s="194">
        <v>837.27</v>
      </c>
      <c r="AK32" s="194">
        <v>3770.8850000000002</v>
      </c>
      <c r="AL32" s="192">
        <v>1648.02</v>
      </c>
      <c r="AM32" s="259">
        <v>1944.6635999999999</v>
      </c>
      <c r="AN32" s="192">
        <v>29653</v>
      </c>
      <c r="AO32" s="192">
        <v>1800</v>
      </c>
      <c r="AP32" s="192">
        <v>2000</v>
      </c>
      <c r="AQ32" s="192">
        <v>250</v>
      </c>
      <c r="AR32" s="192">
        <v>300</v>
      </c>
      <c r="AS32" s="192">
        <v>54</v>
      </c>
      <c r="AT32" s="195">
        <v>150</v>
      </c>
      <c r="AU32" s="195">
        <v>50</v>
      </c>
      <c r="AV32" s="197">
        <v>40</v>
      </c>
      <c r="AW32" s="197">
        <v>50</v>
      </c>
      <c r="AX32" s="192">
        <v>210000</v>
      </c>
      <c r="AY32" s="192">
        <v>635000</v>
      </c>
      <c r="AZ32" s="192">
        <v>150</v>
      </c>
      <c r="BA32" s="258">
        <v>250250</v>
      </c>
      <c r="BB32" s="192">
        <v>735000</v>
      </c>
      <c r="BC32" s="195">
        <v>35000</v>
      </c>
      <c r="BD32" s="195">
        <v>65000</v>
      </c>
      <c r="BE32" s="195">
        <v>0</v>
      </c>
      <c r="BF32" s="260">
        <v>0</v>
      </c>
      <c r="BG32" s="683">
        <v>72.83885778174286</v>
      </c>
      <c r="BH32" s="680">
        <v>5</v>
      </c>
    </row>
    <row r="33" spans="2:60" x14ac:dyDescent="0.25">
      <c r="B33" s="283">
        <v>23</v>
      </c>
      <c r="C33" s="41">
        <v>41530</v>
      </c>
      <c r="D33" s="48" t="s">
        <v>84</v>
      </c>
      <c r="E33" s="174">
        <v>10956</v>
      </c>
      <c r="F33" s="192">
        <v>10478</v>
      </c>
      <c r="G33" s="141">
        <v>233</v>
      </c>
      <c r="H33" s="175">
        <v>229</v>
      </c>
      <c r="I33" s="157">
        <v>28</v>
      </c>
      <c r="J33" s="193">
        <v>4.74</v>
      </c>
      <c r="K33" s="193">
        <v>17.95</v>
      </c>
      <c r="L33" s="193">
        <v>4.97</v>
      </c>
      <c r="M33" s="257">
        <v>5</v>
      </c>
      <c r="N33" s="195">
        <v>0</v>
      </c>
      <c r="O33" s="192">
        <v>39</v>
      </c>
      <c r="P33" s="195">
        <v>0</v>
      </c>
      <c r="Q33" s="154">
        <v>5</v>
      </c>
      <c r="R33" s="154">
        <v>0</v>
      </c>
      <c r="S33" s="154">
        <v>2</v>
      </c>
      <c r="T33" s="154">
        <v>107</v>
      </c>
      <c r="U33" s="192">
        <v>223</v>
      </c>
      <c r="V33" s="192">
        <v>1366</v>
      </c>
      <c r="W33" s="192">
        <v>765</v>
      </c>
      <c r="X33" s="192">
        <v>227</v>
      </c>
      <c r="Y33" s="239">
        <v>156</v>
      </c>
      <c r="Z33" s="192">
        <v>8637</v>
      </c>
      <c r="AA33" s="193">
        <v>100</v>
      </c>
      <c r="AB33" s="193">
        <v>55.000000000000007</v>
      </c>
      <c r="AC33" s="193">
        <v>94</v>
      </c>
      <c r="AD33" s="193">
        <v>16.900000000000002</v>
      </c>
      <c r="AE33" s="193">
        <v>94</v>
      </c>
      <c r="AF33" s="258">
        <v>326</v>
      </c>
      <c r="AG33" s="194">
        <v>903.65</v>
      </c>
      <c r="AH33" s="192">
        <v>25</v>
      </c>
      <c r="AI33" s="194">
        <v>129</v>
      </c>
      <c r="AJ33" s="194">
        <v>1759</v>
      </c>
      <c r="AK33" s="194">
        <v>12806.71</v>
      </c>
      <c r="AL33" s="192">
        <v>3219.8899999999994</v>
      </c>
      <c r="AM33" s="259">
        <v>3863.867999999999</v>
      </c>
      <c r="AN33" s="192">
        <v>1942</v>
      </c>
      <c r="AO33" s="192">
        <v>730</v>
      </c>
      <c r="AP33" s="192">
        <v>810</v>
      </c>
      <c r="AQ33" s="192">
        <v>200</v>
      </c>
      <c r="AR33" s="192">
        <v>5</v>
      </c>
      <c r="AS33" s="195">
        <v>2</v>
      </c>
      <c r="AT33" s="197">
        <v>70</v>
      </c>
      <c r="AU33" s="197">
        <v>350</v>
      </c>
      <c r="AV33" s="195">
        <v>0</v>
      </c>
      <c r="AW33" s="197">
        <v>45</v>
      </c>
      <c r="AX33" s="199">
        <v>4200</v>
      </c>
      <c r="AY33" s="192">
        <v>24000</v>
      </c>
      <c r="AZ33" s="192">
        <v>150</v>
      </c>
      <c r="BA33" s="258">
        <v>1800</v>
      </c>
      <c r="BB33" s="192">
        <v>4000</v>
      </c>
      <c r="BC33" s="195">
        <v>0</v>
      </c>
      <c r="BD33" s="195">
        <v>0</v>
      </c>
      <c r="BE33" s="192">
        <v>5350</v>
      </c>
      <c r="BF33" s="261">
        <v>13250</v>
      </c>
      <c r="BG33" s="322">
        <v>59.460646216436437</v>
      </c>
      <c r="BH33" s="372">
        <v>35</v>
      </c>
    </row>
    <row r="34" spans="2:60" x14ac:dyDescent="0.25">
      <c r="B34" s="283">
        <v>24</v>
      </c>
      <c r="C34" s="41">
        <v>41548</v>
      </c>
      <c r="D34" s="48" t="s">
        <v>202</v>
      </c>
      <c r="E34" s="174">
        <v>12644</v>
      </c>
      <c r="F34" s="192">
        <v>10774</v>
      </c>
      <c r="G34" s="141">
        <v>485</v>
      </c>
      <c r="H34" s="181">
        <v>263</v>
      </c>
      <c r="I34" s="139">
        <v>42</v>
      </c>
      <c r="J34" s="193">
        <v>1.32</v>
      </c>
      <c r="K34" s="193">
        <v>17.760000000000002</v>
      </c>
      <c r="L34" s="193">
        <v>1.97</v>
      </c>
      <c r="M34" s="257">
        <v>4</v>
      </c>
      <c r="N34" s="192">
        <v>2</v>
      </c>
      <c r="O34" s="192">
        <v>38</v>
      </c>
      <c r="P34" s="192">
        <v>1</v>
      </c>
      <c r="Q34" s="139">
        <v>4</v>
      </c>
      <c r="R34" s="139">
        <v>2</v>
      </c>
      <c r="S34" s="139">
        <v>4</v>
      </c>
      <c r="T34" s="139">
        <v>131</v>
      </c>
      <c r="U34" s="192">
        <v>267</v>
      </c>
      <c r="V34" s="192">
        <v>1601</v>
      </c>
      <c r="W34" s="192">
        <v>975</v>
      </c>
      <c r="X34" s="192">
        <v>237</v>
      </c>
      <c r="Y34" s="239">
        <v>85</v>
      </c>
      <c r="Z34" s="192">
        <v>2894</v>
      </c>
      <c r="AA34" s="193">
        <v>100</v>
      </c>
      <c r="AB34" s="193">
        <v>51.4</v>
      </c>
      <c r="AC34" s="193">
        <v>96</v>
      </c>
      <c r="AD34" s="193">
        <v>22.759999999999998</v>
      </c>
      <c r="AE34" s="193">
        <v>100</v>
      </c>
      <c r="AF34" s="258">
        <v>1750</v>
      </c>
      <c r="AG34" s="194">
        <v>5233</v>
      </c>
      <c r="AH34" s="192">
        <v>66</v>
      </c>
      <c r="AI34" s="194">
        <v>622</v>
      </c>
      <c r="AJ34" s="194">
        <v>1119.8699999999999</v>
      </c>
      <c r="AK34" s="194">
        <v>4280.4802</v>
      </c>
      <c r="AL34" s="192">
        <v>3056.7200000000003</v>
      </c>
      <c r="AM34" s="259">
        <v>3668.0640000000003</v>
      </c>
      <c r="AN34" s="192">
        <v>7198</v>
      </c>
      <c r="AO34" s="192">
        <v>1600</v>
      </c>
      <c r="AP34" s="192">
        <v>935</v>
      </c>
      <c r="AQ34" s="192">
        <v>22</v>
      </c>
      <c r="AR34" s="192">
        <v>59</v>
      </c>
      <c r="AS34" s="195">
        <v>0</v>
      </c>
      <c r="AT34" s="192">
        <v>45</v>
      </c>
      <c r="AU34" s="195">
        <v>35</v>
      </c>
      <c r="AV34" s="192">
        <v>35</v>
      </c>
      <c r="AW34" s="192">
        <v>10</v>
      </c>
      <c r="AX34" s="192">
        <v>3000</v>
      </c>
      <c r="AY34" s="192">
        <v>32000</v>
      </c>
      <c r="AZ34" s="192">
        <v>164</v>
      </c>
      <c r="BA34" s="258">
        <v>17878</v>
      </c>
      <c r="BB34" s="192">
        <v>45700</v>
      </c>
      <c r="BC34" s="192">
        <v>2950</v>
      </c>
      <c r="BD34" s="192">
        <v>6500</v>
      </c>
      <c r="BE34" s="195">
        <v>0</v>
      </c>
      <c r="BF34" s="260">
        <v>0</v>
      </c>
      <c r="BG34" s="322">
        <v>62.869075184748958</v>
      </c>
      <c r="BH34" s="372">
        <v>25</v>
      </c>
    </row>
    <row r="35" spans="2:60" x14ac:dyDescent="0.25">
      <c r="B35" s="283">
        <v>25</v>
      </c>
      <c r="C35" s="41">
        <v>41551</v>
      </c>
      <c r="D35" s="48" t="s">
        <v>79</v>
      </c>
      <c r="E35" s="174">
        <v>116257</v>
      </c>
      <c r="F35" s="192">
        <v>94900</v>
      </c>
      <c r="G35" s="141">
        <v>34920</v>
      </c>
      <c r="H35" s="175">
        <v>2723</v>
      </c>
      <c r="I35" s="157">
        <v>556</v>
      </c>
      <c r="J35" s="193">
        <v>1.7</v>
      </c>
      <c r="K35" s="193">
        <v>12.7</v>
      </c>
      <c r="L35" s="193">
        <v>3.41</v>
      </c>
      <c r="M35" s="257">
        <v>15</v>
      </c>
      <c r="N35" s="344">
        <v>0</v>
      </c>
      <c r="O35" s="192">
        <v>154</v>
      </c>
      <c r="P35" s="192">
        <v>24</v>
      </c>
      <c r="Q35" s="154" t="s">
        <v>124</v>
      </c>
      <c r="R35" s="154" t="s">
        <v>124</v>
      </c>
      <c r="S35" s="154" t="s">
        <v>124</v>
      </c>
      <c r="T35" s="154" t="s">
        <v>124</v>
      </c>
      <c r="U35" s="192">
        <v>2141</v>
      </c>
      <c r="V35" s="192">
        <v>13749</v>
      </c>
      <c r="W35" s="192">
        <v>9104</v>
      </c>
      <c r="X35" s="192">
        <v>2593</v>
      </c>
      <c r="Y35" s="239">
        <v>2566</v>
      </c>
      <c r="Z35" s="192">
        <v>34436</v>
      </c>
      <c r="AA35" s="193">
        <v>100</v>
      </c>
      <c r="AB35" s="193">
        <v>65</v>
      </c>
      <c r="AC35" s="193">
        <v>98.5</v>
      </c>
      <c r="AD35" s="193">
        <v>15.65</v>
      </c>
      <c r="AE35" s="193">
        <v>100</v>
      </c>
      <c r="AF35" s="258">
        <v>5495</v>
      </c>
      <c r="AG35" s="194">
        <v>15435.6</v>
      </c>
      <c r="AH35" s="192">
        <v>344</v>
      </c>
      <c r="AI35" s="194">
        <v>2518</v>
      </c>
      <c r="AJ35" s="194">
        <v>3502.5</v>
      </c>
      <c r="AK35" s="194">
        <v>17582.599999999999</v>
      </c>
      <c r="AL35" s="192">
        <v>13319.53</v>
      </c>
      <c r="AM35" s="259">
        <v>15983.436</v>
      </c>
      <c r="AN35" s="192">
        <v>26150</v>
      </c>
      <c r="AO35" s="192">
        <v>6125</v>
      </c>
      <c r="AP35" s="192">
        <v>6500</v>
      </c>
      <c r="AQ35" s="192">
        <v>450</v>
      </c>
      <c r="AR35" s="192">
        <v>120</v>
      </c>
      <c r="AS35" s="195">
        <v>30</v>
      </c>
      <c r="AT35" s="195">
        <v>250</v>
      </c>
      <c r="AU35" s="195">
        <v>350</v>
      </c>
      <c r="AV35" s="192">
        <v>98</v>
      </c>
      <c r="AW35" s="192">
        <v>185</v>
      </c>
      <c r="AX35" s="192">
        <v>30000</v>
      </c>
      <c r="AY35" s="192">
        <v>1080000</v>
      </c>
      <c r="AZ35" s="192">
        <v>2100</v>
      </c>
      <c r="BA35" s="258">
        <v>32850</v>
      </c>
      <c r="BB35" s="192">
        <v>90420</v>
      </c>
      <c r="BC35" s="192">
        <v>2475</v>
      </c>
      <c r="BD35" s="192">
        <v>5500</v>
      </c>
      <c r="BE35" s="192">
        <v>13500</v>
      </c>
      <c r="BF35" s="261">
        <v>33250</v>
      </c>
      <c r="BG35" s="683">
        <v>74.587521683511511</v>
      </c>
      <c r="BH35" s="680">
        <v>4</v>
      </c>
    </row>
    <row r="36" spans="2:60" x14ac:dyDescent="0.25">
      <c r="B36" s="692">
        <v>26</v>
      </c>
      <c r="C36" s="41">
        <v>41615</v>
      </c>
      <c r="D36" s="48" t="s">
        <v>61</v>
      </c>
      <c r="E36" s="174">
        <v>19268</v>
      </c>
      <c r="F36" s="192">
        <v>13302</v>
      </c>
      <c r="G36" s="141">
        <v>1835</v>
      </c>
      <c r="H36" s="181">
        <v>333</v>
      </c>
      <c r="I36" s="139">
        <v>117</v>
      </c>
      <c r="J36" s="198">
        <v>8.2899999999999991</v>
      </c>
      <c r="K36" s="198">
        <v>9.24</v>
      </c>
      <c r="L36" s="198">
        <v>5.21</v>
      </c>
      <c r="M36" s="257">
        <v>4</v>
      </c>
      <c r="N36" s="195">
        <v>0</v>
      </c>
      <c r="O36" s="192">
        <v>28</v>
      </c>
      <c r="P36" s="192">
        <v>5</v>
      </c>
      <c r="Q36" s="154">
        <v>4</v>
      </c>
      <c r="R36" s="154">
        <v>0</v>
      </c>
      <c r="S36" s="154">
        <v>7</v>
      </c>
      <c r="T36" s="154">
        <v>176</v>
      </c>
      <c r="U36" s="192">
        <v>313</v>
      </c>
      <c r="V36" s="192">
        <v>2109</v>
      </c>
      <c r="W36" s="192">
        <v>1357</v>
      </c>
      <c r="X36" s="192">
        <v>449</v>
      </c>
      <c r="Y36" s="239">
        <v>242</v>
      </c>
      <c r="Z36" s="192">
        <v>6333</v>
      </c>
      <c r="AA36" s="193">
        <v>98.19</v>
      </c>
      <c r="AB36" s="193">
        <v>74.7</v>
      </c>
      <c r="AC36" s="193">
        <v>97</v>
      </c>
      <c r="AD36" s="193">
        <v>43.919999999999995</v>
      </c>
      <c r="AE36" s="193">
        <v>99.5</v>
      </c>
      <c r="AF36" s="258">
        <v>2214</v>
      </c>
      <c r="AG36" s="194">
        <v>9147.5</v>
      </c>
      <c r="AH36" s="192">
        <v>19</v>
      </c>
      <c r="AI36" s="194">
        <v>112.5</v>
      </c>
      <c r="AJ36" s="194">
        <v>1982.84</v>
      </c>
      <c r="AK36" s="194">
        <v>7323.8069999999989</v>
      </c>
      <c r="AL36" s="192">
        <v>486.85999999999996</v>
      </c>
      <c r="AM36" s="259">
        <v>574.49479999999994</v>
      </c>
      <c r="AN36" s="192">
        <v>14674</v>
      </c>
      <c r="AO36" s="192">
        <v>2967</v>
      </c>
      <c r="AP36" s="192">
        <v>118</v>
      </c>
      <c r="AQ36" s="192">
        <v>267</v>
      </c>
      <c r="AR36" s="192">
        <v>306</v>
      </c>
      <c r="AS36" s="195">
        <v>39</v>
      </c>
      <c r="AT36" s="195">
        <v>0</v>
      </c>
      <c r="AU36" s="195">
        <v>120</v>
      </c>
      <c r="AV36" s="192">
        <v>100</v>
      </c>
      <c r="AW36" s="192">
        <v>120</v>
      </c>
      <c r="AX36" s="192">
        <v>312000</v>
      </c>
      <c r="AY36" s="192">
        <v>470000</v>
      </c>
      <c r="AZ36" s="195">
        <v>0</v>
      </c>
      <c r="BA36" s="258">
        <v>198500</v>
      </c>
      <c r="BB36" s="192">
        <v>545000</v>
      </c>
      <c r="BC36" s="195">
        <v>12500</v>
      </c>
      <c r="BD36" s="195">
        <v>20000</v>
      </c>
      <c r="BE36" s="195">
        <v>0</v>
      </c>
      <c r="BF36" s="260">
        <v>0</v>
      </c>
      <c r="BG36" s="322">
        <v>71.332621618782369</v>
      </c>
      <c r="BH36" s="372">
        <v>7</v>
      </c>
    </row>
    <row r="37" spans="2:60" x14ac:dyDescent="0.25">
      <c r="B37" s="283">
        <v>27</v>
      </c>
      <c r="C37" s="41">
        <v>41660</v>
      </c>
      <c r="D37" s="48" t="s">
        <v>85</v>
      </c>
      <c r="E37" s="174">
        <v>10958</v>
      </c>
      <c r="F37" s="192">
        <v>10237</v>
      </c>
      <c r="G37" s="141">
        <v>333</v>
      </c>
      <c r="H37" s="175">
        <v>242</v>
      </c>
      <c r="I37" s="139">
        <v>55</v>
      </c>
      <c r="J37" s="193">
        <v>3.15</v>
      </c>
      <c r="K37" s="193">
        <v>23.78</v>
      </c>
      <c r="L37" s="193">
        <v>4.8600000000000003</v>
      </c>
      <c r="M37" s="257">
        <v>2</v>
      </c>
      <c r="N37" s="195">
        <v>0</v>
      </c>
      <c r="O37" s="192">
        <v>40</v>
      </c>
      <c r="P37" s="195">
        <v>0</v>
      </c>
      <c r="Q37" s="154">
        <v>2</v>
      </c>
      <c r="R37" s="154">
        <v>0</v>
      </c>
      <c r="S37" s="154">
        <v>5</v>
      </c>
      <c r="T37" s="154">
        <v>103</v>
      </c>
      <c r="U37" s="192">
        <v>241</v>
      </c>
      <c r="V37" s="192">
        <v>1466</v>
      </c>
      <c r="W37" s="192">
        <v>777</v>
      </c>
      <c r="X37" s="192">
        <v>191</v>
      </c>
      <c r="Y37" s="239">
        <v>214</v>
      </c>
      <c r="Z37" s="192">
        <v>2834</v>
      </c>
      <c r="AA37" s="193">
        <v>98.5</v>
      </c>
      <c r="AB37" s="193">
        <v>60</v>
      </c>
      <c r="AC37" s="193">
        <v>85</v>
      </c>
      <c r="AD37" s="193">
        <v>12.16</v>
      </c>
      <c r="AE37" s="193">
        <v>82</v>
      </c>
      <c r="AF37" s="258">
        <v>667</v>
      </c>
      <c r="AG37" s="194">
        <v>1377.8</v>
      </c>
      <c r="AH37" s="192">
        <v>63</v>
      </c>
      <c r="AI37" s="194">
        <v>422</v>
      </c>
      <c r="AJ37" s="194">
        <v>617.5</v>
      </c>
      <c r="AK37" s="194">
        <v>2391.77</v>
      </c>
      <c r="AL37" s="192">
        <v>2758.41</v>
      </c>
      <c r="AM37" s="259">
        <v>3310.0919999999996</v>
      </c>
      <c r="AN37" s="192">
        <v>4132</v>
      </c>
      <c r="AO37" s="192">
        <v>770</v>
      </c>
      <c r="AP37" s="192">
        <v>1100</v>
      </c>
      <c r="AQ37" s="192">
        <v>270</v>
      </c>
      <c r="AR37" s="192">
        <v>18</v>
      </c>
      <c r="AS37" s="195">
        <v>0</v>
      </c>
      <c r="AT37" s="200">
        <v>70</v>
      </c>
      <c r="AU37" s="192">
        <v>360</v>
      </c>
      <c r="AV37" s="195">
        <v>0</v>
      </c>
      <c r="AW37" s="195">
        <v>0</v>
      </c>
      <c r="AX37" s="199">
        <v>1800</v>
      </c>
      <c r="AY37" s="192">
        <v>9600</v>
      </c>
      <c r="AZ37" s="192">
        <v>25</v>
      </c>
      <c r="BA37" s="258">
        <v>520</v>
      </c>
      <c r="BB37" s="192">
        <v>1300</v>
      </c>
      <c r="BC37" s="192">
        <v>78</v>
      </c>
      <c r="BD37" s="192">
        <v>139.5</v>
      </c>
      <c r="BE37" s="192">
        <v>500</v>
      </c>
      <c r="BF37" s="261">
        <v>1116</v>
      </c>
      <c r="BG37" s="683">
        <v>66.017447628343078</v>
      </c>
      <c r="BH37" s="680">
        <v>20</v>
      </c>
    </row>
    <row r="38" spans="2:60" x14ac:dyDescent="0.25">
      <c r="B38" s="283">
        <v>28</v>
      </c>
      <c r="C38" s="41">
        <v>41668</v>
      </c>
      <c r="D38" s="48" t="s">
        <v>86</v>
      </c>
      <c r="E38" s="174">
        <v>31904</v>
      </c>
      <c r="F38" s="192">
        <v>29223</v>
      </c>
      <c r="G38" s="141">
        <v>1830</v>
      </c>
      <c r="H38" s="175">
        <v>549</v>
      </c>
      <c r="I38" s="157">
        <v>135</v>
      </c>
      <c r="J38" s="193">
        <v>2.76</v>
      </c>
      <c r="K38" s="193">
        <v>16.7</v>
      </c>
      <c r="L38" s="193">
        <v>5.03</v>
      </c>
      <c r="M38" s="257">
        <v>8</v>
      </c>
      <c r="N38" s="195">
        <v>0</v>
      </c>
      <c r="O38" s="192">
        <v>87</v>
      </c>
      <c r="P38" s="192">
        <v>2</v>
      </c>
      <c r="Q38" s="139">
        <v>9</v>
      </c>
      <c r="R38" s="139">
        <v>0</v>
      </c>
      <c r="S38" s="139">
        <v>11</v>
      </c>
      <c r="T38" s="139">
        <v>292</v>
      </c>
      <c r="U38" s="192">
        <v>606</v>
      </c>
      <c r="V38" s="192">
        <v>3133</v>
      </c>
      <c r="W38" s="192">
        <v>2113</v>
      </c>
      <c r="X38" s="192">
        <v>668</v>
      </c>
      <c r="Y38" s="239">
        <v>626</v>
      </c>
      <c r="Z38" s="192">
        <v>8591</v>
      </c>
      <c r="AA38" s="193">
        <v>99.5</v>
      </c>
      <c r="AB38" s="193">
        <v>75</v>
      </c>
      <c r="AC38" s="193">
        <v>97.5</v>
      </c>
      <c r="AD38" s="193">
        <v>32.39</v>
      </c>
      <c r="AE38" s="193">
        <v>98</v>
      </c>
      <c r="AF38" s="258">
        <v>2168</v>
      </c>
      <c r="AG38" s="194">
        <v>5564.5</v>
      </c>
      <c r="AH38" s="192">
        <v>205</v>
      </c>
      <c r="AI38" s="194">
        <v>1166</v>
      </c>
      <c r="AJ38" s="194">
        <v>2529.5</v>
      </c>
      <c r="AK38" s="194">
        <v>17156.010000000002</v>
      </c>
      <c r="AL38" s="192">
        <v>4094.32</v>
      </c>
      <c r="AM38" s="259">
        <v>4913.1840000000002</v>
      </c>
      <c r="AN38" s="192">
        <v>6159</v>
      </c>
      <c r="AO38" s="192">
        <v>2003</v>
      </c>
      <c r="AP38" s="192">
        <v>2080</v>
      </c>
      <c r="AQ38" s="192">
        <v>160</v>
      </c>
      <c r="AR38" s="192">
        <v>18</v>
      </c>
      <c r="AS38" s="195">
        <v>20</v>
      </c>
      <c r="AT38" s="192">
        <v>3000</v>
      </c>
      <c r="AU38" s="192">
        <v>28000</v>
      </c>
      <c r="AV38" s="192">
        <v>150</v>
      </c>
      <c r="AW38" s="192">
        <v>40</v>
      </c>
      <c r="AX38" s="192">
        <v>4500</v>
      </c>
      <c r="AY38" s="192">
        <v>70000</v>
      </c>
      <c r="AZ38" s="192">
        <v>1400</v>
      </c>
      <c r="BA38" s="258">
        <v>3200</v>
      </c>
      <c r="BB38" s="192">
        <v>7500</v>
      </c>
      <c r="BC38" s="192">
        <v>425</v>
      </c>
      <c r="BD38" s="192">
        <v>620</v>
      </c>
      <c r="BE38" s="192">
        <v>4500</v>
      </c>
      <c r="BF38" s="261">
        <v>10850</v>
      </c>
      <c r="BG38" s="322">
        <v>66.972918534454521</v>
      </c>
      <c r="BH38" s="372">
        <v>17</v>
      </c>
    </row>
    <row r="39" spans="2:60" x14ac:dyDescent="0.25">
      <c r="B39" s="283">
        <v>29</v>
      </c>
      <c r="C39" s="41">
        <v>41676</v>
      </c>
      <c r="D39" s="48" t="s">
        <v>62</v>
      </c>
      <c r="E39" s="174">
        <v>9708</v>
      </c>
      <c r="F39" s="192">
        <v>9523</v>
      </c>
      <c r="G39" s="141">
        <v>436</v>
      </c>
      <c r="H39" s="175">
        <v>220</v>
      </c>
      <c r="I39" s="139">
        <v>37</v>
      </c>
      <c r="J39" s="198" t="s">
        <v>124</v>
      </c>
      <c r="K39" s="198" t="s">
        <v>124</v>
      </c>
      <c r="L39" s="198" t="s">
        <v>124</v>
      </c>
      <c r="M39" s="257">
        <v>4</v>
      </c>
      <c r="N39" s="195">
        <v>0</v>
      </c>
      <c r="O39" s="192">
        <v>40</v>
      </c>
      <c r="P39" s="195">
        <v>0</v>
      </c>
      <c r="Q39" s="154">
        <v>4</v>
      </c>
      <c r="R39" s="154">
        <v>0</v>
      </c>
      <c r="S39" s="154">
        <v>3</v>
      </c>
      <c r="T39" s="154">
        <v>108</v>
      </c>
      <c r="U39" s="192">
        <v>142</v>
      </c>
      <c r="V39" s="192">
        <v>1201</v>
      </c>
      <c r="W39" s="192">
        <v>754</v>
      </c>
      <c r="X39" s="192">
        <v>272</v>
      </c>
      <c r="Y39" s="239">
        <v>81</v>
      </c>
      <c r="Z39" s="192">
        <v>3139</v>
      </c>
      <c r="AA39" s="193">
        <v>98</v>
      </c>
      <c r="AB39" s="193">
        <v>42</v>
      </c>
      <c r="AC39" s="193">
        <v>100</v>
      </c>
      <c r="AD39" s="193">
        <v>17.36</v>
      </c>
      <c r="AE39" s="193">
        <v>100</v>
      </c>
      <c r="AF39" s="258">
        <v>4205</v>
      </c>
      <c r="AG39" s="194">
        <v>6445</v>
      </c>
      <c r="AH39" s="192">
        <v>134</v>
      </c>
      <c r="AI39" s="194">
        <v>811</v>
      </c>
      <c r="AJ39" s="194">
        <v>1094.5</v>
      </c>
      <c r="AK39" s="194">
        <v>4894.0200000000004</v>
      </c>
      <c r="AL39" s="192">
        <v>2075.8200000000002</v>
      </c>
      <c r="AM39" s="259">
        <v>2449.4675999999999</v>
      </c>
      <c r="AN39" s="192">
        <v>6619</v>
      </c>
      <c r="AO39" s="192">
        <v>1830</v>
      </c>
      <c r="AP39" s="192">
        <v>350</v>
      </c>
      <c r="AQ39" s="192">
        <v>60</v>
      </c>
      <c r="AR39" s="192">
        <v>40</v>
      </c>
      <c r="AS39" s="195">
        <v>16</v>
      </c>
      <c r="AT39" s="197">
        <v>200</v>
      </c>
      <c r="AU39" s="197">
        <v>150</v>
      </c>
      <c r="AV39" s="197">
        <v>400</v>
      </c>
      <c r="AW39" s="197">
        <v>100</v>
      </c>
      <c r="AX39" s="192">
        <v>3000</v>
      </c>
      <c r="AY39" s="192">
        <v>20000</v>
      </c>
      <c r="AZ39" s="192">
        <v>150</v>
      </c>
      <c r="BA39" s="258">
        <v>1650</v>
      </c>
      <c r="BB39" s="192">
        <v>4800</v>
      </c>
      <c r="BC39" s="195">
        <v>0</v>
      </c>
      <c r="BD39" s="195">
        <v>0</v>
      </c>
      <c r="BE39" s="192">
        <v>7850</v>
      </c>
      <c r="BF39" s="261">
        <v>13500</v>
      </c>
      <c r="BG39" s="683">
        <v>61.75619903867387</v>
      </c>
      <c r="BH39" s="680">
        <v>29</v>
      </c>
    </row>
    <row r="40" spans="2:60" x14ac:dyDescent="0.25">
      <c r="B40" s="283">
        <v>30</v>
      </c>
      <c r="C40" s="41">
        <v>41770</v>
      </c>
      <c r="D40" s="48" t="s">
        <v>77</v>
      </c>
      <c r="E40" s="174">
        <v>15545</v>
      </c>
      <c r="F40" s="192">
        <v>15672</v>
      </c>
      <c r="G40" s="141">
        <v>1033</v>
      </c>
      <c r="H40" s="175">
        <v>361</v>
      </c>
      <c r="I40" s="139">
        <v>77</v>
      </c>
      <c r="J40" s="193">
        <v>1.76</v>
      </c>
      <c r="K40" s="193">
        <v>9.25</v>
      </c>
      <c r="L40" s="193">
        <v>1.91</v>
      </c>
      <c r="M40" s="257">
        <v>4</v>
      </c>
      <c r="N40" s="192">
        <v>3</v>
      </c>
      <c r="O40" s="192">
        <v>54</v>
      </c>
      <c r="P40" s="192">
        <v>2</v>
      </c>
      <c r="Q40" s="139">
        <v>7</v>
      </c>
      <c r="R40" s="139">
        <v>0</v>
      </c>
      <c r="S40" s="139">
        <v>5</v>
      </c>
      <c r="T40" s="139">
        <v>168</v>
      </c>
      <c r="U40" s="192">
        <v>293</v>
      </c>
      <c r="V40" s="192">
        <v>2268</v>
      </c>
      <c r="W40" s="192">
        <v>1307</v>
      </c>
      <c r="X40" s="192">
        <v>288</v>
      </c>
      <c r="Y40" s="239">
        <v>308</v>
      </c>
      <c r="Z40" s="192">
        <v>4586</v>
      </c>
      <c r="AA40" s="193">
        <v>100</v>
      </c>
      <c r="AB40" s="193">
        <v>60</v>
      </c>
      <c r="AC40" s="193">
        <v>100</v>
      </c>
      <c r="AD40" s="193">
        <v>23.44</v>
      </c>
      <c r="AE40" s="193">
        <v>98</v>
      </c>
      <c r="AF40" s="258">
        <v>609</v>
      </c>
      <c r="AG40" s="194">
        <v>3305.4</v>
      </c>
      <c r="AH40" s="192">
        <v>59</v>
      </c>
      <c r="AI40" s="194">
        <v>398</v>
      </c>
      <c r="AJ40" s="194">
        <v>691</v>
      </c>
      <c r="AK40" s="194">
        <v>7335.3</v>
      </c>
      <c r="AL40" s="192">
        <v>4142.3</v>
      </c>
      <c r="AM40" s="259">
        <v>4970.76</v>
      </c>
      <c r="AN40" s="192">
        <v>7556</v>
      </c>
      <c r="AO40" s="192">
        <v>1330</v>
      </c>
      <c r="AP40" s="192">
        <v>1900</v>
      </c>
      <c r="AQ40" s="192">
        <v>400</v>
      </c>
      <c r="AR40" s="192">
        <v>22</v>
      </c>
      <c r="AS40" s="201">
        <v>2</v>
      </c>
      <c r="AT40" s="195">
        <v>30</v>
      </c>
      <c r="AU40" s="192">
        <v>50</v>
      </c>
      <c r="AV40" s="192">
        <v>130</v>
      </c>
      <c r="AW40" s="192">
        <v>36</v>
      </c>
      <c r="AX40" s="192">
        <v>3500</v>
      </c>
      <c r="AY40" s="192">
        <v>25000</v>
      </c>
      <c r="AZ40" s="192">
        <v>35</v>
      </c>
      <c r="BA40" s="258">
        <v>17800</v>
      </c>
      <c r="BB40" s="192">
        <v>52800</v>
      </c>
      <c r="BC40" s="192">
        <v>9000</v>
      </c>
      <c r="BD40" s="192">
        <v>21120</v>
      </c>
      <c r="BE40" s="192">
        <v>3720</v>
      </c>
      <c r="BF40" s="261">
        <v>10500</v>
      </c>
      <c r="BG40" s="322">
        <v>69.570292366806754</v>
      </c>
      <c r="BH40" s="372">
        <v>9</v>
      </c>
    </row>
    <row r="41" spans="2:60" x14ac:dyDescent="0.25">
      <c r="B41" s="570">
        <v>31</v>
      </c>
      <c r="C41" s="41">
        <v>41791</v>
      </c>
      <c r="D41" s="48" t="s">
        <v>78</v>
      </c>
      <c r="E41" s="174">
        <v>17110</v>
      </c>
      <c r="F41" s="192">
        <v>13988</v>
      </c>
      <c r="G41" s="141">
        <v>1063</v>
      </c>
      <c r="H41" s="175">
        <v>313</v>
      </c>
      <c r="I41" s="139">
        <v>66</v>
      </c>
      <c r="J41" s="193">
        <v>2.71</v>
      </c>
      <c r="K41" s="193">
        <v>8.92</v>
      </c>
      <c r="L41" s="193">
        <v>4.2</v>
      </c>
      <c r="M41" s="257">
        <v>6</v>
      </c>
      <c r="N41" s="195">
        <v>0</v>
      </c>
      <c r="O41" s="192">
        <v>53</v>
      </c>
      <c r="P41" s="192">
        <v>1</v>
      </c>
      <c r="Q41" s="139">
        <v>6</v>
      </c>
      <c r="R41" s="139">
        <v>0</v>
      </c>
      <c r="S41" s="139">
        <v>7</v>
      </c>
      <c r="T41" s="139">
        <v>180</v>
      </c>
      <c r="U41" s="192">
        <v>340</v>
      </c>
      <c r="V41" s="192">
        <v>2241</v>
      </c>
      <c r="W41" s="192">
        <v>1302</v>
      </c>
      <c r="X41" s="192">
        <v>416</v>
      </c>
      <c r="Y41" s="239">
        <v>242</v>
      </c>
      <c r="Z41" s="192">
        <v>4867</v>
      </c>
      <c r="AA41" s="193">
        <v>98</v>
      </c>
      <c r="AB41" s="193">
        <v>70</v>
      </c>
      <c r="AC41" s="193">
        <v>99.7</v>
      </c>
      <c r="AD41" s="193">
        <v>23.29</v>
      </c>
      <c r="AE41" s="193">
        <v>93</v>
      </c>
      <c r="AF41" s="258">
        <v>557.6</v>
      </c>
      <c r="AG41" s="194">
        <v>1551.6</v>
      </c>
      <c r="AH41" s="192">
        <v>27</v>
      </c>
      <c r="AI41" s="194">
        <v>162</v>
      </c>
      <c r="AJ41" s="194">
        <v>705.96</v>
      </c>
      <c r="AK41" s="194">
        <v>3575.2408</v>
      </c>
      <c r="AL41" s="192">
        <v>2815.03</v>
      </c>
      <c r="AM41" s="259">
        <v>3378.0360000000001</v>
      </c>
      <c r="AN41" s="192">
        <v>15470</v>
      </c>
      <c r="AO41" s="192">
        <v>4345</v>
      </c>
      <c r="AP41" s="192">
        <v>2000</v>
      </c>
      <c r="AQ41" s="192">
        <v>355</v>
      </c>
      <c r="AR41" s="192">
        <v>48</v>
      </c>
      <c r="AS41" s="192">
        <v>58</v>
      </c>
      <c r="AT41" s="195">
        <v>180</v>
      </c>
      <c r="AU41" s="195">
        <v>0</v>
      </c>
      <c r="AV41" s="192">
        <v>85</v>
      </c>
      <c r="AW41" s="192">
        <v>28</v>
      </c>
      <c r="AX41" s="192">
        <v>3200</v>
      </c>
      <c r="AY41" s="192">
        <v>24000</v>
      </c>
      <c r="AZ41" s="192">
        <v>234</v>
      </c>
      <c r="BA41" s="258">
        <v>4760</v>
      </c>
      <c r="BB41" s="192">
        <v>10200</v>
      </c>
      <c r="BC41" s="192">
        <v>3600</v>
      </c>
      <c r="BD41" s="192">
        <v>4000</v>
      </c>
      <c r="BE41" s="195">
        <v>0</v>
      </c>
      <c r="BF41" s="260">
        <v>0</v>
      </c>
      <c r="BG41" s="683">
        <v>63.956449990872116</v>
      </c>
      <c r="BH41" s="680">
        <v>24</v>
      </c>
    </row>
    <row r="42" spans="2:60" x14ac:dyDescent="0.25">
      <c r="B42" s="283">
        <v>32</v>
      </c>
      <c r="C42" s="41">
        <v>41799</v>
      </c>
      <c r="D42" s="48" t="s">
        <v>63</v>
      </c>
      <c r="E42" s="174">
        <v>12594</v>
      </c>
      <c r="F42" s="192">
        <v>9673</v>
      </c>
      <c r="G42" s="141">
        <v>438</v>
      </c>
      <c r="H42" s="175">
        <v>164</v>
      </c>
      <c r="I42" s="139">
        <v>44</v>
      </c>
      <c r="J42" s="198">
        <v>5.85</v>
      </c>
      <c r="K42" s="198">
        <v>21.05</v>
      </c>
      <c r="L42" s="196">
        <v>11.11</v>
      </c>
      <c r="M42" s="257">
        <v>4</v>
      </c>
      <c r="N42" s="195">
        <v>0</v>
      </c>
      <c r="O42" s="192">
        <v>47</v>
      </c>
      <c r="P42" s="195">
        <v>0</v>
      </c>
      <c r="Q42" s="154">
        <v>4</v>
      </c>
      <c r="R42" s="154">
        <v>0</v>
      </c>
      <c r="S42" s="154">
        <v>4</v>
      </c>
      <c r="T42" s="154">
        <v>131</v>
      </c>
      <c r="U42" s="192">
        <v>205</v>
      </c>
      <c r="V42" s="192">
        <v>1325</v>
      </c>
      <c r="W42" s="192">
        <v>881</v>
      </c>
      <c r="X42" s="192">
        <v>252</v>
      </c>
      <c r="Y42" s="239">
        <v>152</v>
      </c>
      <c r="Z42" s="192">
        <v>3881</v>
      </c>
      <c r="AA42" s="193">
        <v>100</v>
      </c>
      <c r="AB42" s="193">
        <v>61.9</v>
      </c>
      <c r="AC42" s="193">
        <v>100</v>
      </c>
      <c r="AD42" s="193">
        <v>32.35</v>
      </c>
      <c r="AE42" s="193">
        <v>100</v>
      </c>
      <c r="AF42" s="258">
        <v>3461.76</v>
      </c>
      <c r="AG42" s="194">
        <v>17083.362639999999</v>
      </c>
      <c r="AH42" s="192">
        <v>61</v>
      </c>
      <c r="AI42" s="194">
        <v>431</v>
      </c>
      <c r="AJ42" s="194">
        <v>3837.66</v>
      </c>
      <c r="AK42" s="194">
        <v>17771.696799999998</v>
      </c>
      <c r="AL42" s="192">
        <v>2097.37</v>
      </c>
      <c r="AM42" s="259">
        <v>2474.8965999999996</v>
      </c>
      <c r="AN42" s="192">
        <v>16431</v>
      </c>
      <c r="AO42" s="192">
        <v>3450</v>
      </c>
      <c r="AP42" s="192">
        <v>3000</v>
      </c>
      <c r="AQ42" s="192">
        <v>1000</v>
      </c>
      <c r="AR42" s="192">
        <v>800</v>
      </c>
      <c r="AS42" s="195">
        <v>1</v>
      </c>
      <c r="AT42" s="195">
        <v>0</v>
      </c>
      <c r="AU42" s="195">
        <v>0</v>
      </c>
      <c r="AV42" s="192">
        <v>350</v>
      </c>
      <c r="AW42" s="192">
        <v>400</v>
      </c>
      <c r="AX42" s="192">
        <v>6000</v>
      </c>
      <c r="AY42" s="192">
        <v>10000</v>
      </c>
      <c r="AZ42" s="192">
        <v>50</v>
      </c>
      <c r="BA42" s="258">
        <v>6500</v>
      </c>
      <c r="BB42" s="192">
        <v>19574.127906976744</v>
      </c>
      <c r="BC42" s="192">
        <v>2856</v>
      </c>
      <c r="BD42" s="192">
        <v>3050</v>
      </c>
      <c r="BE42" s="195">
        <v>0</v>
      </c>
      <c r="BF42" s="260">
        <v>0</v>
      </c>
      <c r="BG42" s="322">
        <v>65.988617269399825</v>
      </c>
      <c r="BH42" s="372">
        <v>21</v>
      </c>
    </row>
    <row r="43" spans="2:60" x14ac:dyDescent="0.25">
      <c r="B43" s="283">
        <v>33</v>
      </c>
      <c r="C43" s="41">
        <v>41801</v>
      </c>
      <c r="D43" s="48" t="s">
        <v>64</v>
      </c>
      <c r="E43" s="174">
        <v>7967</v>
      </c>
      <c r="F43" s="192">
        <v>6205</v>
      </c>
      <c r="G43" s="141">
        <v>638</v>
      </c>
      <c r="H43" s="175">
        <v>137</v>
      </c>
      <c r="I43" s="157">
        <v>37</v>
      </c>
      <c r="J43" s="198">
        <v>2.2200000000000002</v>
      </c>
      <c r="K43" s="198">
        <v>11.11</v>
      </c>
      <c r="L43" s="198" t="s">
        <v>124</v>
      </c>
      <c r="M43" s="257">
        <v>3</v>
      </c>
      <c r="N43" s="192">
        <v>1</v>
      </c>
      <c r="O43" s="192">
        <v>22</v>
      </c>
      <c r="P43" s="195">
        <v>0</v>
      </c>
      <c r="Q43" s="154">
        <v>3</v>
      </c>
      <c r="R43" s="154">
        <v>0</v>
      </c>
      <c r="S43" s="154">
        <v>2</v>
      </c>
      <c r="T43" s="154">
        <v>76</v>
      </c>
      <c r="U43" s="192">
        <v>140</v>
      </c>
      <c r="V43" s="192">
        <v>881</v>
      </c>
      <c r="W43" s="192">
        <v>524</v>
      </c>
      <c r="X43" s="192">
        <v>99</v>
      </c>
      <c r="Y43" s="239">
        <v>62</v>
      </c>
      <c r="Z43" s="192">
        <v>2542</v>
      </c>
      <c r="AA43" s="193">
        <v>98</v>
      </c>
      <c r="AB43" s="193">
        <v>21.5</v>
      </c>
      <c r="AC43" s="193">
        <v>98</v>
      </c>
      <c r="AD43" s="193">
        <v>21.64</v>
      </c>
      <c r="AE43" s="193">
        <v>100</v>
      </c>
      <c r="AF43" s="258">
        <v>586</v>
      </c>
      <c r="AG43" s="194">
        <v>1848.1</v>
      </c>
      <c r="AH43" s="192">
        <v>28</v>
      </c>
      <c r="AI43" s="194">
        <v>118</v>
      </c>
      <c r="AJ43" s="194">
        <v>688.4</v>
      </c>
      <c r="AK43" s="194">
        <v>2323.4499999999998</v>
      </c>
      <c r="AL43" s="192">
        <v>1721.81</v>
      </c>
      <c r="AM43" s="259">
        <v>2031.7357999999999</v>
      </c>
      <c r="AN43" s="192">
        <v>5567</v>
      </c>
      <c r="AO43" s="192">
        <v>393</v>
      </c>
      <c r="AP43" s="192">
        <v>253</v>
      </c>
      <c r="AQ43" s="192">
        <v>65</v>
      </c>
      <c r="AR43" s="192">
        <v>223</v>
      </c>
      <c r="AS43" s="195">
        <v>7</v>
      </c>
      <c r="AT43" s="195">
        <v>0</v>
      </c>
      <c r="AU43" s="195">
        <v>0</v>
      </c>
      <c r="AV43" s="192">
        <v>13</v>
      </c>
      <c r="AW43" s="192">
        <v>35</v>
      </c>
      <c r="AX43" s="192">
        <v>4800</v>
      </c>
      <c r="AY43" s="192">
        <v>10000</v>
      </c>
      <c r="AZ43" s="195">
        <v>9</v>
      </c>
      <c r="BA43" s="258">
        <v>1000</v>
      </c>
      <c r="BB43" s="192">
        <v>2500</v>
      </c>
      <c r="BC43" s="192">
        <v>1000</v>
      </c>
      <c r="BD43" s="192">
        <v>2000</v>
      </c>
      <c r="BE43" s="192">
        <v>3820</v>
      </c>
      <c r="BF43" s="261">
        <v>7450</v>
      </c>
      <c r="BG43" s="683">
        <v>61.795159335044332</v>
      </c>
      <c r="BH43" s="680">
        <v>28</v>
      </c>
    </row>
    <row r="44" spans="2:60" x14ac:dyDescent="0.25">
      <c r="B44" s="283">
        <v>34</v>
      </c>
      <c r="C44" s="41">
        <v>41797</v>
      </c>
      <c r="D44" s="48" t="s">
        <v>71</v>
      </c>
      <c r="E44" s="174">
        <v>9606</v>
      </c>
      <c r="F44" s="192">
        <v>7034</v>
      </c>
      <c r="G44" s="141">
        <v>1449</v>
      </c>
      <c r="H44" s="175">
        <v>179</v>
      </c>
      <c r="I44" s="139">
        <v>55</v>
      </c>
      <c r="J44" s="193">
        <v>1.1399999999999999</v>
      </c>
      <c r="K44" s="193">
        <v>14.83</v>
      </c>
      <c r="L44" s="193">
        <v>1.9</v>
      </c>
      <c r="M44" s="257">
        <v>4</v>
      </c>
      <c r="N44" s="195">
        <v>0</v>
      </c>
      <c r="O44" s="192">
        <v>20</v>
      </c>
      <c r="P44" s="195">
        <v>1</v>
      </c>
      <c r="Q44" s="154">
        <v>4</v>
      </c>
      <c r="R44" s="154">
        <v>0</v>
      </c>
      <c r="S44" s="154">
        <v>4</v>
      </c>
      <c r="T44" s="154">
        <v>99</v>
      </c>
      <c r="U44" s="192">
        <v>179</v>
      </c>
      <c r="V44" s="192">
        <v>1138</v>
      </c>
      <c r="W44" s="192">
        <v>757</v>
      </c>
      <c r="X44" s="192">
        <v>287</v>
      </c>
      <c r="Y44" s="239">
        <v>66</v>
      </c>
      <c r="Z44" s="192">
        <v>3378</v>
      </c>
      <c r="AA44" s="193">
        <v>99.5</v>
      </c>
      <c r="AB44" s="193">
        <v>78</v>
      </c>
      <c r="AC44" s="193">
        <v>96</v>
      </c>
      <c r="AD44" s="193">
        <v>35.480000000000004</v>
      </c>
      <c r="AE44" s="193">
        <v>99</v>
      </c>
      <c r="AF44" s="258">
        <v>1941</v>
      </c>
      <c r="AG44" s="194">
        <v>10292</v>
      </c>
      <c r="AH44" s="192">
        <v>6</v>
      </c>
      <c r="AI44" s="194">
        <v>36</v>
      </c>
      <c r="AJ44" s="194">
        <v>424.56</v>
      </c>
      <c r="AK44" s="194">
        <v>796.58</v>
      </c>
      <c r="AL44" s="192">
        <v>444.96000000000004</v>
      </c>
      <c r="AM44" s="259">
        <v>511.70400000000001</v>
      </c>
      <c r="AN44" s="192">
        <v>14812</v>
      </c>
      <c r="AO44" s="192">
        <v>2010</v>
      </c>
      <c r="AP44" s="192">
        <v>480</v>
      </c>
      <c r="AQ44" s="192">
        <v>80</v>
      </c>
      <c r="AR44" s="192">
        <v>60</v>
      </c>
      <c r="AS44" s="200">
        <v>8</v>
      </c>
      <c r="AT44" s="197">
        <v>50</v>
      </c>
      <c r="AU44" s="197">
        <v>30</v>
      </c>
      <c r="AV44" s="192">
        <v>120</v>
      </c>
      <c r="AW44" s="192">
        <v>90</v>
      </c>
      <c r="AX44" s="192">
        <v>5000</v>
      </c>
      <c r="AY44" s="192">
        <v>40000</v>
      </c>
      <c r="AZ44" s="192">
        <v>54</v>
      </c>
      <c r="BA44" s="258">
        <v>7500</v>
      </c>
      <c r="BB44" s="192">
        <v>18500</v>
      </c>
      <c r="BC44" s="192">
        <v>1200</v>
      </c>
      <c r="BD44" s="192">
        <v>1500</v>
      </c>
      <c r="BE44" s="195">
        <v>0</v>
      </c>
      <c r="BF44" s="260">
        <v>0</v>
      </c>
      <c r="BG44" s="322">
        <v>66.35740963218899</v>
      </c>
      <c r="BH44" s="372">
        <v>19</v>
      </c>
    </row>
    <row r="45" spans="2:60" x14ac:dyDescent="0.25">
      <c r="B45" s="283">
        <v>35</v>
      </c>
      <c r="C45" s="41">
        <v>41807</v>
      </c>
      <c r="D45" s="48" t="s">
        <v>87</v>
      </c>
      <c r="E45" s="174">
        <v>20662</v>
      </c>
      <c r="F45" s="192">
        <v>16748</v>
      </c>
      <c r="G45" s="141">
        <v>805</v>
      </c>
      <c r="H45" s="175">
        <v>301</v>
      </c>
      <c r="I45" s="139">
        <v>98</v>
      </c>
      <c r="J45" s="193">
        <v>4.09</v>
      </c>
      <c r="K45" s="193">
        <v>6.93</v>
      </c>
      <c r="L45" s="193">
        <v>3.75</v>
      </c>
      <c r="M45" s="257">
        <v>6</v>
      </c>
      <c r="N45" s="195">
        <v>0</v>
      </c>
      <c r="O45" s="192">
        <v>37</v>
      </c>
      <c r="P45" s="192">
        <v>3</v>
      </c>
      <c r="Q45" s="139">
        <v>6</v>
      </c>
      <c r="R45" s="139">
        <v>0</v>
      </c>
      <c r="S45" s="139">
        <v>6</v>
      </c>
      <c r="T45" s="154">
        <v>188</v>
      </c>
      <c r="U45" s="192">
        <v>307</v>
      </c>
      <c r="V45" s="192">
        <v>2213</v>
      </c>
      <c r="W45" s="192">
        <v>1427</v>
      </c>
      <c r="X45" s="192">
        <v>434</v>
      </c>
      <c r="Y45" s="239">
        <v>151</v>
      </c>
      <c r="Z45" s="192">
        <v>6120</v>
      </c>
      <c r="AA45" s="193">
        <v>100</v>
      </c>
      <c r="AB45" s="193">
        <v>70</v>
      </c>
      <c r="AC45" s="193">
        <v>98</v>
      </c>
      <c r="AD45" s="193">
        <v>38.54</v>
      </c>
      <c r="AE45" s="193">
        <v>100</v>
      </c>
      <c r="AF45" s="258">
        <v>1245</v>
      </c>
      <c r="AG45" s="194">
        <v>3263</v>
      </c>
      <c r="AH45" s="192">
        <v>47</v>
      </c>
      <c r="AI45" s="194">
        <v>306</v>
      </c>
      <c r="AJ45" s="194">
        <v>1733</v>
      </c>
      <c r="AK45" s="194">
        <v>6028.9000000000005</v>
      </c>
      <c r="AL45" s="192">
        <v>3313.66</v>
      </c>
      <c r="AM45" s="259">
        <v>3910.1187999999997</v>
      </c>
      <c r="AN45" s="192">
        <v>10198</v>
      </c>
      <c r="AO45" s="192">
        <v>1983</v>
      </c>
      <c r="AP45" s="192">
        <v>2350</v>
      </c>
      <c r="AQ45" s="192">
        <v>150</v>
      </c>
      <c r="AR45" s="192">
        <v>20</v>
      </c>
      <c r="AS45" s="195">
        <v>0</v>
      </c>
      <c r="AT45" s="192">
        <v>150</v>
      </c>
      <c r="AU45" s="192">
        <v>100</v>
      </c>
      <c r="AV45" s="192">
        <v>30</v>
      </c>
      <c r="AW45" s="192">
        <v>10</v>
      </c>
      <c r="AX45" s="192">
        <v>4500</v>
      </c>
      <c r="AY45" s="192">
        <v>72000</v>
      </c>
      <c r="AZ45" s="192">
        <v>1075</v>
      </c>
      <c r="BA45" s="258">
        <v>21200</v>
      </c>
      <c r="BB45" s="192">
        <v>52000</v>
      </c>
      <c r="BC45" s="192">
        <v>3126</v>
      </c>
      <c r="BD45" s="192">
        <v>4836</v>
      </c>
      <c r="BE45" s="195">
        <v>750</v>
      </c>
      <c r="BF45" s="260">
        <v>1560</v>
      </c>
      <c r="BG45" s="683">
        <v>67.109062826326962</v>
      </c>
      <c r="BH45" s="680">
        <v>14</v>
      </c>
    </row>
    <row r="46" spans="2:60" x14ac:dyDescent="0.25">
      <c r="B46" s="692">
        <v>36</v>
      </c>
      <c r="C46" s="41">
        <v>41872</v>
      </c>
      <c r="D46" s="48" t="s">
        <v>65</v>
      </c>
      <c r="E46" s="174">
        <v>7075</v>
      </c>
      <c r="F46" s="192">
        <v>5459</v>
      </c>
      <c r="G46" s="141">
        <v>330</v>
      </c>
      <c r="H46" s="175">
        <v>97</v>
      </c>
      <c r="I46" s="139">
        <v>23</v>
      </c>
      <c r="J46" s="193">
        <v>4.0199999999999996</v>
      </c>
      <c r="K46" s="193">
        <v>4.26</v>
      </c>
      <c r="L46" s="193">
        <v>3.78</v>
      </c>
      <c r="M46" s="257">
        <v>3</v>
      </c>
      <c r="N46" s="192">
        <v>1</v>
      </c>
      <c r="O46" s="192">
        <v>14</v>
      </c>
      <c r="P46" s="195">
        <v>0</v>
      </c>
      <c r="Q46" s="154">
        <v>3</v>
      </c>
      <c r="R46" s="154">
        <v>1</v>
      </c>
      <c r="S46" s="154">
        <v>1</v>
      </c>
      <c r="T46" s="154">
        <v>72</v>
      </c>
      <c r="U46" s="192">
        <v>104</v>
      </c>
      <c r="V46" s="192">
        <v>576</v>
      </c>
      <c r="W46" s="192">
        <v>403</v>
      </c>
      <c r="X46" s="192">
        <v>154</v>
      </c>
      <c r="Y46" s="239">
        <v>156</v>
      </c>
      <c r="Z46" s="192">
        <v>2263</v>
      </c>
      <c r="AA46" s="193">
        <v>99.5</v>
      </c>
      <c r="AB46" s="193">
        <v>88.2</v>
      </c>
      <c r="AC46" s="193">
        <v>100</v>
      </c>
      <c r="AD46" s="193">
        <v>63.81</v>
      </c>
      <c r="AE46" s="193">
        <v>100</v>
      </c>
      <c r="AF46" s="258">
        <v>5379.21</v>
      </c>
      <c r="AG46" s="194">
        <v>32131.687760000001</v>
      </c>
      <c r="AH46" s="192">
        <v>40</v>
      </c>
      <c r="AI46" s="194">
        <v>200</v>
      </c>
      <c r="AJ46" s="194">
        <v>266.5</v>
      </c>
      <c r="AK46" s="194">
        <v>1825.96</v>
      </c>
      <c r="AL46" s="195">
        <v>0</v>
      </c>
      <c r="AM46" s="260">
        <v>0</v>
      </c>
      <c r="AN46" s="192">
        <v>11174</v>
      </c>
      <c r="AO46" s="192">
        <v>668</v>
      </c>
      <c r="AP46" s="192">
        <v>1125</v>
      </c>
      <c r="AQ46" s="192">
        <v>115</v>
      </c>
      <c r="AR46" s="192">
        <v>475</v>
      </c>
      <c r="AS46" s="195">
        <v>130</v>
      </c>
      <c r="AT46" s="195">
        <v>0</v>
      </c>
      <c r="AU46" s="195">
        <v>0</v>
      </c>
      <c r="AV46" s="192">
        <v>3950</v>
      </c>
      <c r="AW46" s="192">
        <v>4280</v>
      </c>
      <c r="AX46" s="192">
        <v>1000</v>
      </c>
      <c r="AY46" s="192">
        <v>10000</v>
      </c>
      <c r="AZ46" s="195">
        <v>0</v>
      </c>
      <c r="BA46" s="258">
        <v>5465</v>
      </c>
      <c r="BB46" s="192">
        <v>18424.739916550767</v>
      </c>
      <c r="BC46" s="192">
        <v>9539</v>
      </c>
      <c r="BD46" s="192">
        <v>18135</v>
      </c>
      <c r="BE46" s="195">
        <v>0</v>
      </c>
      <c r="BF46" s="260">
        <v>0</v>
      </c>
      <c r="BG46" s="322">
        <v>59.927915049078024</v>
      </c>
      <c r="BH46" s="372">
        <v>33</v>
      </c>
    </row>
    <row r="47" spans="2:60" x14ac:dyDescent="0.25">
      <c r="B47" s="283">
        <v>37</v>
      </c>
      <c r="C47" s="41">
        <v>41885</v>
      </c>
      <c r="D47" s="48" t="s">
        <v>66</v>
      </c>
      <c r="E47" s="174">
        <v>7555</v>
      </c>
      <c r="F47" s="192">
        <v>4585</v>
      </c>
      <c r="G47" s="141">
        <v>1995</v>
      </c>
      <c r="H47" s="181">
        <v>104</v>
      </c>
      <c r="I47" s="139">
        <v>45</v>
      </c>
      <c r="J47" s="193">
        <v>1.45</v>
      </c>
      <c r="K47" s="193">
        <v>5.54</v>
      </c>
      <c r="L47" s="196">
        <v>3.37</v>
      </c>
      <c r="M47" s="257">
        <v>2</v>
      </c>
      <c r="N47" s="195">
        <v>0</v>
      </c>
      <c r="O47" s="192">
        <v>10</v>
      </c>
      <c r="P47" s="192">
        <v>3</v>
      </c>
      <c r="Q47" s="139">
        <v>2</v>
      </c>
      <c r="R47" s="139">
        <v>0</v>
      </c>
      <c r="S47" s="139">
        <v>3</v>
      </c>
      <c r="T47" s="154">
        <v>64</v>
      </c>
      <c r="U47" s="192">
        <v>94</v>
      </c>
      <c r="V47" s="192">
        <v>641</v>
      </c>
      <c r="W47" s="192">
        <v>582</v>
      </c>
      <c r="X47" s="192">
        <v>218</v>
      </c>
      <c r="Y47" s="239">
        <v>62</v>
      </c>
      <c r="Z47" s="192">
        <v>2805</v>
      </c>
      <c r="AA47" s="193">
        <v>100</v>
      </c>
      <c r="AB47" s="193">
        <v>35</v>
      </c>
      <c r="AC47" s="193">
        <v>100</v>
      </c>
      <c r="AD47" s="193">
        <v>1.34</v>
      </c>
      <c r="AE47" s="193">
        <v>100</v>
      </c>
      <c r="AF47" s="258">
        <v>1133</v>
      </c>
      <c r="AG47" s="194">
        <v>7716.6</v>
      </c>
      <c r="AH47" s="195">
        <v>0</v>
      </c>
      <c r="AI47" s="195">
        <v>0</v>
      </c>
      <c r="AJ47" s="194">
        <v>121.5</v>
      </c>
      <c r="AK47" s="194">
        <v>498.1</v>
      </c>
      <c r="AL47" s="195">
        <v>0</v>
      </c>
      <c r="AM47" s="260">
        <v>0</v>
      </c>
      <c r="AN47" s="192">
        <v>15551</v>
      </c>
      <c r="AO47" s="192">
        <v>940</v>
      </c>
      <c r="AP47" s="192">
        <v>480</v>
      </c>
      <c r="AQ47" s="192">
        <v>65</v>
      </c>
      <c r="AR47" s="192">
        <v>30</v>
      </c>
      <c r="AS47" s="192">
        <v>14</v>
      </c>
      <c r="AT47" s="195">
        <v>0</v>
      </c>
      <c r="AU47" s="195">
        <v>0</v>
      </c>
      <c r="AV47" s="192">
        <v>105</v>
      </c>
      <c r="AW47" s="199">
        <v>32</v>
      </c>
      <c r="AX47" s="199">
        <v>9000</v>
      </c>
      <c r="AY47" s="192">
        <v>18000</v>
      </c>
      <c r="AZ47" s="195">
        <v>0</v>
      </c>
      <c r="BA47" s="258">
        <v>11601000</v>
      </c>
      <c r="BB47" s="192">
        <v>33120000</v>
      </c>
      <c r="BC47" s="195">
        <v>0</v>
      </c>
      <c r="BD47" s="195">
        <v>0</v>
      </c>
      <c r="BE47" s="195">
        <v>0</v>
      </c>
      <c r="BF47" s="260">
        <v>0</v>
      </c>
      <c r="BG47" s="683">
        <v>76.302508306551715</v>
      </c>
      <c r="BH47" s="680">
        <v>3</v>
      </c>
    </row>
    <row r="48" spans="2:60" ht="15.75" thickBot="1" x14ac:dyDescent="0.3">
      <c r="B48" s="56"/>
      <c r="C48" s="254"/>
      <c r="D48" s="49"/>
      <c r="E48" s="236"/>
      <c r="F48" s="235"/>
      <c r="G48" s="235"/>
      <c r="H48" s="237"/>
      <c r="I48" s="237"/>
      <c r="J48" s="88"/>
      <c r="K48" s="88"/>
      <c r="L48" s="88"/>
      <c r="M48" s="241"/>
      <c r="N48" s="235"/>
      <c r="O48" s="235"/>
      <c r="P48" s="235"/>
      <c r="Q48" s="235"/>
      <c r="R48" s="235"/>
      <c r="S48" s="235"/>
      <c r="T48" s="235"/>
      <c r="U48" s="235"/>
      <c r="V48" s="235"/>
      <c r="W48" s="235"/>
      <c r="X48" s="235"/>
      <c r="Y48" s="242"/>
      <c r="Z48" s="235"/>
      <c r="AA48" s="94"/>
      <c r="AB48" s="94"/>
      <c r="AC48" s="94"/>
      <c r="AD48" s="94"/>
      <c r="AE48" s="94"/>
      <c r="AF48" s="244"/>
      <c r="AG48" s="245"/>
      <c r="AH48" s="246"/>
      <c r="AI48" s="247"/>
      <c r="AJ48" s="235"/>
      <c r="AK48" s="235"/>
      <c r="AL48" s="235"/>
      <c r="AM48" s="242"/>
      <c r="AN48" s="235"/>
      <c r="AO48" s="235"/>
      <c r="AP48" s="235"/>
      <c r="AQ48" s="235"/>
      <c r="AR48" s="235"/>
      <c r="AS48" s="235"/>
      <c r="AT48" s="235"/>
      <c r="AU48" s="235"/>
      <c r="AV48" s="235"/>
      <c r="AW48" s="235"/>
      <c r="AX48" s="235"/>
      <c r="AY48" s="235"/>
      <c r="AZ48" s="235"/>
      <c r="BA48" s="241"/>
      <c r="BB48" s="235"/>
      <c r="BC48" s="235"/>
      <c r="BD48" s="235"/>
      <c r="BE48" s="225"/>
      <c r="BF48" s="226"/>
      <c r="BG48" s="323"/>
      <c r="BH48" s="391"/>
    </row>
    <row r="49" spans="2:28" x14ac:dyDescent="0.25">
      <c r="B49" s="343"/>
      <c r="C49" s="330"/>
    </row>
    <row r="50" spans="2:28" ht="15.75" thickBot="1" x14ac:dyDescent="0.3">
      <c r="B50" s="1381"/>
      <c r="C50" s="1381"/>
      <c r="D50" s="1381"/>
    </row>
    <row r="51" spans="2:28" x14ac:dyDescent="0.25">
      <c r="B51" s="331" t="s">
        <v>301</v>
      </c>
      <c r="C51" s="1036"/>
      <c r="D51" s="1036"/>
      <c r="E51" s="1009"/>
      <c r="F51" s="1009"/>
      <c r="G51" s="1009"/>
      <c r="H51" s="1009"/>
      <c r="I51" s="1009"/>
      <c r="J51" s="1009"/>
      <c r="K51" s="1010"/>
    </row>
    <row r="52" spans="2:28" x14ac:dyDescent="0.25">
      <c r="B52" s="332" t="s">
        <v>306</v>
      </c>
      <c r="C52" s="999"/>
      <c r="D52" s="999"/>
      <c r="E52" s="1011"/>
      <c r="F52" s="1011"/>
      <c r="G52" s="1011"/>
      <c r="H52" s="1011"/>
      <c r="I52" s="1011"/>
      <c r="J52" s="1011"/>
      <c r="K52" s="1012"/>
    </row>
    <row r="53" spans="2:28" ht="3.75" customHeight="1" thickBot="1" x14ac:dyDescent="0.3">
      <c r="B53" s="1013"/>
      <c r="C53" s="27"/>
      <c r="D53" s="27"/>
      <c r="E53" s="27"/>
      <c r="F53" s="27"/>
      <c r="G53" s="27"/>
      <c r="H53" s="1014"/>
      <c r="I53" s="1015"/>
      <c r="J53" s="1015"/>
      <c r="K53" s="1016"/>
    </row>
    <row r="54" spans="2:28" ht="15.75" thickBot="1" x14ac:dyDescent="0.3">
      <c r="D54" s="1662"/>
      <c r="E54" s="1662"/>
      <c r="F54" s="1662"/>
      <c r="G54" s="1662"/>
      <c r="H54" s="1662"/>
      <c r="I54" s="1662"/>
      <c r="J54" s="1662"/>
      <c r="K54" s="1662"/>
      <c r="L54" s="1662"/>
      <c r="M54" s="1662"/>
    </row>
    <row r="55" spans="2:28" x14ac:dyDescent="0.25">
      <c r="B55" s="1378" t="s">
        <v>127</v>
      </c>
      <c r="C55" s="1379"/>
      <c r="D55" s="334"/>
      <c r="E55" s="334"/>
      <c r="F55" s="334"/>
      <c r="G55" s="334"/>
      <c r="H55" s="334"/>
      <c r="I55" s="334"/>
      <c r="J55" s="334"/>
      <c r="K55" s="335"/>
      <c r="AB55" s="4"/>
    </row>
    <row r="56" spans="2:28" x14ac:dyDescent="0.25">
      <c r="B56" s="1380" t="s">
        <v>170</v>
      </c>
      <c r="C56" s="1381"/>
      <c r="D56" s="1381"/>
      <c r="E56" s="1381"/>
      <c r="F56" s="1381"/>
      <c r="G56" s="1381"/>
      <c r="H56" s="330"/>
      <c r="I56" s="330"/>
      <c r="J56" s="330"/>
      <c r="K56" s="336"/>
    </row>
    <row r="57" spans="2:28" x14ac:dyDescent="0.25">
      <c r="B57" s="339" t="s">
        <v>149</v>
      </c>
      <c r="C57" s="340"/>
      <c r="D57" s="340"/>
      <c r="E57" s="340"/>
      <c r="F57" s="340"/>
      <c r="G57" s="340"/>
      <c r="H57" s="340"/>
      <c r="I57" s="340"/>
      <c r="J57" s="340"/>
      <c r="K57" s="341"/>
      <c r="AB57" s="14"/>
    </row>
    <row r="58" spans="2:28" x14ac:dyDescent="0.25">
      <c r="B58" s="1380" t="s">
        <v>150</v>
      </c>
      <c r="C58" s="1381"/>
      <c r="D58" s="1381"/>
      <c r="E58" s="1381"/>
      <c r="F58" s="1381"/>
      <c r="G58" s="1381"/>
      <c r="H58" s="340"/>
      <c r="I58" s="340"/>
      <c r="J58" s="340"/>
      <c r="K58" s="341"/>
      <c r="AA58" s="14"/>
    </row>
    <row r="59" spans="2:28" x14ac:dyDescent="0.25">
      <c r="B59" s="1380" t="s">
        <v>151</v>
      </c>
      <c r="C59" s="1381"/>
      <c r="D59" s="1381"/>
      <c r="E59" s="1381"/>
      <c r="F59" s="1381"/>
      <c r="G59" s="1381"/>
      <c r="H59" s="1381"/>
      <c r="I59" s="1381"/>
      <c r="J59" s="330"/>
      <c r="K59" s="336"/>
      <c r="AA59" s="14"/>
    </row>
    <row r="60" spans="2:28" x14ac:dyDescent="0.25">
      <c r="B60" s="1380" t="s">
        <v>130</v>
      </c>
      <c r="C60" s="1381"/>
      <c r="D60" s="1381"/>
      <c r="E60" s="1381"/>
      <c r="F60" s="1381"/>
      <c r="G60" s="1381"/>
      <c r="H60" s="1381"/>
      <c r="I60" s="1381"/>
      <c r="J60" s="1381"/>
      <c r="K60" s="1382"/>
      <c r="AA60" s="14"/>
    </row>
    <row r="61" spans="2:28" x14ac:dyDescent="0.25">
      <c r="B61" s="342" t="s">
        <v>171</v>
      </c>
      <c r="C61" s="340"/>
      <c r="D61" s="340"/>
      <c r="E61" s="340"/>
      <c r="F61" s="340"/>
      <c r="G61" s="340"/>
      <c r="H61" s="340"/>
      <c r="I61" s="340"/>
      <c r="J61" s="340"/>
      <c r="K61" s="341"/>
      <c r="AA61" s="14"/>
    </row>
    <row r="62" spans="2:28" x14ac:dyDescent="0.25">
      <c r="B62" s="342" t="s">
        <v>172</v>
      </c>
      <c r="C62" s="340"/>
      <c r="D62" s="340"/>
      <c r="E62" s="340"/>
      <c r="F62" s="340"/>
      <c r="G62" s="340"/>
      <c r="H62" s="340"/>
      <c r="I62" s="340"/>
      <c r="J62" s="340"/>
      <c r="K62" s="341"/>
      <c r="AA62" s="14"/>
    </row>
    <row r="63" spans="2:28" x14ac:dyDescent="0.25">
      <c r="B63" s="342" t="s">
        <v>173</v>
      </c>
      <c r="C63" s="340"/>
      <c r="D63" s="340"/>
      <c r="E63" s="340"/>
      <c r="F63" s="340"/>
      <c r="G63" s="340"/>
      <c r="H63" s="340"/>
      <c r="I63" s="340"/>
      <c r="J63" s="340"/>
      <c r="K63" s="341"/>
    </row>
    <row r="64" spans="2:28" x14ac:dyDescent="0.25">
      <c r="B64" s="342" t="s">
        <v>200</v>
      </c>
      <c r="D64" s="35"/>
      <c r="K64" s="347"/>
    </row>
    <row r="65" spans="2:11" ht="15.75" thickBot="1" x14ac:dyDescent="0.3">
      <c r="B65" s="1553" t="s">
        <v>309</v>
      </c>
      <c r="C65" s="1554"/>
      <c r="D65" s="1554"/>
      <c r="E65" s="1554"/>
      <c r="F65" s="1554"/>
      <c r="G65" s="1554"/>
      <c r="H65" s="1554"/>
      <c r="I65" s="1554"/>
      <c r="J65" s="1554"/>
      <c r="K65" s="1555"/>
    </row>
    <row r="66" spans="2:11" x14ac:dyDescent="0.25">
      <c r="D66" s="35"/>
    </row>
    <row r="67" spans="2:11" x14ac:dyDescent="0.25">
      <c r="D67" s="35"/>
    </row>
    <row r="68" spans="2:11" x14ac:dyDescent="0.25">
      <c r="D68" s="35"/>
    </row>
    <row r="69" spans="2:11" x14ac:dyDescent="0.25">
      <c r="D69" s="35"/>
    </row>
    <row r="70" spans="2:11" x14ac:dyDescent="0.25">
      <c r="D70" s="35"/>
    </row>
    <row r="71" spans="2:11" x14ac:dyDescent="0.25">
      <c r="D71" s="35"/>
    </row>
    <row r="72" spans="2:11" x14ac:dyDescent="0.25">
      <c r="D72" s="35"/>
      <c r="F72" s="40"/>
    </row>
    <row r="73" spans="2:11" x14ac:dyDescent="0.25">
      <c r="D73" s="33"/>
      <c r="E73" s="34"/>
      <c r="F73" s="34"/>
    </row>
    <row r="74" spans="2:11" x14ac:dyDescent="0.25">
      <c r="D74" s="35"/>
    </row>
    <row r="75" spans="2:11" x14ac:dyDescent="0.25">
      <c r="D75" s="35"/>
    </row>
    <row r="76" spans="2:11" x14ac:dyDescent="0.25">
      <c r="D76" s="35"/>
    </row>
    <row r="77" spans="2:11" x14ac:dyDescent="0.25">
      <c r="D77" s="35"/>
    </row>
    <row r="78" spans="2:11" x14ac:dyDescent="0.25">
      <c r="D78" s="35"/>
    </row>
    <row r="79" spans="2:11" x14ac:dyDescent="0.25">
      <c r="D79" s="33"/>
      <c r="E79" s="34"/>
      <c r="F79" s="34"/>
    </row>
    <row r="80" spans="2:11" x14ac:dyDescent="0.25">
      <c r="D80" s="35"/>
    </row>
    <row r="81" spans="4:6" x14ac:dyDescent="0.25">
      <c r="D81" s="35"/>
    </row>
    <row r="82" spans="4:6" x14ac:dyDescent="0.25">
      <c r="D82" s="35"/>
    </row>
    <row r="83" spans="4:6" x14ac:dyDescent="0.25">
      <c r="D83" s="35"/>
    </row>
    <row r="84" spans="4:6" x14ac:dyDescent="0.25">
      <c r="D84" s="35"/>
    </row>
    <row r="85" spans="4:6" x14ac:dyDescent="0.25">
      <c r="D85" s="35"/>
    </row>
    <row r="86" spans="4:6" x14ac:dyDescent="0.25">
      <c r="D86" s="35"/>
    </row>
    <row r="87" spans="4:6" x14ac:dyDescent="0.25">
      <c r="D87" s="35"/>
    </row>
    <row r="88" spans="4:6" x14ac:dyDescent="0.25">
      <c r="D88" s="33"/>
      <c r="E88" s="34"/>
      <c r="F88" s="34"/>
    </row>
    <row r="89" spans="4:6" x14ac:dyDescent="0.25">
      <c r="D89" s="35"/>
    </row>
    <row r="90" spans="4:6" x14ac:dyDescent="0.25">
      <c r="D90" s="35"/>
    </row>
    <row r="91" spans="4:6" x14ac:dyDescent="0.25">
      <c r="D91" s="35"/>
    </row>
    <row r="92" spans="4:6" x14ac:dyDescent="0.25">
      <c r="D92" s="35"/>
    </row>
    <row r="93" spans="4:6" x14ac:dyDescent="0.25">
      <c r="D93" s="35"/>
    </row>
    <row r="94" spans="4:6" x14ac:dyDescent="0.25">
      <c r="D94" s="35"/>
    </row>
    <row r="95" spans="4:6" x14ac:dyDescent="0.25">
      <c r="D95" s="35"/>
    </row>
    <row r="96" spans="4:6" x14ac:dyDescent="0.25">
      <c r="D96" s="35"/>
    </row>
    <row r="97" spans="4:4" x14ac:dyDescent="0.25">
      <c r="D97" s="35"/>
    </row>
    <row r="98" spans="4:4" x14ac:dyDescent="0.25">
      <c r="D98" s="38"/>
    </row>
  </sheetData>
  <mergeCells count="142">
    <mergeCell ref="BG3:BH7"/>
    <mergeCell ref="AJ5:AJ7"/>
    <mergeCell ref="BC5:BC7"/>
    <mergeCell ref="BD5:BD7"/>
    <mergeCell ref="BE5:BE7"/>
    <mergeCell ref="W5:W7"/>
    <mergeCell ref="X5:X7"/>
    <mergeCell ref="Y5:Y7"/>
    <mergeCell ref="AA5:AA7"/>
    <mergeCell ref="AB5:AB7"/>
    <mergeCell ref="AC5:AC7"/>
    <mergeCell ref="AV4:AV7"/>
    <mergeCell ref="AW4:AW7"/>
    <mergeCell ref="AX4:AX7"/>
    <mergeCell ref="AY4:AY7"/>
    <mergeCell ref="AZ4:AZ7"/>
    <mergeCell ref="BA4:BB4"/>
    <mergeCell ref="BC4:BD4"/>
    <mergeCell ref="BE4:BF4"/>
    <mergeCell ref="BB5:BB7"/>
    <mergeCell ref="AF3:AM3"/>
    <mergeCell ref="O5:O7"/>
    <mergeCell ref="AQ4:AQ7"/>
    <mergeCell ref="AT4:AT7"/>
    <mergeCell ref="BA5:BA7"/>
    <mergeCell ref="AS4:AS7"/>
    <mergeCell ref="AR4:AR7"/>
    <mergeCell ref="AJ4:AM4"/>
    <mergeCell ref="AN4:AN7"/>
    <mergeCell ref="AO4:AO7"/>
    <mergeCell ref="AM5:AM7"/>
    <mergeCell ref="AP4:AP7"/>
    <mergeCell ref="AK5:AK7"/>
    <mergeCell ref="AL5:AL7"/>
    <mergeCell ref="AF4:AG4"/>
    <mergeCell ref="AH4:AI4"/>
    <mergeCell ref="V5:V7"/>
    <mergeCell ref="B1:BF1"/>
    <mergeCell ref="E3:L3"/>
    <mergeCell ref="M3:Y3"/>
    <mergeCell ref="Z3:AE3"/>
    <mergeCell ref="AA4:AB4"/>
    <mergeCell ref="AC4:AD4"/>
    <mergeCell ref="AN3:AZ3"/>
    <mergeCell ref="BA3:BF3"/>
    <mergeCell ref="E4:G4"/>
    <mergeCell ref="H4:I4"/>
    <mergeCell ref="J4:L4"/>
    <mergeCell ref="M4:O4"/>
    <mergeCell ref="P4:P7"/>
    <mergeCell ref="AU4:AU7"/>
    <mergeCell ref="Q5:Q7"/>
    <mergeCell ref="R5:R7"/>
    <mergeCell ref="I5:I7"/>
    <mergeCell ref="L5:L7"/>
    <mergeCell ref="M5:M7"/>
    <mergeCell ref="N5:N7"/>
    <mergeCell ref="BF5:BF7"/>
    <mergeCell ref="AD5:AD7"/>
    <mergeCell ref="AE5:AE7"/>
    <mergeCell ref="AF5:AF7"/>
    <mergeCell ref="J5:J7"/>
    <mergeCell ref="K5:K7"/>
    <mergeCell ref="S5:S7"/>
    <mergeCell ref="T5:T7"/>
    <mergeCell ref="U5:U7"/>
    <mergeCell ref="AG5:AG7"/>
    <mergeCell ref="AH5:AH7"/>
    <mergeCell ref="AI5:AI7"/>
    <mergeCell ref="B3:C10"/>
    <mergeCell ref="D3:D9"/>
    <mergeCell ref="E8:E9"/>
    <mergeCell ref="F8:F9"/>
    <mergeCell ref="G8:G9"/>
    <mergeCell ref="L8:L9"/>
    <mergeCell ref="W8:W9"/>
    <mergeCell ref="X8:X9"/>
    <mergeCell ref="Y8:Y9"/>
    <mergeCell ref="Z8:Z9"/>
    <mergeCell ref="AA8:AA9"/>
    <mergeCell ref="R8:R9"/>
    <mergeCell ref="S8:S9"/>
    <mergeCell ref="T8:T9"/>
    <mergeCell ref="U8:U9"/>
    <mergeCell ref="V8:V9"/>
    <mergeCell ref="B65:K65"/>
    <mergeCell ref="Q4:T4"/>
    <mergeCell ref="U4:Y4"/>
    <mergeCell ref="Z4:Z7"/>
    <mergeCell ref="E5:E7"/>
    <mergeCell ref="F5:F7"/>
    <mergeCell ref="G5:G7"/>
    <mergeCell ref="B60:K60"/>
    <mergeCell ref="B50:D50"/>
    <mergeCell ref="B55:C55"/>
    <mergeCell ref="B56:G56"/>
    <mergeCell ref="B58:G58"/>
    <mergeCell ref="B59:I59"/>
    <mergeCell ref="D54:M54"/>
    <mergeCell ref="H5:H7"/>
    <mergeCell ref="M8:M9"/>
    <mergeCell ref="N8:N9"/>
    <mergeCell ref="O8:O9"/>
    <mergeCell ref="P8:P9"/>
    <mergeCell ref="Q8:Q9"/>
    <mergeCell ref="H8:H9"/>
    <mergeCell ref="I8:I9"/>
    <mergeCell ref="J8:J9"/>
    <mergeCell ref="K8:K9"/>
    <mergeCell ref="AG8:AG9"/>
    <mergeCell ref="AH8:AH9"/>
    <mergeCell ref="AI8:AI9"/>
    <mergeCell ref="AJ8:AJ9"/>
    <mergeCell ref="AK8:AK9"/>
    <mergeCell ref="AB8:AB9"/>
    <mergeCell ref="AC8:AC9"/>
    <mergeCell ref="AD8:AD9"/>
    <mergeCell ref="AE8:AE9"/>
    <mergeCell ref="AF8:AF9"/>
    <mergeCell ref="AQ8:AQ9"/>
    <mergeCell ref="AR8:AR9"/>
    <mergeCell ref="AS8:AS9"/>
    <mergeCell ref="AT8:AT9"/>
    <mergeCell ref="AU8:AU9"/>
    <mergeCell ref="AL8:AL9"/>
    <mergeCell ref="AM8:AM9"/>
    <mergeCell ref="AN8:AN9"/>
    <mergeCell ref="AO8:AO9"/>
    <mergeCell ref="AP8:AP9"/>
    <mergeCell ref="BF8:BF9"/>
    <mergeCell ref="BG8:BG9"/>
    <mergeCell ref="BH8:BH9"/>
    <mergeCell ref="BA8:BA9"/>
    <mergeCell ref="BB8:BB9"/>
    <mergeCell ref="BC8:BC9"/>
    <mergeCell ref="BD8:BD9"/>
    <mergeCell ref="BE8:BE9"/>
    <mergeCell ref="AV8:AV9"/>
    <mergeCell ref="AW8:AW9"/>
    <mergeCell ref="AX8:AX9"/>
    <mergeCell ref="AY8:AY9"/>
    <mergeCell ref="AZ8:AZ9"/>
  </mergeCells>
  <pageMargins left="0.7" right="0.7" top="0.75" bottom="0.75" header="0.3" footer="0.3"/>
  <drawing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CP99"/>
  <sheetViews>
    <sheetView showGridLines="0" topLeftCell="AT4" zoomScale="120" zoomScaleNormal="120" workbookViewId="0">
      <selection activeCell="J12" sqref="J12"/>
    </sheetView>
  </sheetViews>
  <sheetFormatPr baseColWidth="10" defaultRowHeight="15" x14ac:dyDescent="0.25"/>
  <cols>
    <col min="1" max="1" width="4.7109375" customWidth="1"/>
    <col min="2" max="2" width="4" style="285" customWidth="1"/>
    <col min="3" max="3" width="11" customWidth="1"/>
    <col min="4" max="4" width="11.140625" customWidth="1"/>
    <col min="5" max="9" width="10.7109375" style="30" customWidth="1"/>
    <col min="10" max="12" width="10.7109375" customWidth="1"/>
    <col min="13" max="26" width="10.7109375" style="30" customWidth="1"/>
    <col min="27" max="31" width="10.7109375" customWidth="1"/>
    <col min="32" max="58" width="10.7109375" style="30" customWidth="1"/>
    <col min="252" max="252" width="2.5703125" customWidth="1"/>
    <col min="253" max="253" width="5.140625" customWidth="1"/>
    <col min="254" max="254" width="12.42578125" customWidth="1"/>
    <col min="255" max="255" width="8.5703125" customWidth="1"/>
    <col min="256" max="256" width="9.28515625" customWidth="1"/>
    <col min="257" max="257" width="9.140625" customWidth="1"/>
    <col min="258" max="258" width="9" customWidth="1"/>
    <col min="259" max="259" width="8.85546875" customWidth="1"/>
    <col min="260" max="260" width="9" customWidth="1"/>
    <col min="261" max="262" width="8.85546875" customWidth="1"/>
    <col min="263" max="263" width="9.140625" customWidth="1"/>
    <col min="264" max="264" width="9.28515625" customWidth="1"/>
    <col min="265" max="265" width="9.42578125" customWidth="1"/>
    <col min="266" max="266" width="9.28515625" customWidth="1"/>
    <col min="267" max="267" width="9.5703125" customWidth="1"/>
    <col min="268" max="268" width="10" customWidth="1"/>
    <col min="269" max="269" width="10.140625" customWidth="1"/>
    <col min="270" max="270" width="10.28515625" customWidth="1"/>
    <col min="271" max="271" width="9.42578125" customWidth="1"/>
    <col min="272" max="272" width="9.5703125" customWidth="1"/>
    <col min="273" max="273" width="9" customWidth="1"/>
    <col min="274" max="274" width="9.42578125" customWidth="1"/>
    <col min="275" max="276" width="9.7109375" customWidth="1"/>
    <col min="277" max="278" width="10" customWidth="1"/>
    <col min="279" max="279" width="9.85546875" customWidth="1"/>
    <col min="280" max="280" width="14.140625" customWidth="1"/>
    <col min="281" max="281" width="10.42578125" customWidth="1"/>
    <col min="282" max="282" width="10.5703125" customWidth="1"/>
    <col min="283" max="283" width="10.42578125" customWidth="1"/>
    <col min="284" max="284" width="10.28515625" customWidth="1"/>
    <col min="285" max="285" width="10.5703125" customWidth="1"/>
    <col min="286" max="286" width="9.140625" customWidth="1"/>
    <col min="287" max="287" width="10.42578125" customWidth="1"/>
    <col min="288" max="293" width="9.140625" customWidth="1"/>
    <col min="294" max="294" width="8" customWidth="1"/>
    <col min="295" max="303" width="7.28515625" customWidth="1"/>
    <col min="304" max="304" width="8.42578125" customWidth="1"/>
    <col min="305" max="305" width="9.28515625" customWidth="1"/>
    <col min="306" max="306" width="7.28515625" customWidth="1"/>
    <col min="307" max="307" width="9.85546875" customWidth="1"/>
    <col min="308" max="308" width="10.5703125" customWidth="1"/>
    <col min="309" max="309" width="8.5703125" customWidth="1"/>
    <col min="310" max="311" width="8.42578125" customWidth="1"/>
    <col min="312" max="312" width="9.140625" customWidth="1"/>
    <col min="313" max="313" width="8.140625" customWidth="1"/>
    <col min="314" max="314" width="8.85546875" customWidth="1"/>
    <col min="508" max="508" width="2.5703125" customWidth="1"/>
    <col min="509" max="509" width="5.140625" customWidth="1"/>
    <col min="510" max="510" width="12.42578125" customWidth="1"/>
    <col min="511" max="511" width="8.5703125" customWidth="1"/>
    <col min="512" max="512" width="9.28515625" customWidth="1"/>
    <col min="513" max="513" width="9.140625" customWidth="1"/>
    <col min="514" max="514" width="9" customWidth="1"/>
    <col min="515" max="515" width="8.85546875" customWidth="1"/>
    <col min="516" max="516" width="9" customWidth="1"/>
    <col min="517" max="518" width="8.85546875" customWidth="1"/>
    <col min="519" max="519" width="9.140625" customWidth="1"/>
    <col min="520" max="520" width="9.28515625" customWidth="1"/>
    <col min="521" max="521" width="9.42578125" customWidth="1"/>
    <col min="522" max="522" width="9.28515625" customWidth="1"/>
    <col min="523" max="523" width="9.5703125" customWidth="1"/>
    <col min="524" max="524" width="10" customWidth="1"/>
    <col min="525" max="525" width="10.140625" customWidth="1"/>
    <col min="526" max="526" width="10.28515625" customWidth="1"/>
    <col min="527" max="527" width="9.42578125" customWidth="1"/>
    <col min="528" max="528" width="9.5703125" customWidth="1"/>
    <col min="529" max="529" width="9" customWidth="1"/>
    <col min="530" max="530" width="9.42578125" customWidth="1"/>
    <col min="531" max="532" width="9.7109375" customWidth="1"/>
    <col min="533" max="534" width="10" customWidth="1"/>
    <col min="535" max="535" width="9.85546875" customWidth="1"/>
    <col min="536" max="536" width="14.140625" customWidth="1"/>
    <col min="537" max="537" width="10.42578125" customWidth="1"/>
    <col min="538" max="538" width="10.5703125" customWidth="1"/>
    <col min="539" max="539" width="10.42578125" customWidth="1"/>
    <col min="540" max="540" width="10.28515625" customWidth="1"/>
    <col min="541" max="541" width="10.5703125" customWidth="1"/>
    <col min="542" max="542" width="9.140625" customWidth="1"/>
    <col min="543" max="543" width="10.42578125" customWidth="1"/>
    <col min="544" max="549" width="9.140625" customWidth="1"/>
    <col min="550" max="550" width="8" customWidth="1"/>
    <col min="551" max="559" width="7.28515625" customWidth="1"/>
    <col min="560" max="560" width="8.42578125" customWidth="1"/>
    <col min="561" max="561" width="9.28515625" customWidth="1"/>
    <col min="562" max="562" width="7.28515625" customWidth="1"/>
    <col min="563" max="563" width="9.85546875" customWidth="1"/>
    <col min="564" max="564" width="10.5703125" customWidth="1"/>
    <col min="565" max="565" width="8.5703125" customWidth="1"/>
    <col min="566" max="567" width="8.42578125" customWidth="1"/>
    <col min="568" max="568" width="9.140625" customWidth="1"/>
    <col min="569" max="569" width="8.140625" customWidth="1"/>
    <col min="570" max="570" width="8.85546875" customWidth="1"/>
    <col min="764" max="764" width="2.5703125" customWidth="1"/>
    <col min="765" max="765" width="5.140625" customWidth="1"/>
    <col min="766" max="766" width="12.42578125" customWidth="1"/>
    <col min="767" max="767" width="8.5703125" customWidth="1"/>
    <col min="768" max="768" width="9.28515625" customWidth="1"/>
    <col min="769" max="769" width="9.140625" customWidth="1"/>
    <col min="770" max="770" width="9" customWidth="1"/>
    <col min="771" max="771" width="8.85546875" customWidth="1"/>
    <col min="772" max="772" width="9" customWidth="1"/>
    <col min="773" max="774" width="8.85546875" customWidth="1"/>
    <col min="775" max="775" width="9.140625" customWidth="1"/>
    <col min="776" max="776" width="9.28515625" customWidth="1"/>
    <col min="777" max="777" width="9.42578125" customWidth="1"/>
    <col min="778" max="778" width="9.28515625" customWidth="1"/>
    <col min="779" max="779" width="9.5703125" customWidth="1"/>
    <col min="780" max="780" width="10" customWidth="1"/>
    <col min="781" max="781" width="10.140625" customWidth="1"/>
    <col min="782" max="782" width="10.28515625" customWidth="1"/>
    <col min="783" max="783" width="9.42578125" customWidth="1"/>
    <col min="784" max="784" width="9.5703125" customWidth="1"/>
    <col min="785" max="785" width="9" customWidth="1"/>
    <col min="786" max="786" width="9.42578125" customWidth="1"/>
    <col min="787" max="788" width="9.7109375" customWidth="1"/>
    <col min="789" max="790" width="10" customWidth="1"/>
    <col min="791" max="791" width="9.85546875" customWidth="1"/>
    <col min="792" max="792" width="14.140625" customWidth="1"/>
    <col min="793" max="793" width="10.42578125" customWidth="1"/>
    <col min="794" max="794" width="10.5703125" customWidth="1"/>
    <col min="795" max="795" width="10.42578125" customWidth="1"/>
    <col min="796" max="796" width="10.28515625" customWidth="1"/>
    <col min="797" max="797" width="10.5703125" customWidth="1"/>
    <col min="798" max="798" width="9.140625" customWidth="1"/>
    <col min="799" max="799" width="10.42578125" customWidth="1"/>
    <col min="800" max="805" width="9.140625" customWidth="1"/>
    <col min="806" max="806" width="8" customWidth="1"/>
    <col min="807" max="815" width="7.28515625" customWidth="1"/>
    <col min="816" max="816" width="8.42578125" customWidth="1"/>
    <col min="817" max="817" width="9.28515625" customWidth="1"/>
    <col min="818" max="818" width="7.28515625" customWidth="1"/>
    <col min="819" max="819" width="9.85546875" customWidth="1"/>
    <col min="820" max="820" width="10.5703125" customWidth="1"/>
    <col min="821" max="821" width="8.5703125" customWidth="1"/>
    <col min="822" max="823" width="8.42578125" customWidth="1"/>
    <col min="824" max="824" width="9.140625" customWidth="1"/>
    <col min="825" max="825" width="8.140625" customWidth="1"/>
    <col min="826" max="826" width="8.85546875" customWidth="1"/>
    <col min="1020" max="1020" width="2.5703125" customWidth="1"/>
    <col min="1021" max="1021" width="5.140625" customWidth="1"/>
    <col min="1022" max="1022" width="12.42578125" customWidth="1"/>
    <col min="1023" max="1023" width="8.5703125" customWidth="1"/>
    <col min="1024" max="1024" width="9.28515625" customWidth="1"/>
    <col min="1025" max="1025" width="9.140625" customWidth="1"/>
    <col min="1026" max="1026" width="9" customWidth="1"/>
    <col min="1027" max="1027" width="8.85546875" customWidth="1"/>
    <col min="1028" max="1028" width="9" customWidth="1"/>
    <col min="1029" max="1030" width="8.85546875" customWidth="1"/>
    <col min="1031" max="1031" width="9.140625" customWidth="1"/>
    <col min="1032" max="1032" width="9.28515625" customWidth="1"/>
    <col min="1033" max="1033" width="9.42578125" customWidth="1"/>
    <col min="1034" max="1034" width="9.28515625" customWidth="1"/>
    <col min="1035" max="1035" width="9.5703125" customWidth="1"/>
    <col min="1036" max="1036" width="10" customWidth="1"/>
    <col min="1037" max="1037" width="10.140625" customWidth="1"/>
    <col min="1038" max="1038" width="10.28515625" customWidth="1"/>
    <col min="1039" max="1039" width="9.42578125" customWidth="1"/>
    <col min="1040" max="1040" width="9.5703125" customWidth="1"/>
    <col min="1041" max="1041" width="9" customWidth="1"/>
    <col min="1042" max="1042" width="9.42578125" customWidth="1"/>
    <col min="1043" max="1044" width="9.7109375" customWidth="1"/>
    <col min="1045" max="1046" width="10" customWidth="1"/>
    <col min="1047" max="1047" width="9.85546875" customWidth="1"/>
    <col min="1048" max="1048" width="14.140625" customWidth="1"/>
    <col min="1049" max="1049" width="10.42578125" customWidth="1"/>
    <col min="1050" max="1050" width="10.5703125" customWidth="1"/>
    <col min="1051" max="1051" width="10.42578125" customWidth="1"/>
    <col min="1052" max="1052" width="10.28515625" customWidth="1"/>
    <col min="1053" max="1053" width="10.5703125" customWidth="1"/>
    <col min="1054" max="1054" width="9.140625" customWidth="1"/>
    <col min="1055" max="1055" width="10.42578125" customWidth="1"/>
    <col min="1056" max="1061" width="9.140625" customWidth="1"/>
    <col min="1062" max="1062" width="8" customWidth="1"/>
    <col min="1063" max="1071" width="7.28515625" customWidth="1"/>
    <col min="1072" max="1072" width="8.42578125" customWidth="1"/>
    <col min="1073" max="1073" width="9.28515625" customWidth="1"/>
    <col min="1074" max="1074" width="7.28515625" customWidth="1"/>
    <col min="1075" max="1075" width="9.85546875" customWidth="1"/>
    <col min="1076" max="1076" width="10.5703125" customWidth="1"/>
    <col min="1077" max="1077" width="8.5703125" customWidth="1"/>
    <col min="1078" max="1079" width="8.42578125" customWidth="1"/>
    <col min="1080" max="1080" width="9.140625" customWidth="1"/>
    <col min="1081" max="1081" width="8.140625" customWidth="1"/>
    <col min="1082" max="1082" width="8.85546875" customWidth="1"/>
    <col min="1276" max="1276" width="2.5703125" customWidth="1"/>
    <col min="1277" max="1277" width="5.140625" customWidth="1"/>
    <col min="1278" max="1278" width="12.42578125" customWidth="1"/>
    <col min="1279" max="1279" width="8.5703125" customWidth="1"/>
    <col min="1280" max="1280" width="9.28515625" customWidth="1"/>
    <col min="1281" max="1281" width="9.140625" customWidth="1"/>
    <col min="1282" max="1282" width="9" customWidth="1"/>
    <col min="1283" max="1283" width="8.85546875" customWidth="1"/>
    <col min="1284" max="1284" width="9" customWidth="1"/>
    <col min="1285" max="1286" width="8.85546875" customWidth="1"/>
    <col min="1287" max="1287" width="9.140625" customWidth="1"/>
    <col min="1288" max="1288" width="9.28515625" customWidth="1"/>
    <col min="1289" max="1289" width="9.42578125" customWidth="1"/>
    <col min="1290" max="1290" width="9.28515625" customWidth="1"/>
    <col min="1291" max="1291" width="9.5703125" customWidth="1"/>
    <col min="1292" max="1292" width="10" customWidth="1"/>
    <col min="1293" max="1293" width="10.140625" customWidth="1"/>
    <col min="1294" max="1294" width="10.28515625" customWidth="1"/>
    <col min="1295" max="1295" width="9.42578125" customWidth="1"/>
    <col min="1296" max="1296" width="9.5703125" customWidth="1"/>
    <col min="1297" max="1297" width="9" customWidth="1"/>
    <col min="1298" max="1298" width="9.42578125" customWidth="1"/>
    <col min="1299" max="1300" width="9.7109375" customWidth="1"/>
    <col min="1301" max="1302" width="10" customWidth="1"/>
    <col min="1303" max="1303" width="9.85546875" customWidth="1"/>
    <col min="1304" max="1304" width="14.140625" customWidth="1"/>
    <col min="1305" max="1305" width="10.42578125" customWidth="1"/>
    <col min="1306" max="1306" width="10.5703125" customWidth="1"/>
    <col min="1307" max="1307" width="10.42578125" customWidth="1"/>
    <col min="1308" max="1308" width="10.28515625" customWidth="1"/>
    <col min="1309" max="1309" width="10.5703125" customWidth="1"/>
    <col min="1310" max="1310" width="9.140625" customWidth="1"/>
    <col min="1311" max="1311" width="10.42578125" customWidth="1"/>
    <col min="1312" max="1317" width="9.140625" customWidth="1"/>
    <col min="1318" max="1318" width="8" customWidth="1"/>
    <col min="1319" max="1327" width="7.28515625" customWidth="1"/>
    <col min="1328" max="1328" width="8.42578125" customWidth="1"/>
    <col min="1329" max="1329" width="9.28515625" customWidth="1"/>
    <col min="1330" max="1330" width="7.28515625" customWidth="1"/>
    <col min="1331" max="1331" width="9.85546875" customWidth="1"/>
    <col min="1332" max="1332" width="10.5703125" customWidth="1"/>
    <col min="1333" max="1333" width="8.5703125" customWidth="1"/>
    <col min="1334" max="1335" width="8.42578125" customWidth="1"/>
    <col min="1336" max="1336" width="9.140625" customWidth="1"/>
    <col min="1337" max="1337" width="8.140625" customWidth="1"/>
    <col min="1338" max="1338" width="8.85546875" customWidth="1"/>
    <col min="1532" max="1532" width="2.5703125" customWidth="1"/>
    <col min="1533" max="1533" width="5.140625" customWidth="1"/>
    <col min="1534" max="1534" width="12.42578125" customWidth="1"/>
    <col min="1535" max="1535" width="8.5703125" customWidth="1"/>
    <col min="1536" max="1536" width="9.28515625" customWidth="1"/>
    <col min="1537" max="1537" width="9.140625" customWidth="1"/>
    <col min="1538" max="1538" width="9" customWidth="1"/>
    <col min="1539" max="1539" width="8.85546875" customWidth="1"/>
    <col min="1540" max="1540" width="9" customWidth="1"/>
    <col min="1541" max="1542" width="8.85546875" customWidth="1"/>
    <col min="1543" max="1543" width="9.140625" customWidth="1"/>
    <col min="1544" max="1544" width="9.28515625" customWidth="1"/>
    <col min="1545" max="1545" width="9.42578125" customWidth="1"/>
    <col min="1546" max="1546" width="9.28515625" customWidth="1"/>
    <col min="1547" max="1547" width="9.5703125" customWidth="1"/>
    <col min="1548" max="1548" width="10" customWidth="1"/>
    <col min="1549" max="1549" width="10.140625" customWidth="1"/>
    <col min="1550" max="1550" width="10.28515625" customWidth="1"/>
    <col min="1551" max="1551" width="9.42578125" customWidth="1"/>
    <col min="1552" max="1552" width="9.5703125" customWidth="1"/>
    <col min="1553" max="1553" width="9" customWidth="1"/>
    <col min="1554" max="1554" width="9.42578125" customWidth="1"/>
    <col min="1555" max="1556" width="9.7109375" customWidth="1"/>
    <col min="1557" max="1558" width="10" customWidth="1"/>
    <col min="1559" max="1559" width="9.85546875" customWidth="1"/>
    <col min="1560" max="1560" width="14.140625" customWidth="1"/>
    <col min="1561" max="1561" width="10.42578125" customWidth="1"/>
    <col min="1562" max="1562" width="10.5703125" customWidth="1"/>
    <col min="1563" max="1563" width="10.42578125" customWidth="1"/>
    <col min="1564" max="1564" width="10.28515625" customWidth="1"/>
    <col min="1565" max="1565" width="10.5703125" customWidth="1"/>
    <col min="1566" max="1566" width="9.140625" customWidth="1"/>
    <col min="1567" max="1567" width="10.42578125" customWidth="1"/>
    <col min="1568" max="1573" width="9.140625" customWidth="1"/>
    <col min="1574" max="1574" width="8" customWidth="1"/>
    <col min="1575" max="1583" width="7.28515625" customWidth="1"/>
    <col min="1584" max="1584" width="8.42578125" customWidth="1"/>
    <col min="1585" max="1585" width="9.28515625" customWidth="1"/>
    <col min="1586" max="1586" width="7.28515625" customWidth="1"/>
    <col min="1587" max="1587" width="9.85546875" customWidth="1"/>
    <col min="1588" max="1588" width="10.5703125" customWidth="1"/>
    <col min="1589" max="1589" width="8.5703125" customWidth="1"/>
    <col min="1590" max="1591" width="8.42578125" customWidth="1"/>
    <col min="1592" max="1592" width="9.140625" customWidth="1"/>
    <col min="1593" max="1593" width="8.140625" customWidth="1"/>
    <col min="1594" max="1594" width="8.85546875" customWidth="1"/>
    <col min="1788" max="1788" width="2.5703125" customWidth="1"/>
    <col min="1789" max="1789" width="5.140625" customWidth="1"/>
    <col min="1790" max="1790" width="12.42578125" customWidth="1"/>
    <col min="1791" max="1791" width="8.5703125" customWidth="1"/>
    <col min="1792" max="1792" width="9.28515625" customWidth="1"/>
    <col min="1793" max="1793" width="9.140625" customWidth="1"/>
    <col min="1794" max="1794" width="9" customWidth="1"/>
    <col min="1795" max="1795" width="8.85546875" customWidth="1"/>
    <col min="1796" max="1796" width="9" customWidth="1"/>
    <col min="1797" max="1798" width="8.85546875" customWidth="1"/>
    <col min="1799" max="1799" width="9.140625" customWidth="1"/>
    <col min="1800" max="1800" width="9.28515625" customWidth="1"/>
    <col min="1801" max="1801" width="9.42578125" customWidth="1"/>
    <col min="1802" max="1802" width="9.28515625" customWidth="1"/>
    <col min="1803" max="1803" width="9.5703125" customWidth="1"/>
    <col min="1804" max="1804" width="10" customWidth="1"/>
    <col min="1805" max="1805" width="10.140625" customWidth="1"/>
    <col min="1806" max="1806" width="10.28515625" customWidth="1"/>
    <col min="1807" max="1807" width="9.42578125" customWidth="1"/>
    <col min="1808" max="1808" width="9.5703125" customWidth="1"/>
    <col min="1809" max="1809" width="9" customWidth="1"/>
    <col min="1810" max="1810" width="9.42578125" customWidth="1"/>
    <col min="1811" max="1812" width="9.7109375" customWidth="1"/>
    <col min="1813" max="1814" width="10" customWidth="1"/>
    <col min="1815" max="1815" width="9.85546875" customWidth="1"/>
    <col min="1816" max="1816" width="14.140625" customWidth="1"/>
    <col min="1817" max="1817" width="10.42578125" customWidth="1"/>
    <col min="1818" max="1818" width="10.5703125" customWidth="1"/>
    <col min="1819" max="1819" width="10.42578125" customWidth="1"/>
    <col min="1820" max="1820" width="10.28515625" customWidth="1"/>
    <col min="1821" max="1821" width="10.5703125" customWidth="1"/>
    <col min="1822" max="1822" width="9.140625" customWidth="1"/>
    <col min="1823" max="1823" width="10.42578125" customWidth="1"/>
    <col min="1824" max="1829" width="9.140625" customWidth="1"/>
    <col min="1830" max="1830" width="8" customWidth="1"/>
    <col min="1831" max="1839" width="7.28515625" customWidth="1"/>
    <col min="1840" max="1840" width="8.42578125" customWidth="1"/>
    <col min="1841" max="1841" width="9.28515625" customWidth="1"/>
    <col min="1842" max="1842" width="7.28515625" customWidth="1"/>
    <col min="1843" max="1843" width="9.85546875" customWidth="1"/>
    <col min="1844" max="1844" width="10.5703125" customWidth="1"/>
    <col min="1845" max="1845" width="8.5703125" customWidth="1"/>
    <col min="1846" max="1847" width="8.42578125" customWidth="1"/>
    <col min="1848" max="1848" width="9.140625" customWidth="1"/>
    <col min="1849" max="1849" width="8.140625" customWidth="1"/>
    <col min="1850" max="1850" width="8.85546875" customWidth="1"/>
    <col min="2044" max="2044" width="2.5703125" customWidth="1"/>
    <col min="2045" max="2045" width="5.140625" customWidth="1"/>
    <col min="2046" max="2046" width="12.42578125" customWidth="1"/>
    <col min="2047" max="2047" width="8.5703125" customWidth="1"/>
    <col min="2048" max="2048" width="9.28515625" customWidth="1"/>
    <col min="2049" max="2049" width="9.140625" customWidth="1"/>
    <col min="2050" max="2050" width="9" customWidth="1"/>
    <col min="2051" max="2051" width="8.85546875" customWidth="1"/>
    <col min="2052" max="2052" width="9" customWidth="1"/>
    <col min="2053" max="2054" width="8.85546875" customWidth="1"/>
    <col min="2055" max="2055" width="9.140625" customWidth="1"/>
    <col min="2056" max="2056" width="9.28515625" customWidth="1"/>
    <col min="2057" max="2057" width="9.42578125" customWidth="1"/>
    <col min="2058" max="2058" width="9.28515625" customWidth="1"/>
    <col min="2059" max="2059" width="9.5703125" customWidth="1"/>
    <col min="2060" max="2060" width="10" customWidth="1"/>
    <col min="2061" max="2061" width="10.140625" customWidth="1"/>
    <col min="2062" max="2062" width="10.28515625" customWidth="1"/>
    <col min="2063" max="2063" width="9.42578125" customWidth="1"/>
    <col min="2064" max="2064" width="9.5703125" customWidth="1"/>
    <col min="2065" max="2065" width="9" customWidth="1"/>
    <col min="2066" max="2066" width="9.42578125" customWidth="1"/>
    <col min="2067" max="2068" width="9.7109375" customWidth="1"/>
    <col min="2069" max="2070" width="10" customWidth="1"/>
    <col min="2071" max="2071" width="9.85546875" customWidth="1"/>
    <col min="2072" max="2072" width="14.140625" customWidth="1"/>
    <col min="2073" max="2073" width="10.42578125" customWidth="1"/>
    <col min="2074" max="2074" width="10.5703125" customWidth="1"/>
    <col min="2075" max="2075" width="10.42578125" customWidth="1"/>
    <col min="2076" max="2076" width="10.28515625" customWidth="1"/>
    <col min="2077" max="2077" width="10.5703125" customWidth="1"/>
    <col min="2078" max="2078" width="9.140625" customWidth="1"/>
    <col min="2079" max="2079" width="10.42578125" customWidth="1"/>
    <col min="2080" max="2085" width="9.140625" customWidth="1"/>
    <col min="2086" max="2086" width="8" customWidth="1"/>
    <col min="2087" max="2095" width="7.28515625" customWidth="1"/>
    <col min="2096" max="2096" width="8.42578125" customWidth="1"/>
    <col min="2097" max="2097" width="9.28515625" customWidth="1"/>
    <col min="2098" max="2098" width="7.28515625" customWidth="1"/>
    <col min="2099" max="2099" width="9.85546875" customWidth="1"/>
    <col min="2100" max="2100" width="10.5703125" customWidth="1"/>
    <col min="2101" max="2101" width="8.5703125" customWidth="1"/>
    <col min="2102" max="2103" width="8.42578125" customWidth="1"/>
    <col min="2104" max="2104" width="9.140625" customWidth="1"/>
    <col min="2105" max="2105" width="8.140625" customWidth="1"/>
    <col min="2106" max="2106" width="8.85546875" customWidth="1"/>
    <col min="2300" max="2300" width="2.5703125" customWidth="1"/>
    <col min="2301" max="2301" width="5.140625" customWidth="1"/>
    <col min="2302" max="2302" width="12.42578125" customWidth="1"/>
    <col min="2303" max="2303" width="8.5703125" customWidth="1"/>
    <col min="2304" max="2304" width="9.28515625" customWidth="1"/>
    <col min="2305" max="2305" width="9.140625" customWidth="1"/>
    <col min="2306" max="2306" width="9" customWidth="1"/>
    <col min="2307" max="2307" width="8.85546875" customWidth="1"/>
    <col min="2308" max="2308" width="9" customWidth="1"/>
    <col min="2309" max="2310" width="8.85546875" customWidth="1"/>
    <col min="2311" max="2311" width="9.140625" customWidth="1"/>
    <col min="2312" max="2312" width="9.28515625" customWidth="1"/>
    <col min="2313" max="2313" width="9.42578125" customWidth="1"/>
    <col min="2314" max="2314" width="9.28515625" customWidth="1"/>
    <col min="2315" max="2315" width="9.5703125" customWidth="1"/>
    <col min="2316" max="2316" width="10" customWidth="1"/>
    <col min="2317" max="2317" width="10.140625" customWidth="1"/>
    <col min="2318" max="2318" width="10.28515625" customWidth="1"/>
    <col min="2319" max="2319" width="9.42578125" customWidth="1"/>
    <col min="2320" max="2320" width="9.5703125" customWidth="1"/>
    <col min="2321" max="2321" width="9" customWidth="1"/>
    <col min="2322" max="2322" width="9.42578125" customWidth="1"/>
    <col min="2323" max="2324" width="9.7109375" customWidth="1"/>
    <col min="2325" max="2326" width="10" customWidth="1"/>
    <col min="2327" max="2327" width="9.85546875" customWidth="1"/>
    <col min="2328" max="2328" width="14.140625" customWidth="1"/>
    <col min="2329" max="2329" width="10.42578125" customWidth="1"/>
    <col min="2330" max="2330" width="10.5703125" customWidth="1"/>
    <col min="2331" max="2331" width="10.42578125" customWidth="1"/>
    <col min="2332" max="2332" width="10.28515625" customWidth="1"/>
    <col min="2333" max="2333" width="10.5703125" customWidth="1"/>
    <col min="2334" max="2334" width="9.140625" customWidth="1"/>
    <col min="2335" max="2335" width="10.42578125" customWidth="1"/>
    <col min="2336" max="2341" width="9.140625" customWidth="1"/>
    <col min="2342" max="2342" width="8" customWidth="1"/>
    <col min="2343" max="2351" width="7.28515625" customWidth="1"/>
    <col min="2352" max="2352" width="8.42578125" customWidth="1"/>
    <col min="2353" max="2353" width="9.28515625" customWidth="1"/>
    <col min="2354" max="2354" width="7.28515625" customWidth="1"/>
    <col min="2355" max="2355" width="9.85546875" customWidth="1"/>
    <col min="2356" max="2356" width="10.5703125" customWidth="1"/>
    <col min="2357" max="2357" width="8.5703125" customWidth="1"/>
    <col min="2358" max="2359" width="8.42578125" customWidth="1"/>
    <col min="2360" max="2360" width="9.140625" customWidth="1"/>
    <col min="2361" max="2361" width="8.140625" customWidth="1"/>
    <col min="2362" max="2362" width="8.85546875" customWidth="1"/>
    <col min="2556" max="2556" width="2.5703125" customWidth="1"/>
    <col min="2557" max="2557" width="5.140625" customWidth="1"/>
    <col min="2558" max="2558" width="12.42578125" customWidth="1"/>
    <col min="2559" max="2559" width="8.5703125" customWidth="1"/>
    <col min="2560" max="2560" width="9.28515625" customWidth="1"/>
    <col min="2561" max="2561" width="9.140625" customWidth="1"/>
    <col min="2562" max="2562" width="9" customWidth="1"/>
    <col min="2563" max="2563" width="8.85546875" customWidth="1"/>
    <col min="2564" max="2564" width="9" customWidth="1"/>
    <col min="2565" max="2566" width="8.85546875" customWidth="1"/>
    <col min="2567" max="2567" width="9.140625" customWidth="1"/>
    <col min="2568" max="2568" width="9.28515625" customWidth="1"/>
    <col min="2569" max="2569" width="9.42578125" customWidth="1"/>
    <col min="2570" max="2570" width="9.28515625" customWidth="1"/>
    <col min="2571" max="2571" width="9.5703125" customWidth="1"/>
    <col min="2572" max="2572" width="10" customWidth="1"/>
    <col min="2573" max="2573" width="10.140625" customWidth="1"/>
    <col min="2574" max="2574" width="10.28515625" customWidth="1"/>
    <col min="2575" max="2575" width="9.42578125" customWidth="1"/>
    <col min="2576" max="2576" width="9.5703125" customWidth="1"/>
    <col min="2577" max="2577" width="9" customWidth="1"/>
    <col min="2578" max="2578" width="9.42578125" customWidth="1"/>
    <col min="2579" max="2580" width="9.7109375" customWidth="1"/>
    <col min="2581" max="2582" width="10" customWidth="1"/>
    <col min="2583" max="2583" width="9.85546875" customWidth="1"/>
    <col min="2584" max="2584" width="14.140625" customWidth="1"/>
    <col min="2585" max="2585" width="10.42578125" customWidth="1"/>
    <col min="2586" max="2586" width="10.5703125" customWidth="1"/>
    <col min="2587" max="2587" width="10.42578125" customWidth="1"/>
    <col min="2588" max="2588" width="10.28515625" customWidth="1"/>
    <col min="2589" max="2589" width="10.5703125" customWidth="1"/>
    <col min="2590" max="2590" width="9.140625" customWidth="1"/>
    <col min="2591" max="2591" width="10.42578125" customWidth="1"/>
    <col min="2592" max="2597" width="9.140625" customWidth="1"/>
    <col min="2598" max="2598" width="8" customWidth="1"/>
    <col min="2599" max="2607" width="7.28515625" customWidth="1"/>
    <col min="2608" max="2608" width="8.42578125" customWidth="1"/>
    <col min="2609" max="2609" width="9.28515625" customWidth="1"/>
    <col min="2610" max="2610" width="7.28515625" customWidth="1"/>
    <col min="2611" max="2611" width="9.85546875" customWidth="1"/>
    <col min="2612" max="2612" width="10.5703125" customWidth="1"/>
    <col min="2613" max="2613" width="8.5703125" customWidth="1"/>
    <col min="2614" max="2615" width="8.42578125" customWidth="1"/>
    <col min="2616" max="2616" width="9.140625" customWidth="1"/>
    <col min="2617" max="2617" width="8.140625" customWidth="1"/>
    <col min="2618" max="2618" width="8.85546875" customWidth="1"/>
    <col min="2812" max="2812" width="2.5703125" customWidth="1"/>
    <col min="2813" max="2813" width="5.140625" customWidth="1"/>
    <col min="2814" max="2814" width="12.42578125" customWidth="1"/>
    <col min="2815" max="2815" width="8.5703125" customWidth="1"/>
    <col min="2816" max="2816" width="9.28515625" customWidth="1"/>
    <col min="2817" max="2817" width="9.140625" customWidth="1"/>
    <col min="2818" max="2818" width="9" customWidth="1"/>
    <col min="2819" max="2819" width="8.85546875" customWidth="1"/>
    <col min="2820" max="2820" width="9" customWidth="1"/>
    <col min="2821" max="2822" width="8.85546875" customWidth="1"/>
    <col min="2823" max="2823" width="9.140625" customWidth="1"/>
    <col min="2824" max="2824" width="9.28515625" customWidth="1"/>
    <col min="2825" max="2825" width="9.42578125" customWidth="1"/>
    <col min="2826" max="2826" width="9.28515625" customWidth="1"/>
    <col min="2827" max="2827" width="9.5703125" customWidth="1"/>
    <col min="2828" max="2828" width="10" customWidth="1"/>
    <col min="2829" max="2829" width="10.140625" customWidth="1"/>
    <col min="2830" max="2830" width="10.28515625" customWidth="1"/>
    <col min="2831" max="2831" width="9.42578125" customWidth="1"/>
    <col min="2832" max="2832" width="9.5703125" customWidth="1"/>
    <col min="2833" max="2833" width="9" customWidth="1"/>
    <col min="2834" max="2834" width="9.42578125" customWidth="1"/>
    <col min="2835" max="2836" width="9.7109375" customWidth="1"/>
    <col min="2837" max="2838" width="10" customWidth="1"/>
    <col min="2839" max="2839" width="9.85546875" customWidth="1"/>
    <col min="2840" max="2840" width="14.140625" customWidth="1"/>
    <col min="2841" max="2841" width="10.42578125" customWidth="1"/>
    <col min="2842" max="2842" width="10.5703125" customWidth="1"/>
    <col min="2843" max="2843" width="10.42578125" customWidth="1"/>
    <col min="2844" max="2844" width="10.28515625" customWidth="1"/>
    <col min="2845" max="2845" width="10.5703125" customWidth="1"/>
    <col min="2846" max="2846" width="9.140625" customWidth="1"/>
    <col min="2847" max="2847" width="10.42578125" customWidth="1"/>
    <col min="2848" max="2853" width="9.140625" customWidth="1"/>
    <col min="2854" max="2854" width="8" customWidth="1"/>
    <col min="2855" max="2863" width="7.28515625" customWidth="1"/>
    <col min="2864" max="2864" width="8.42578125" customWidth="1"/>
    <col min="2865" max="2865" width="9.28515625" customWidth="1"/>
    <col min="2866" max="2866" width="7.28515625" customWidth="1"/>
    <col min="2867" max="2867" width="9.85546875" customWidth="1"/>
    <col min="2868" max="2868" width="10.5703125" customWidth="1"/>
    <col min="2869" max="2869" width="8.5703125" customWidth="1"/>
    <col min="2870" max="2871" width="8.42578125" customWidth="1"/>
    <col min="2872" max="2872" width="9.140625" customWidth="1"/>
    <col min="2873" max="2873" width="8.140625" customWidth="1"/>
    <col min="2874" max="2874" width="8.85546875" customWidth="1"/>
    <col min="3068" max="3068" width="2.5703125" customWidth="1"/>
    <col min="3069" max="3069" width="5.140625" customWidth="1"/>
    <col min="3070" max="3070" width="12.42578125" customWidth="1"/>
    <col min="3071" max="3071" width="8.5703125" customWidth="1"/>
    <col min="3072" max="3072" width="9.28515625" customWidth="1"/>
    <col min="3073" max="3073" width="9.140625" customWidth="1"/>
    <col min="3074" max="3074" width="9" customWidth="1"/>
    <col min="3075" max="3075" width="8.85546875" customWidth="1"/>
    <col min="3076" max="3076" width="9" customWidth="1"/>
    <col min="3077" max="3078" width="8.85546875" customWidth="1"/>
    <col min="3079" max="3079" width="9.140625" customWidth="1"/>
    <col min="3080" max="3080" width="9.28515625" customWidth="1"/>
    <col min="3081" max="3081" width="9.42578125" customWidth="1"/>
    <col min="3082" max="3082" width="9.28515625" customWidth="1"/>
    <col min="3083" max="3083" width="9.5703125" customWidth="1"/>
    <col min="3084" max="3084" width="10" customWidth="1"/>
    <col min="3085" max="3085" width="10.140625" customWidth="1"/>
    <col min="3086" max="3086" width="10.28515625" customWidth="1"/>
    <col min="3087" max="3087" width="9.42578125" customWidth="1"/>
    <col min="3088" max="3088" width="9.5703125" customWidth="1"/>
    <col min="3089" max="3089" width="9" customWidth="1"/>
    <col min="3090" max="3090" width="9.42578125" customWidth="1"/>
    <col min="3091" max="3092" width="9.7109375" customWidth="1"/>
    <col min="3093" max="3094" width="10" customWidth="1"/>
    <col min="3095" max="3095" width="9.85546875" customWidth="1"/>
    <col min="3096" max="3096" width="14.140625" customWidth="1"/>
    <col min="3097" max="3097" width="10.42578125" customWidth="1"/>
    <col min="3098" max="3098" width="10.5703125" customWidth="1"/>
    <col min="3099" max="3099" width="10.42578125" customWidth="1"/>
    <col min="3100" max="3100" width="10.28515625" customWidth="1"/>
    <col min="3101" max="3101" width="10.5703125" customWidth="1"/>
    <col min="3102" max="3102" width="9.140625" customWidth="1"/>
    <col min="3103" max="3103" width="10.42578125" customWidth="1"/>
    <col min="3104" max="3109" width="9.140625" customWidth="1"/>
    <col min="3110" max="3110" width="8" customWidth="1"/>
    <col min="3111" max="3119" width="7.28515625" customWidth="1"/>
    <col min="3120" max="3120" width="8.42578125" customWidth="1"/>
    <col min="3121" max="3121" width="9.28515625" customWidth="1"/>
    <col min="3122" max="3122" width="7.28515625" customWidth="1"/>
    <col min="3123" max="3123" width="9.85546875" customWidth="1"/>
    <col min="3124" max="3124" width="10.5703125" customWidth="1"/>
    <col min="3125" max="3125" width="8.5703125" customWidth="1"/>
    <col min="3126" max="3127" width="8.42578125" customWidth="1"/>
    <col min="3128" max="3128" width="9.140625" customWidth="1"/>
    <col min="3129" max="3129" width="8.140625" customWidth="1"/>
    <col min="3130" max="3130" width="8.85546875" customWidth="1"/>
    <col min="3324" max="3324" width="2.5703125" customWidth="1"/>
    <col min="3325" max="3325" width="5.140625" customWidth="1"/>
    <col min="3326" max="3326" width="12.42578125" customWidth="1"/>
    <col min="3327" max="3327" width="8.5703125" customWidth="1"/>
    <col min="3328" max="3328" width="9.28515625" customWidth="1"/>
    <col min="3329" max="3329" width="9.140625" customWidth="1"/>
    <col min="3330" max="3330" width="9" customWidth="1"/>
    <col min="3331" max="3331" width="8.85546875" customWidth="1"/>
    <col min="3332" max="3332" width="9" customWidth="1"/>
    <col min="3333" max="3334" width="8.85546875" customWidth="1"/>
    <col min="3335" max="3335" width="9.140625" customWidth="1"/>
    <col min="3336" max="3336" width="9.28515625" customWidth="1"/>
    <col min="3337" max="3337" width="9.42578125" customWidth="1"/>
    <col min="3338" max="3338" width="9.28515625" customWidth="1"/>
    <col min="3339" max="3339" width="9.5703125" customWidth="1"/>
    <col min="3340" max="3340" width="10" customWidth="1"/>
    <col min="3341" max="3341" width="10.140625" customWidth="1"/>
    <col min="3342" max="3342" width="10.28515625" customWidth="1"/>
    <col min="3343" max="3343" width="9.42578125" customWidth="1"/>
    <col min="3344" max="3344" width="9.5703125" customWidth="1"/>
    <col min="3345" max="3345" width="9" customWidth="1"/>
    <col min="3346" max="3346" width="9.42578125" customWidth="1"/>
    <col min="3347" max="3348" width="9.7109375" customWidth="1"/>
    <col min="3349" max="3350" width="10" customWidth="1"/>
    <col min="3351" max="3351" width="9.85546875" customWidth="1"/>
    <col min="3352" max="3352" width="14.140625" customWidth="1"/>
    <col min="3353" max="3353" width="10.42578125" customWidth="1"/>
    <col min="3354" max="3354" width="10.5703125" customWidth="1"/>
    <col min="3355" max="3355" width="10.42578125" customWidth="1"/>
    <col min="3356" max="3356" width="10.28515625" customWidth="1"/>
    <col min="3357" max="3357" width="10.5703125" customWidth="1"/>
    <col min="3358" max="3358" width="9.140625" customWidth="1"/>
    <col min="3359" max="3359" width="10.42578125" customWidth="1"/>
    <col min="3360" max="3365" width="9.140625" customWidth="1"/>
    <col min="3366" max="3366" width="8" customWidth="1"/>
    <col min="3367" max="3375" width="7.28515625" customWidth="1"/>
    <col min="3376" max="3376" width="8.42578125" customWidth="1"/>
    <col min="3377" max="3377" width="9.28515625" customWidth="1"/>
    <col min="3378" max="3378" width="7.28515625" customWidth="1"/>
    <col min="3379" max="3379" width="9.85546875" customWidth="1"/>
    <col min="3380" max="3380" width="10.5703125" customWidth="1"/>
    <col min="3381" max="3381" width="8.5703125" customWidth="1"/>
    <col min="3382" max="3383" width="8.42578125" customWidth="1"/>
    <col min="3384" max="3384" width="9.140625" customWidth="1"/>
    <col min="3385" max="3385" width="8.140625" customWidth="1"/>
    <col min="3386" max="3386" width="8.85546875" customWidth="1"/>
    <col min="3580" max="3580" width="2.5703125" customWidth="1"/>
    <col min="3581" max="3581" width="5.140625" customWidth="1"/>
    <col min="3582" max="3582" width="12.42578125" customWidth="1"/>
    <col min="3583" max="3583" width="8.5703125" customWidth="1"/>
    <col min="3584" max="3584" width="9.28515625" customWidth="1"/>
    <col min="3585" max="3585" width="9.140625" customWidth="1"/>
    <col min="3586" max="3586" width="9" customWidth="1"/>
    <col min="3587" max="3587" width="8.85546875" customWidth="1"/>
    <col min="3588" max="3588" width="9" customWidth="1"/>
    <col min="3589" max="3590" width="8.85546875" customWidth="1"/>
    <col min="3591" max="3591" width="9.140625" customWidth="1"/>
    <col min="3592" max="3592" width="9.28515625" customWidth="1"/>
    <col min="3593" max="3593" width="9.42578125" customWidth="1"/>
    <col min="3594" max="3594" width="9.28515625" customWidth="1"/>
    <col min="3595" max="3595" width="9.5703125" customWidth="1"/>
    <col min="3596" max="3596" width="10" customWidth="1"/>
    <col min="3597" max="3597" width="10.140625" customWidth="1"/>
    <col min="3598" max="3598" width="10.28515625" customWidth="1"/>
    <col min="3599" max="3599" width="9.42578125" customWidth="1"/>
    <col min="3600" max="3600" width="9.5703125" customWidth="1"/>
    <col min="3601" max="3601" width="9" customWidth="1"/>
    <col min="3602" max="3602" width="9.42578125" customWidth="1"/>
    <col min="3603" max="3604" width="9.7109375" customWidth="1"/>
    <col min="3605" max="3606" width="10" customWidth="1"/>
    <col min="3607" max="3607" width="9.85546875" customWidth="1"/>
    <col min="3608" max="3608" width="14.140625" customWidth="1"/>
    <col min="3609" max="3609" width="10.42578125" customWidth="1"/>
    <col min="3610" max="3610" width="10.5703125" customWidth="1"/>
    <col min="3611" max="3611" width="10.42578125" customWidth="1"/>
    <col min="3612" max="3612" width="10.28515625" customWidth="1"/>
    <col min="3613" max="3613" width="10.5703125" customWidth="1"/>
    <col min="3614" max="3614" width="9.140625" customWidth="1"/>
    <col min="3615" max="3615" width="10.42578125" customWidth="1"/>
    <col min="3616" max="3621" width="9.140625" customWidth="1"/>
    <col min="3622" max="3622" width="8" customWidth="1"/>
    <col min="3623" max="3631" width="7.28515625" customWidth="1"/>
    <col min="3632" max="3632" width="8.42578125" customWidth="1"/>
    <col min="3633" max="3633" width="9.28515625" customWidth="1"/>
    <col min="3634" max="3634" width="7.28515625" customWidth="1"/>
    <col min="3635" max="3635" width="9.85546875" customWidth="1"/>
    <col min="3636" max="3636" width="10.5703125" customWidth="1"/>
    <col min="3637" max="3637" width="8.5703125" customWidth="1"/>
    <col min="3638" max="3639" width="8.42578125" customWidth="1"/>
    <col min="3640" max="3640" width="9.140625" customWidth="1"/>
    <col min="3641" max="3641" width="8.140625" customWidth="1"/>
    <col min="3642" max="3642" width="8.85546875" customWidth="1"/>
    <col min="3836" max="3836" width="2.5703125" customWidth="1"/>
    <col min="3837" max="3837" width="5.140625" customWidth="1"/>
    <col min="3838" max="3838" width="12.42578125" customWidth="1"/>
    <col min="3839" max="3839" width="8.5703125" customWidth="1"/>
    <col min="3840" max="3840" width="9.28515625" customWidth="1"/>
    <col min="3841" max="3841" width="9.140625" customWidth="1"/>
    <col min="3842" max="3842" width="9" customWidth="1"/>
    <col min="3843" max="3843" width="8.85546875" customWidth="1"/>
    <col min="3844" max="3844" width="9" customWidth="1"/>
    <col min="3845" max="3846" width="8.85546875" customWidth="1"/>
    <col min="3847" max="3847" width="9.140625" customWidth="1"/>
    <col min="3848" max="3848" width="9.28515625" customWidth="1"/>
    <col min="3849" max="3849" width="9.42578125" customWidth="1"/>
    <col min="3850" max="3850" width="9.28515625" customWidth="1"/>
    <col min="3851" max="3851" width="9.5703125" customWidth="1"/>
    <col min="3852" max="3852" width="10" customWidth="1"/>
    <col min="3853" max="3853" width="10.140625" customWidth="1"/>
    <col min="3854" max="3854" width="10.28515625" customWidth="1"/>
    <col min="3855" max="3855" width="9.42578125" customWidth="1"/>
    <col min="3856" max="3856" width="9.5703125" customWidth="1"/>
    <col min="3857" max="3857" width="9" customWidth="1"/>
    <col min="3858" max="3858" width="9.42578125" customWidth="1"/>
    <col min="3859" max="3860" width="9.7109375" customWidth="1"/>
    <col min="3861" max="3862" width="10" customWidth="1"/>
    <col min="3863" max="3863" width="9.85546875" customWidth="1"/>
    <col min="3864" max="3864" width="14.140625" customWidth="1"/>
    <col min="3865" max="3865" width="10.42578125" customWidth="1"/>
    <col min="3866" max="3866" width="10.5703125" customWidth="1"/>
    <col min="3867" max="3867" width="10.42578125" customWidth="1"/>
    <col min="3868" max="3868" width="10.28515625" customWidth="1"/>
    <col min="3869" max="3869" width="10.5703125" customWidth="1"/>
    <col min="3870" max="3870" width="9.140625" customWidth="1"/>
    <col min="3871" max="3871" width="10.42578125" customWidth="1"/>
    <col min="3872" max="3877" width="9.140625" customWidth="1"/>
    <col min="3878" max="3878" width="8" customWidth="1"/>
    <col min="3879" max="3887" width="7.28515625" customWidth="1"/>
    <col min="3888" max="3888" width="8.42578125" customWidth="1"/>
    <col min="3889" max="3889" width="9.28515625" customWidth="1"/>
    <col min="3890" max="3890" width="7.28515625" customWidth="1"/>
    <col min="3891" max="3891" width="9.85546875" customWidth="1"/>
    <col min="3892" max="3892" width="10.5703125" customWidth="1"/>
    <col min="3893" max="3893" width="8.5703125" customWidth="1"/>
    <col min="3894" max="3895" width="8.42578125" customWidth="1"/>
    <col min="3896" max="3896" width="9.140625" customWidth="1"/>
    <col min="3897" max="3897" width="8.140625" customWidth="1"/>
    <col min="3898" max="3898" width="8.85546875" customWidth="1"/>
    <col min="4092" max="4092" width="2.5703125" customWidth="1"/>
    <col min="4093" max="4093" width="5.140625" customWidth="1"/>
    <col min="4094" max="4094" width="12.42578125" customWidth="1"/>
    <col min="4095" max="4095" width="8.5703125" customWidth="1"/>
    <col min="4096" max="4096" width="9.28515625" customWidth="1"/>
    <col min="4097" max="4097" width="9.140625" customWidth="1"/>
    <col min="4098" max="4098" width="9" customWidth="1"/>
    <col min="4099" max="4099" width="8.85546875" customWidth="1"/>
    <col min="4100" max="4100" width="9" customWidth="1"/>
    <col min="4101" max="4102" width="8.85546875" customWidth="1"/>
    <col min="4103" max="4103" width="9.140625" customWidth="1"/>
    <col min="4104" max="4104" width="9.28515625" customWidth="1"/>
    <col min="4105" max="4105" width="9.42578125" customWidth="1"/>
    <col min="4106" max="4106" width="9.28515625" customWidth="1"/>
    <col min="4107" max="4107" width="9.5703125" customWidth="1"/>
    <col min="4108" max="4108" width="10" customWidth="1"/>
    <col min="4109" max="4109" width="10.140625" customWidth="1"/>
    <col min="4110" max="4110" width="10.28515625" customWidth="1"/>
    <col min="4111" max="4111" width="9.42578125" customWidth="1"/>
    <col min="4112" max="4112" width="9.5703125" customWidth="1"/>
    <col min="4113" max="4113" width="9" customWidth="1"/>
    <col min="4114" max="4114" width="9.42578125" customWidth="1"/>
    <col min="4115" max="4116" width="9.7109375" customWidth="1"/>
    <col min="4117" max="4118" width="10" customWidth="1"/>
    <col min="4119" max="4119" width="9.85546875" customWidth="1"/>
    <col min="4120" max="4120" width="14.140625" customWidth="1"/>
    <col min="4121" max="4121" width="10.42578125" customWidth="1"/>
    <col min="4122" max="4122" width="10.5703125" customWidth="1"/>
    <col min="4123" max="4123" width="10.42578125" customWidth="1"/>
    <col min="4124" max="4124" width="10.28515625" customWidth="1"/>
    <col min="4125" max="4125" width="10.5703125" customWidth="1"/>
    <col min="4126" max="4126" width="9.140625" customWidth="1"/>
    <col min="4127" max="4127" width="10.42578125" customWidth="1"/>
    <col min="4128" max="4133" width="9.140625" customWidth="1"/>
    <col min="4134" max="4134" width="8" customWidth="1"/>
    <col min="4135" max="4143" width="7.28515625" customWidth="1"/>
    <col min="4144" max="4144" width="8.42578125" customWidth="1"/>
    <col min="4145" max="4145" width="9.28515625" customWidth="1"/>
    <col min="4146" max="4146" width="7.28515625" customWidth="1"/>
    <col min="4147" max="4147" width="9.85546875" customWidth="1"/>
    <col min="4148" max="4148" width="10.5703125" customWidth="1"/>
    <col min="4149" max="4149" width="8.5703125" customWidth="1"/>
    <col min="4150" max="4151" width="8.42578125" customWidth="1"/>
    <col min="4152" max="4152" width="9.140625" customWidth="1"/>
    <col min="4153" max="4153" width="8.140625" customWidth="1"/>
    <col min="4154" max="4154" width="8.85546875" customWidth="1"/>
    <col min="4348" max="4348" width="2.5703125" customWidth="1"/>
    <col min="4349" max="4349" width="5.140625" customWidth="1"/>
    <col min="4350" max="4350" width="12.42578125" customWidth="1"/>
    <col min="4351" max="4351" width="8.5703125" customWidth="1"/>
    <col min="4352" max="4352" width="9.28515625" customWidth="1"/>
    <col min="4353" max="4353" width="9.140625" customWidth="1"/>
    <col min="4354" max="4354" width="9" customWidth="1"/>
    <col min="4355" max="4355" width="8.85546875" customWidth="1"/>
    <col min="4356" max="4356" width="9" customWidth="1"/>
    <col min="4357" max="4358" width="8.85546875" customWidth="1"/>
    <col min="4359" max="4359" width="9.140625" customWidth="1"/>
    <col min="4360" max="4360" width="9.28515625" customWidth="1"/>
    <col min="4361" max="4361" width="9.42578125" customWidth="1"/>
    <col min="4362" max="4362" width="9.28515625" customWidth="1"/>
    <col min="4363" max="4363" width="9.5703125" customWidth="1"/>
    <col min="4364" max="4364" width="10" customWidth="1"/>
    <col min="4365" max="4365" width="10.140625" customWidth="1"/>
    <col min="4366" max="4366" width="10.28515625" customWidth="1"/>
    <col min="4367" max="4367" width="9.42578125" customWidth="1"/>
    <col min="4368" max="4368" width="9.5703125" customWidth="1"/>
    <col min="4369" max="4369" width="9" customWidth="1"/>
    <col min="4370" max="4370" width="9.42578125" customWidth="1"/>
    <col min="4371" max="4372" width="9.7109375" customWidth="1"/>
    <col min="4373" max="4374" width="10" customWidth="1"/>
    <col min="4375" max="4375" width="9.85546875" customWidth="1"/>
    <col min="4376" max="4376" width="14.140625" customWidth="1"/>
    <col min="4377" max="4377" width="10.42578125" customWidth="1"/>
    <col min="4378" max="4378" width="10.5703125" customWidth="1"/>
    <col min="4379" max="4379" width="10.42578125" customWidth="1"/>
    <col min="4380" max="4380" width="10.28515625" customWidth="1"/>
    <col min="4381" max="4381" width="10.5703125" customWidth="1"/>
    <col min="4382" max="4382" width="9.140625" customWidth="1"/>
    <col min="4383" max="4383" width="10.42578125" customWidth="1"/>
    <col min="4384" max="4389" width="9.140625" customWidth="1"/>
    <col min="4390" max="4390" width="8" customWidth="1"/>
    <col min="4391" max="4399" width="7.28515625" customWidth="1"/>
    <col min="4400" max="4400" width="8.42578125" customWidth="1"/>
    <col min="4401" max="4401" width="9.28515625" customWidth="1"/>
    <col min="4402" max="4402" width="7.28515625" customWidth="1"/>
    <col min="4403" max="4403" width="9.85546875" customWidth="1"/>
    <col min="4404" max="4404" width="10.5703125" customWidth="1"/>
    <col min="4405" max="4405" width="8.5703125" customWidth="1"/>
    <col min="4406" max="4407" width="8.42578125" customWidth="1"/>
    <col min="4408" max="4408" width="9.140625" customWidth="1"/>
    <col min="4409" max="4409" width="8.140625" customWidth="1"/>
    <col min="4410" max="4410" width="8.85546875" customWidth="1"/>
    <col min="4604" max="4604" width="2.5703125" customWidth="1"/>
    <col min="4605" max="4605" width="5.140625" customWidth="1"/>
    <col min="4606" max="4606" width="12.42578125" customWidth="1"/>
    <col min="4607" max="4607" width="8.5703125" customWidth="1"/>
    <col min="4608" max="4608" width="9.28515625" customWidth="1"/>
    <col min="4609" max="4609" width="9.140625" customWidth="1"/>
    <col min="4610" max="4610" width="9" customWidth="1"/>
    <col min="4611" max="4611" width="8.85546875" customWidth="1"/>
    <col min="4612" max="4612" width="9" customWidth="1"/>
    <col min="4613" max="4614" width="8.85546875" customWidth="1"/>
    <col min="4615" max="4615" width="9.140625" customWidth="1"/>
    <col min="4616" max="4616" width="9.28515625" customWidth="1"/>
    <col min="4617" max="4617" width="9.42578125" customWidth="1"/>
    <col min="4618" max="4618" width="9.28515625" customWidth="1"/>
    <col min="4619" max="4619" width="9.5703125" customWidth="1"/>
    <col min="4620" max="4620" width="10" customWidth="1"/>
    <col min="4621" max="4621" width="10.140625" customWidth="1"/>
    <col min="4622" max="4622" width="10.28515625" customWidth="1"/>
    <col min="4623" max="4623" width="9.42578125" customWidth="1"/>
    <col min="4624" max="4624" width="9.5703125" customWidth="1"/>
    <col min="4625" max="4625" width="9" customWidth="1"/>
    <col min="4626" max="4626" width="9.42578125" customWidth="1"/>
    <col min="4627" max="4628" width="9.7109375" customWidth="1"/>
    <col min="4629" max="4630" width="10" customWidth="1"/>
    <col min="4631" max="4631" width="9.85546875" customWidth="1"/>
    <col min="4632" max="4632" width="14.140625" customWidth="1"/>
    <col min="4633" max="4633" width="10.42578125" customWidth="1"/>
    <col min="4634" max="4634" width="10.5703125" customWidth="1"/>
    <col min="4635" max="4635" width="10.42578125" customWidth="1"/>
    <col min="4636" max="4636" width="10.28515625" customWidth="1"/>
    <col min="4637" max="4637" width="10.5703125" customWidth="1"/>
    <col min="4638" max="4638" width="9.140625" customWidth="1"/>
    <col min="4639" max="4639" width="10.42578125" customWidth="1"/>
    <col min="4640" max="4645" width="9.140625" customWidth="1"/>
    <col min="4646" max="4646" width="8" customWidth="1"/>
    <col min="4647" max="4655" width="7.28515625" customWidth="1"/>
    <col min="4656" max="4656" width="8.42578125" customWidth="1"/>
    <col min="4657" max="4657" width="9.28515625" customWidth="1"/>
    <col min="4658" max="4658" width="7.28515625" customWidth="1"/>
    <col min="4659" max="4659" width="9.85546875" customWidth="1"/>
    <col min="4660" max="4660" width="10.5703125" customWidth="1"/>
    <col min="4661" max="4661" width="8.5703125" customWidth="1"/>
    <col min="4662" max="4663" width="8.42578125" customWidth="1"/>
    <col min="4664" max="4664" width="9.140625" customWidth="1"/>
    <col min="4665" max="4665" width="8.140625" customWidth="1"/>
    <col min="4666" max="4666" width="8.85546875" customWidth="1"/>
    <col min="4860" max="4860" width="2.5703125" customWidth="1"/>
    <col min="4861" max="4861" width="5.140625" customWidth="1"/>
    <col min="4862" max="4862" width="12.42578125" customWidth="1"/>
    <col min="4863" max="4863" width="8.5703125" customWidth="1"/>
    <col min="4864" max="4864" width="9.28515625" customWidth="1"/>
    <col min="4865" max="4865" width="9.140625" customWidth="1"/>
    <col min="4866" max="4866" width="9" customWidth="1"/>
    <col min="4867" max="4867" width="8.85546875" customWidth="1"/>
    <col min="4868" max="4868" width="9" customWidth="1"/>
    <col min="4869" max="4870" width="8.85546875" customWidth="1"/>
    <col min="4871" max="4871" width="9.140625" customWidth="1"/>
    <col min="4872" max="4872" width="9.28515625" customWidth="1"/>
    <col min="4873" max="4873" width="9.42578125" customWidth="1"/>
    <col min="4874" max="4874" width="9.28515625" customWidth="1"/>
    <col min="4875" max="4875" width="9.5703125" customWidth="1"/>
    <col min="4876" max="4876" width="10" customWidth="1"/>
    <col min="4877" max="4877" width="10.140625" customWidth="1"/>
    <col min="4878" max="4878" width="10.28515625" customWidth="1"/>
    <col min="4879" max="4879" width="9.42578125" customWidth="1"/>
    <col min="4880" max="4880" width="9.5703125" customWidth="1"/>
    <col min="4881" max="4881" width="9" customWidth="1"/>
    <col min="4882" max="4882" width="9.42578125" customWidth="1"/>
    <col min="4883" max="4884" width="9.7109375" customWidth="1"/>
    <col min="4885" max="4886" width="10" customWidth="1"/>
    <col min="4887" max="4887" width="9.85546875" customWidth="1"/>
    <col min="4888" max="4888" width="14.140625" customWidth="1"/>
    <col min="4889" max="4889" width="10.42578125" customWidth="1"/>
    <col min="4890" max="4890" width="10.5703125" customWidth="1"/>
    <col min="4891" max="4891" width="10.42578125" customWidth="1"/>
    <col min="4892" max="4892" width="10.28515625" customWidth="1"/>
    <col min="4893" max="4893" width="10.5703125" customWidth="1"/>
    <col min="4894" max="4894" width="9.140625" customWidth="1"/>
    <col min="4895" max="4895" width="10.42578125" customWidth="1"/>
    <col min="4896" max="4901" width="9.140625" customWidth="1"/>
    <col min="4902" max="4902" width="8" customWidth="1"/>
    <col min="4903" max="4911" width="7.28515625" customWidth="1"/>
    <col min="4912" max="4912" width="8.42578125" customWidth="1"/>
    <col min="4913" max="4913" width="9.28515625" customWidth="1"/>
    <col min="4914" max="4914" width="7.28515625" customWidth="1"/>
    <col min="4915" max="4915" width="9.85546875" customWidth="1"/>
    <col min="4916" max="4916" width="10.5703125" customWidth="1"/>
    <col min="4917" max="4917" width="8.5703125" customWidth="1"/>
    <col min="4918" max="4919" width="8.42578125" customWidth="1"/>
    <col min="4920" max="4920" width="9.140625" customWidth="1"/>
    <col min="4921" max="4921" width="8.140625" customWidth="1"/>
    <col min="4922" max="4922" width="8.85546875" customWidth="1"/>
    <col min="5116" max="5116" width="2.5703125" customWidth="1"/>
    <col min="5117" max="5117" width="5.140625" customWidth="1"/>
    <col min="5118" max="5118" width="12.42578125" customWidth="1"/>
    <col min="5119" max="5119" width="8.5703125" customWidth="1"/>
    <col min="5120" max="5120" width="9.28515625" customWidth="1"/>
    <col min="5121" max="5121" width="9.140625" customWidth="1"/>
    <col min="5122" max="5122" width="9" customWidth="1"/>
    <col min="5123" max="5123" width="8.85546875" customWidth="1"/>
    <col min="5124" max="5124" width="9" customWidth="1"/>
    <col min="5125" max="5126" width="8.85546875" customWidth="1"/>
    <col min="5127" max="5127" width="9.140625" customWidth="1"/>
    <col min="5128" max="5128" width="9.28515625" customWidth="1"/>
    <col min="5129" max="5129" width="9.42578125" customWidth="1"/>
    <col min="5130" max="5130" width="9.28515625" customWidth="1"/>
    <col min="5131" max="5131" width="9.5703125" customWidth="1"/>
    <col min="5132" max="5132" width="10" customWidth="1"/>
    <col min="5133" max="5133" width="10.140625" customWidth="1"/>
    <col min="5134" max="5134" width="10.28515625" customWidth="1"/>
    <col min="5135" max="5135" width="9.42578125" customWidth="1"/>
    <col min="5136" max="5136" width="9.5703125" customWidth="1"/>
    <col min="5137" max="5137" width="9" customWidth="1"/>
    <col min="5138" max="5138" width="9.42578125" customWidth="1"/>
    <col min="5139" max="5140" width="9.7109375" customWidth="1"/>
    <col min="5141" max="5142" width="10" customWidth="1"/>
    <col min="5143" max="5143" width="9.85546875" customWidth="1"/>
    <col min="5144" max="5144" width="14.140625" customWidth="1"/>
    <col min="5145" max="5145" width="10.42578125" customWidth="1"/>
    <col min="5146" max="5146" width="10.5703125" customWidth="1"/>
    <col min="5147" max="5147" width="10.42578125" customWidth="1"/>
    <col min="5148" max="5148" width="10.28515625" customWidth="1"/>
    <col min="5149" max="5149" width="10.5703125" customWidth="1"/>
    <col min="5150" max="5150" width="9.140625" customWidth="1"/>
    <col min="5151" max="5151" width="10.42578125" customWidth="1"/>
    <col min="5152" max="5157" width="9.140625" customWidth="1"/>
    <col min="5158" max="5158" width="8" customWidth="1"/>
    <col min="5159" max="5167" width="7.28515625" customWidth="1"/>
    <col min="5168" max="5168" width="8.42578125" customWidth="1"/>
    <col min="5169" max="5169" width="9.28515625" customWidth="1"/>
    <col min="5170" max="5170" width="7.28515625" customWidth="1"/>
    <col min="5171" max="5171" width="9.85546875" customWidth="1"/>
    <col min="5172" max="5172" width="10.5703125" customWidth="1"/>
    <col min="5173" max="5173" width="8.5703125" customWidth="1"/>
    <col min="5174" max="5175" width="8.42578125" customWidth="1"/>
    <col min="5176" max="5176" width="9.140625" customWidth="1"/>
    <col min="5177" max="5177" width="8.140625" customWidth="1"/>
    <col min="5178" max="5178" width="8.85546875" customWidth="1"/>
    <col min="5372" max="5372" width="2.5703125" customWidth="1"/>
    <col min="5373" max="5373" width="5.140625" customWidth="1"/>
    <col min="5374" max="5374" width="12.42578125" customWidth="1"/>
    <col min="5375" max="5375" width="8.5703125" customWidth="1"/>
    <col min="5376" max="5376" width="9.28515625" customWidth="1"/>
    <col min="5377" max="5377" width="9.140625" customWidth="1"/>
    <col min="5378" max="5378" width="9" customWidth="1"/>
    <col min="5379" max="5379" width="8.85546875" customWidth="1"/>
    <col min="5380" max="5380" width="9" customWidth="1"/>
    <col min="5381" max="5382" width="8.85546875" customWidth="1"/>
    <col min="5383" max="5383" width="9.140625" customWidth="1"/>
    <col min="5384" max="5384" width="9.28515625" customWidth="1"/>
    <col min="5385" max="5385" width="9.42578125" customWidth="1"/>
    <col min="5386" max="5386" width="9.28515625" customWidth="1"/>
    <col min="5387" max="5387" width="9.5703125" customWidth="1"/>
    <col min="5388" max="5388" width="10" customWidth="1"/>
    <col min="5389" max="5389" width="10.140625" customWidth="1"/>
    <col min="5390" max="5390" width="10.28515625" customWidth="1"/>
    <col min="5391" max="5391" width="9.42578125" customWidth="1"/>
    <col min="5392" max="5392" width="9.5703125" customWidth="1"/>
    <col min="5393" max="5393" width="9" customWidth="1"/>
    <col min="5394" max="5394" width="9.42578125" customWidth="1"/>
    <col min="5395" max="5396" width="9.7109375" customWidth="1"/>
    <col min="5397" max="5398" width="10" customWidth="1"/>
    <col min="5399" max="5399" width="9.85546875" customWidth="1"/>
    <col min="5400" max="5400" width="14.140625" customWidth="1"/>
    <col min="5401" max="5401" width="10.42578125" customWidth="1"/>
    <col min="5402" max="5402" width="10.5703125" customWidth="1"/>
    <col min="5403" max="5403" width="10.42578125" customWidth="1"/>
    <col min="5404" max="5404" width="10.28515625" customWidth="1"/>
    <col min="5405" max="5405" width="10.5703125" customWidth="1"/>
    <col min="5406" max="5406" width="9.140625" customWidth="1"/>
    <col min="5407" max="5407" width="10.42578125" customWidth="1"/>
    <col min="5408" max="5413" width="9.140625" customWidth="1"/>
    <col min="5414" max="5414" width="8" customWidth="1"/>
    <col min="5415" max="5423" width="7.28515625" customWidth="1"/>
    <col min="5424" max="5424" width="8.42578125" customWidth="1"/>
    <col min="5425" max="5425" width="9.28515625" customWidth="1"/>
    <col min="5426" max="5426" width="7.28515625" customWidth="1"/>
    <col min="5427" max="5427" width="9.85546875" customWidth="1"/>
    <col min="5428" max="5428" width="10.5703125" customWidth="1"/>
    <col min="5429" max="5429" width="8.5703125" customWidth="1"/>
    <col min="5430" max="5431" width="8.42578125" customWidth="1"/>
    <col min="5432" max="5432" width="9.140625" customWidth="1"/>
    <col min="5433" max="5433" width="8.140625" customWidth="1"/>
    <col min="5434" max="5434" width="8.85546875" customWidth="1"/>
    <col min="5628" max="5628" width="2.5703125" customWidth="1"/>
    <col min="5629" max="5629" width="5.140625" customWidth="1"/>
    <col min="5630" max="5630" width="12.42578125" customWidth="1"/>
    <col min="5631" max="5631" width="8.5703125" customWidth="1"/>
    <col min="5632" max="5632" width="9.28515625" customWidth="1"/>
    <col min="5633" max="5633" width="9.140625" customWidth="1"/>
    <col min="5634" max="5634" width="9" customWidth="1"/>
    <col min="5635" max="5635" width="8.85546875" customWidth="1"/>
    <col min="5636" max="5636" width="9" customWidth="1"/>
    <col min="5637" max="5638" width="8.85546875" customWidth="1"/>
    <col min="5639" max="5639" width="9.140625" customWidth="1"/>
    <col min="5640" max="5640" width="9.28515625" customWidth="1"/>
    <col min="5641" max="5641" width="9.42578125" customWidth="1"/>
    <col min="5642" max="5642" width="9.28515625" customWidth="1"/>
    <col min="5643" max="5643" width="9.5703125" customWidth="1"/>
    <col min="5644" max="5644" width="10" customWidth="1"/>
    <col min="5645" max="5645" width="10.140625" customWidth="1"/>
    <col min="5646" max="5646" width="10.28515625" customWidth="1"/>
    <col min="5647" max="5647" width="9.42578125" customWidth="1"/>
    <col min="5648" max="5648" width="9.5703125" customWidth="1"/>
    <col min="5649" max="5649" width="9" customWidth="1"/>
    <col min="5650" max="5650" width="9.42578125" customWidth="1"/>
    <col min="5651" max="5652" width="9.7109375" customWidth="1"/>
    <col min="5653" max="5654" width="10" customWidth="1"/>
    <col min="5655" max="5655" width="9.85546875" customWidth="1"/>
    <col min="5656" max="5656" width="14.140625" customWidth="1"/>
    <col min="5657" max="5657" width="10.42578125" customWidth="1"/>
    <col min="5658" max="5658" width="10.5703125" customWidth="1"/>
    <col min="5659" max="5659" width="10.42578125" customWidth="1"/>
    <col min="5660" max="5660" width="10.28515625" customWidth="1"/>
    <col min="5661" max="5661" width="10.5703125" customWidth="1"/>
    <col min="5662" max="5662" width="9.140625" customWidth="1"/>
    <col min="5663" max="5663" width="10.42578125" customWidth="1"/>
    <col min="5664" max="5669" width="9.140625" customWidth="1"/>
    <col min="5670" max="5670" width="8" customWidth="1"/>
    <col min="5671" max="5679" width="7.28515625" customWidth="1"/>
    <col min="5680" max="5680" width="8.42578125" customWidth="1"/>
    <col min="5681" max="5681" width="9.28515625" customWidth="1"/>
    <col min="5682" max="5682" width="7.28515625" customWidth="1"/>
    <col min="5683" max="5683" width="9.85546875" customWidth="1"/>
    <col min="5684" max="5684" width="10.5703125" customWidth="1"/>
    <col min="5685" max="5685" width="8.5703125" customWidth="1"/>
    <col min="5686" max="5687" width="8.42578125" customWidth="1"/>
    <col min="5688" max="5688" width="9.140625" customWidth="1"/>
    <col min="5689" max="5689" width="8.140625" customWidth="1"/>
    <col min="5690" max="5690" width="8.85546875" customWidth="1"/>
    <col min="5884" max="5884" width="2.5703125" customWidth="1"/>
    <col min="5885" max="5885" width="5.140625" customWidth="1"/>
    <col min="5886" max="5886" width="12.42578125" customWidth="1"/>
    <col min="5887" max="5887" width="8.5703125" customWidth="1"/>
    <col min="5888" max="5888" width="9.28515625" customWidth="1"/>
    <col min="5889" max="5889" width="9.140625" customWidth="1"/>
    <col min="5890" max="5890" width="9" customWidth="1"/>
    <col min="5891" max="5891" width="8.85546875" customWidth="1"/>
    <col min="5892" max="5892" width="9" customWidth="1"/>
    <col min="5893" max="5894" width="8.85546875" customWidth="1"/>
    <col min="5895" max="5895" width="9.140625" customWidth="1"/>
    <col min="5896" max="5896" width="9.28515625" customWidth="1"/>
    <col min="5897" max="5897" width="9.42578125" customWidth="1"/>
    <col min="5898" max="5898" width="9.28515625" customWidth="1"/>
    <col min="5899" max="5899" width="9.5703125" customWidth="1"/>
    <col min="5900" max="5900" width="10" customWidth="1"/>
    <col min="5901" max="5901" width="10.140625" customWidth="1"/>
    <col min="5902" max="5902" width="10.28515625" customWidth="1"/>
    <col min="5903" max="5903" width="9.42578125" customWidth="1"/>
    <col min="5904" max="5904" width="9.5703125" customWidth="1"/>
    <col min="5905" max="5905" width="9" customWidth="1"/>
    <col min="5906" max="5906" width="9.42578125" customWidth="1"/>
    <col min="5907" max="5908" width="9.7109375" customWidth="1"/>
    <col min="5909" max="5910" width="10" customWidth="1"/>
    <col min="5911" max="5911" width="9.85546875" customWidth="1"/>
    <col min="5912" max="5912" width="14.140625" customWidth="1"/>
    <col min="5913" max="5913" width="10.42578125" customWidth="1"/>
    <col min="5914" max="5914" width="10.5703125" customWidth="1"/>
    <col min="5915" max="5915" width="10.42578125" customWidth="1"/>
    <col min="5916" max="5916" width="10.28515625" customWidth="1"/>
    <col min="5917" max="5917" width="10.5703125" customWidth="1"/>
    <col min="5918" max="5918" width="9.140625" customWidth="1"/>
    <col min="5919" max="5919" width="10.42578125" customWidth="1"/>
    <col min="5920" max="5925" width="9.140625" customWidth="1"/>
    <col min="5926" max="5926" width="8" customWidth="1"/>
    <col min="5927" max="5935" width="7.28515625" customWidth="1"/>
    <col min="5936" max="5936" width="8.42578125" customWidth="1"/>
    <col min="5937" max="5937" width="9.28515625" customWidth="1"/>
    <col min="5938" max="5938" width="7.28515625" customWidth="1"/>
    <col min="5939" max="5939" width="9.85546875" customWidth="1"/>
    <col min="5940" max="5940" width="10.5703125" customWidth="1"/>
    <col min="5941" max="5941" width="8.5703125" customWidth="1"/>
    <col min="5942" max="5943" width="8.42578125" customWidth="1"/>
    <col min="5944" max="5944" width="9.140625" customWidth="1"/>
    <col min="5945" max="5945" width="8.140625" customWidth="1"/>
    <col min="5946" max="5946" width="8.85546875" customWidth="1"/>
    <col min="6140" max="6140" width="2.5703125" customWidth="1"/>
    <col min="6141" max="6141" width="5.140625" customWidth="1"/>
    <col min="6142" max="6142" width="12.42578125" customWidth="1"/>
    <col min="6143" max="6143" width="8.5703125" customWidth="1"/>
    <col min="6144" max="6144" width="9.28515625" customWidth="1"/>
    <col min="6145" max="6145" width="9.140625" customWidth="1"/>
    <col min="6146" max="6146" width="9" customWidth="1"/>
    <col min="6147" max="6147" width="8.85546875" customWidth="1"/>
    <col min="6148" max="6148" width="9" customWidth="1"/>
    <col min="6149" max="6150" width="8.85546875" customWidth="1"/>
    <col min="6151" max="6151" width="9.140625" customWidth="1"/>
    <col min="6152" max="6152" width="9.28515625" customWidth="1"/>
    <col min="6153" max="6153" width="9.42578125" customWidth="1"/>
    <col min="6154" max="6154" width="9.28515625" customWidth="1"/>
    <col min="6155" max="6155" width="9.5703125" customWidth="1"/>
    <col min="6156" max="6156" width="10" customWidth="1"/>
    <col min="6157" max="6157" width="10.140625" customWidth="1"/>
    <col min="6158" max="6158" width="10.28515625" customWidth="1"/>
    <col min="6159" max="6159" width="9.42578125" customWidth="1"/>
    <col min="6160" max="6160" width="9.5703125" customWidth="1"/>
    <col min="6161" max="6161" width="9" customWidth="1"/>
    <col min="6162" max="6162" width="9.42578125" customWidth="1"/>
    <col min="6163" max="6164" width="9.7109375" customWidth="1"/>
    <col min="6165" max="6166" width="10" customWidth="1"/>
    <col min="6167" max="6167" width="9.85546875" customWidth="1"/>
    <col min="6168" max="6168" width="14.140625" customWidth="1"/>
    <col min="6169" max="6169" width="10.42578125" customWidth="1"/>
    <col min="6170" max="6170" width="10.5703125" customWidth="1"/>
    <col min="6171" max="6171" width="10.42578125" customWidth="1"/>
    <col min="6172" max="6172" width="10.28515625" customWidth="1"/>
    <col min="6173" max="6173" width="10.5703125" customWidth="1"/>
    <col min="6174" max="6174" width="9.140625" customWidth="1"/>
    <col min="6175" max="6175" width="10.42578125" customWidth="1"/>
    <col min="6176" max="6181" width="9.140625" customWidth="1"/>
    <col min="6182" max="6182" width="8" customWidth="1"/>
    <col min="6183" max="6191" width="7.28515625" customWidth="1"/>
    <col min="6192" max="6192" width="8.42578125" customWidth="1"/>
    <col min="6193" max="6193" width="9.28515625" customWidth="1"/>
    <col min="6194" max="6194" width="7.28515625" customWidth="1"/>
    <col min="6195" max="6195" width="9.85546875" customWidth="1"/>
    <col min="6196" max="6196" width="10.5703125" customWidth="1"/>
    <col min="6197" max="6197" width="8.5703125" customWidth="1"/>
    <col min="6198" max="6199" width="8.42578125" customWidth="1"/>
    <col min="6200" max="6200" width="9.140625" customWidth="1"/>
    <col min="6201" max="6201" width="8.140625" customWidth="1"/>
    <col min="6202" max="6202" width="8.85546875" customWidth="1"/>
    <col min="6396" max="6396" width="2.5703125" customWidth="1"/>
    <col min="6397" max="6397" width="5.140625" customWidth="1"/>
    <col min="6398" max="6398" width="12.42578125" customWidth="1"/>
    <col min="6399" max="6399" width="8.5703125" customWidth="1"/>
    <col min="6400" max="6400" width="9.28515625" customWidth="1"/>
    <col min="6401" max="6401" width="9.140625" customWidth="1"/>
    <col min="6402" max="6402" width="9" customWidth="1"/>
    <col min="6403" max="6403" width="8.85546875" customWidth="1"/>
    <col min="6404" max="6404" width="9" customWidth="1"/>
    <col min="6405" max="6406" width="8.85546875" customWidth="1"/>
    <col min="6407" max="6407" width="9.140625" customWidth="1"/>
    <col min="6408" max="6408" width="9.28515625" customWidth="1"/>
    <col min="6409" max="6409" width="9.42578125" customWidth="1"/>
    <col min="6410" max="6410" width="9.28515625" customWidth="1"/>
    <col min="6411" max="6411" width="9.5703125" customWidth="1"/>
    <col min="6412" max="6412" width="10" customWidth="1"/>
    <col min="6413" max="6413" width="10.140625" customWidth="1"/>
    <col min="6414" max="6414" width="10.28515625" customWidth="1"/>
    <col min="6415" max="6415" width="9.42578125" customWidth="1"/>
    <col min="6416" max="6416" width="9.5703125" customWidth="1"/>
    <col min="6417" max="6417" width="9" customWidth="1"/>
    <col min="6418" max="6418" width="9.42578125" customWidth="1"/>
    <col min="6419" max="6420" width="9.7109375" customWidth="1"/>
    <col min="6421" max="6422" width="10" customWidth="1"/>
    <col min="6423" max="6423" width="9.85546875" customWidth="1"/>
    <col min="6424" max="6424" width="14.140625" customWidth="1"/>
    <col min="6425" max="6425" width="10.42578125" customWidth="1"/>
    <col min="6426" max="6426" width="10.5703125" customWidth="1"/>
    <col min="6427" max="6427" width="10.42578125" customWidth="1"/>
    <col min="6428" max="6428" width="10.28515625" customWidth="1"/>
    <col min="6429" max="6429" width="10.5703125" customWidth="1"/>
    <col min="6430" max="6430" width="9.140625" customWidth="1"/>
    <col min="6431" max="6431" width="10.42578125" customWidth="1"/>
    <col min="6432" max="6437" width="9.140625" customWidth="1"/>
    <col min="6438" max="6438" width="8" customWidth="1"/>
    <col min="6439" max="6447" width="7.28515625" customWidth="1"/>
    <col min="6448" max="6448" width="8.42578125" customWidth="1"/>
    <col min="6449" max="6449" width="9.28515625" customWidth="1"/>
    <col min="6450" max="6450" width="7.28515625" customWidth="1"/>
    <col min="6451" max="6451" width="9.85546875" customWidth="1"/>
    <col min="6452" max="6452" width="10.5703125" customWidth="1"/>
    <col min="6453" max="6453" width="8.5703125" customWidth="1"/>
    <col min="6454" max="6455" width="8.42578125" customWidth="1"/>
    <col min="6456" max="6456" width="9.140625" customWidth="1"/>
    <col min="6457" max="6457" width="8.140625" customWidth="1"/>
    <col min="6458" max="6458" width="8.85546875" customWidth="1"/>
    <col min="6652" max="6652" width="2.5703125" customWidth="1"/>
    <col min="6653" max="6653" width="5.140625" customWidth="1"/>
    <col min="6654" max="6654" width="12.42578125" customWidth="1"/>
    <col min="6655" max="6655" width="8.5703125" customWidth="1"/>
    <col min="6656" max="6656" width="9.28515625" customWidth="1"/>
    <col min="6657" max="6657" width="9.140625" customWidth="1"/>
    <col min="6658" max="6658" width="9" customWidth="1"/>
    <col min="6659" max="6659" width="8.85546875" customWidth="1"/>
    <col min="6660" max="6660" width="9" customWidth="1"/>
    <col min="6661" max="6662" width="8.85546875" customWidth="1"/>
    <col min="6663" max="6663" width="9.140625" customWidth="1"/>
    <col min="6664" max="6664" width="9.28515625" customWidth="1"/>
    <col min="6665" max="6665" width="9.42578125" customWidth="1"/>
    <col min="6666" max="6666" width="9.28515625" customWidth="1"/>
    <col min="6667" max="6667" width="9.5703125" customWidth="1"/>
    <col min="6668" max="6668" width="10" customWidth="1"/>
    <col min="6669" max="6669" width="10.140625" customWidth="1"/>
    <col min="6670" max="6670" width="10.28515625" customWidth="1"/>
    <col min="6671" max="6671" width="9.42578125" customWidth="1"/>
    <col min="6672" max="6672" width="9.5703125" customWidth="1"/>
    <col min="6673" max="6673" width="9" customWidth="1"/>
    <col min="6674" max="6674" width="9.42578125" customWidth="1"/>
    <col min="6675" max="6676" width="9.7109375" customWidth="1"/>
    <col min="6677" max="6678" width="10" customWidth="1"/>
    <col min="6679" max="6679" width="9.85546875" customWidth="1"/>
    <col min="6680" max="6680" width="14.140625" customWidth="1"/>
    <col min="6681" max="6681" width="10.42578125" customWidth="1"/>
    <col min="6682" max="6682" width="10.5703125" customWidth="1"/>
    <col min="6683" max="6683" width="10.42578125" customWidth="1"/>
    <col min="6684" max="6684" width="10.28515625" customWidth="1"/>
    <col min="6685" max="6685" width="10.5703125" customWidth="1"/>
    <col min="6686" max="6686" width="9.140625" customWidth="1"/>
    <col min="6687" max="6687" width="10.42578125" customWidth="1"/>
    <col min="6688" max="6693" width="9.140625" customWidth="1"/>
    <col min="6694" max="6694" width="8" customWidth="1"/>
    <col min="6695" max="6703" width="7.28515625" customWidth="1"/>
    <col min="6704" max="6704" width="8.42578125" customWidth="1"/>
    <col min="6705" max="6705" width="9.28515625" customWidth="1"/>
    <col min="6706" max="6706" width="7.28515625" customWidth="1"/>
    <col min="6707" max="6707" width="9.85546875" customWidth="1"/>
    <col min="6708" max="6708" width="10.5703125" customWidth="1"/>
    <col min="6709" max="6709" width="8.5703125" customWidth="1"/>
    <col min="6710" max="6711" width="8.42578125" customWidth="1"/>
    <col min="6712" max="6712" width="9.140625" customWidth="1"/>
    <col min="6713" max="6713" width="8.140625" customWidth="1"/>
    <col min="6714" max="6714" width="8.85546875" customWidth="1"/>
    <col min="6908" max="6908" width="2.5703125" customWidth="1"/>
    <col min="6909" max="6909" width="5.140625" customWidth="1"/>
    <col min="6910" max="6910" width="12.42578125" customWidth="1"/>
    <col min="6911" max="6911" width="8.5703125" customWidth="1"/>
    <col min="6912" max="6912" width="9.28515625" customWidth="1"/>
    <col min="6913" max="6913" width="9.140625" customWidth="1"/>
    <col min="6914" max="6914" width="9" customWidth="1"/>
    <col min="6915" max="6915" width="8.85546875" customWidth="1"/>
    <col min="6916" max="6916" width="9" customWidth="1"/>
    <col min="6917" max="6918" width="8.85546875" customWidth="1"/>
    <col min="6919" max="6919" width="9.140625" customWidth="1"/>
    <col min="6920" max="6920" width="9.28515625" customWidth="1"/>
    <col min="6921" max="6921" width="9.42578125" customWidth="1"/>
    <col min="6922" max="6922" width="9.28515625" customWidth="1"/>
    <col min="6923" max="6923" width="9.5703125" customWidth="1"/>
    <col min="6924" max="6924" width="10" customWidth="1"/>
    <col min="6925" max="6925" width="10.140625" customWidth="1"/>
    <col min="6926" max="6926" width="10.28515625" customWidth="1"/>
    <col min="6927" max="6927" width="9.42578125" customWidth="1"/>
    <col min="6928" max="6928" width="9.5703125" customWidth="1"/>
    <col min="6929" max="6929" width="9" customWidth="1"/>
    <col min="6930" max="6930" width="9.42578125" customWidth="1"/>
    <col min="6931" max="6932" width="9.7109375" customWidth="1"/>
    <col min="6933" max="6934" width="10" customWidth="1"/>
    <col min="6935" max="6935" width="9.85546875" customWidth="1"/>
    <col min="6936" max="6936" width="14.140625" customWidth="1"/>
    <col min="6937" max="6937" width="10.42578125" customWidth="1"/>
    <col min="6938" max="6938" width="10.5703125" customWidth="1"/>
    <col min="6939" max="6939" width="10.42578125" customWidth="1"/>
    <col min="6940" max="6940" width="10.28515625" customWidth="1"/>
    <col min="6941" max="6941" width="10.5703125" customWidth="1"/>
    <col min="6942" max="6942" width="9.140625" customWidth="1"/>
    <col min="6943" max="6943" width="10.42578125" customWidth="1"/>
    <col min="6944" max="6949" width="9.140625" customWidth="1"/>
    <col min="6950" max="6950" width="8" customWidth="1"/>
    <col min="6951" max="6959" width="7.28515625" customWidth="1"/>
    <col min="6960" max="6960" width="8.42578125" customWidth="1"/>
    <col min="6961" max="6961" width="9.28515625" customWidth="1"/>
    <col min="6962" max="6962" width="7.28515625" customWidth="1"/>
    <col min="6963" max="6963" width="9.85546875" customWidth="1"/>
    <col min="6964" max="6964" width="10.5703125" customWidth="1"/>
    <col min="6965" max="6965" width="8.5703125" customWidth="1"/>
    <col min="6966" max="6967" width="8.42578125" customWidth="1"/>
    <col min="6968" max="6968" width="9.140625" customWidth="1"/>
    <col min="6969" max="6969" width="8.140625" customWidth="1"/>
    <col min="6970" max="6970" width="8.85546875" customWidth="1"/>
    <col min="7164" max="7164" width="2.5703125" customWidth="1"/>
    <col min="7165" max="7165" width="5.140625" customWidth="1"/>
    <col min="7166" max="7166" width="12.42578125" customWidth="1"/>
    <col min="7167" max="7167" width="8.5703125" customWidth="1"/>
    <col min="7168" max="7168" width="9.28515625" customWidth="1"/>
    <col min="7169" max="7169" width="9.140625" customWidth="1"/>
    <col min="7170" max="7170" width="9" customWidth="1"/>
    <col min="7171" max="7171" width="8.85546875" customWidth="1"/>
    <col min="7172" max="7172" width="9" customWidth="1"/>
    <col min="7173" max="7174" width="8.85546875" customWidth="1"/>
    <col min="7175" max="7175" width="9.140625" customWidth="1"/>
    <col min="7176" max="7176" width="9.28515625" customWidth="1"/>
    <col min="7177" max="7177" width="9.42578125" customWidth="1"/>
    <col min="7178" max="7178" width="9.28515625" customWidth="1"/>
    <col min="7179" max="7179" width="9.5703125" customWidth="1"/>
    <col min="7180" max="7180" width="10" customWidth="1"/>
    <col min="7181" max="7181" width="10.140625" customWidth="1"/>
    <col min="7182" max="7182" width="10.28515625" customWidth="1"/>
    <col min="7183" max="7183" width="9.42578125" customWidth="1"/>
    <col min="7184" max="7184" width="9.5703125" customWidth="1"/>
    <col min="7185" max="7185" width="9" customWidth="1"/>
    <col min="7186" max="7186" width="9.42578125" customWidth="1"/>
    <col min="7187" max="7188" width="9.7109375" customWidth="1"/>
    <col min="7189" max="7190" width="10" customWidth="1"/>
    <col min="7191" max="7191" width="9.85546875" customWidth="1"/>
    <col min="7192" max="7192" width="14.140625" customWidth="1"/>
    <col min="7193" max="7193" width="10.42578125" customWidth="1"/>
    <col min="7194" max="7194" width="10.5703125" customWidth="1"/>
    <col min="7195" max="7195" width="10.42578125" customWidth="1"/>
    <col min="7196" max="7196" width="10.28515625" customWidth="1"/>
    <col min="7197" max="7197" width="10.5703125" customWidth="1"/>
    <col min="7198" max="7198" width="9.140625" customWidth="1"/>
    <col min="7199" max="7199" width="10.42578125" customWidth="1"/>
    <col min="7200" max="7205" width="9.140625" customWidth="1"/>
    <col min="7206" max="7206" width="8" customWidth="1"/>
    <col min="7207" max="7215" width="7.28515625" customWidth="1"/>
    <col min="7216" max="7216" width="8.42578125" customWidth="1"/>
    <col min="7217" max="7217" width="9.28515625" customWidth="1"/>
    <col min="7218" max="7218" width="7.28515625" customWidth="1"/>
    <col min="7219" max="7219" width="9.85546875" customWidth="1"/>
    <col min="7220" max="7220" width="10.5703125" customWidth="1"/>
    <col min="7221" max="7221" width="8.5703125" customWidth="1"/>
    <col min="7222" max="7223" width="8.42578125" customWidth="1"/>
    <col min="7224" max="7224" width="9.140625" customWidth="1"/>
    <col min="7225" max="7225" width="8.140625" customWidth="1"/>
    <col min="7226" max="7226" width="8.85546875" customWidth="1"/>
    <col min="7420" max="7420" width="2.5703125" customWidth="1"/>
    <col min="7421" max="7421" width="5.140625" customWidth="1"/>
    <col min="7422" max="7422" width="12.42578125" customWidth="1"/>
    <col min="7423" max="7423" width="8.5703125" customWidth="1"/>
    <col min="7424" max="7424" width="9.28515625" customWidth="1"/>
    <col min="7425" max="7425" width="9.140625" customWidth="1"/>
    <col min="7426" max="7426" width="9" customWidth="1"/>
    <col min="7427" max="7427" width="8.85546875" customWidth="1"/>
    <col min="7428" max="7428" width="9" customWidth="1"/>
    <col min="7429" max="7430" width="8.85546875" customWidth="1"/>
    <col min="7431" max="7431" width="9.140625" customWidth="1"/>
    <col min="7432" max="7432" width="9.28515625" customWidth="1"/>
    <col min="7433" max="7433" width="9.42578125" customWidth="1"/>
    <col min="7434" max="7434" width="9.28515625" customWidth="1"/>
    <col min="7435" max="7435" width="9.5703125" customWidth="1"/>
    <col min="7436" max="7436" width="10" customWidth="1"/>
    <col min="7437" max="7437" width="10.140625" customWidth="1"/>
    <col min="7438" max="7438" width="10.28515625" customWidth="1"/>
    <col min="7439" max="7439" width="9.42578125" customWidth="1"/>
    <col min="7440" max="7440" width="9.5703125" customWidth="1"/>
    <col min="7441" max="7441" width="9" customWidth="1"/>
    <col min="7442" max="7442" width="9.42578125" customWidth="1"/>
    <col min="7443" max="7444" width="9.7109375" customWidth="1"/>
    <col min="7445" max="7446" width="10" customWidth="1"/>
    <col min="7447" max="7447" width="9.85546875" customWidth="1"/>
    <col min="7448" max="7448" width="14.140625" customWidth="1"/>
    <col min="7449" max="7449" width="10.42578125" customWidth="1"/>
    <col min="7450" max="7450" width="10.5703125" customWidth="1"/>
    <col min="7451" max="7451" width="10.42578125" customWidth="1"/>
    <col min="7452" max="7452" width="10.28515625" customWidth="1"/>
    <col min="7453" max="7453" width="10.5703125" customWidth="1"/>
    <col min="7454" max="7454" width="9.140625" customWidth="1"/>
    <col min="7455" max="7455" width="10.42578125" customWidth="1"/>
    <col min="7456" max="7461" width="9.140625" customWidth="1"/>
    <col min="7462" max="7462" width="8" customWidth="1"/>
    <col min="7463" max="7471" width="7.28515625" customWidth="1"/>
    <col min="7472" max="7472" width="8.42578125" customWidth="1"/>
    <col min="7473" max="7473" width="9.28515625" customWidth="1"/>
    <col min="7474" max="7474" width="7.28515625" customWidth="1"/>
    <col min="7475" max="7475" width="9.85546875" customWidth="1"/>
    <col min="7476" max="7476" width="10.5703125" customWidth="1"/>
    <col min="7477" max="7477" width="8.5703125" customWidth="1"/>
    <col min="7478" max="7479" width="8.42578125" customWidth="1"/>
    <col min="7480" max="7480" width="9.140625" customWidth="1"/>
    <col min="7481" max="7481" width="8.140625" customWidth="1"/>
    <col min="7482" max="7482" width="8.85546875" customWidth="1"/>
    <col min="7676" max="7676" width="2.5703125" customWidth="1"/>
    <col min="7677" max="7677" width="5.140625" customWidth="1"/>
    <col min="7678" max="7678" width="12.42578125" customWidth="1"/>
    <col min="7679" max="7679" width="8.5703125" customWidth="1"/>
    <col min="7680" max="7680" width="9.28515625" customWidth="1"/>
    <col min="7681" max="7681" width="9.140625" customWidth="1"/>
    <col min="7682" max="7682" width="9" customWidth="1"/>
    <col min="7683" max="7683" width="8.85546875" customWidth="1"/>
    <col min="7684" max="7684" width="9" customWidth="1"/>
    <col min="7685" max="7686" width="8.85546875" customWidth="1"/>
    <col min="7687" max="7687" width="9.140625" customWidth="1"/>
    <col min="7688" max="7688" width="9.28515625" customWidth="1"/>
    <col min="7689" max="7689" width="9.42578125" customWidth="1"/>
    <col min="7690" max="7690" width="9.28515625" customWidth="1"/>
    <col min="7691" max="7691" width="9.5703125" customWidth="1"/>
    <col min="7692" max="7692" width="10" customWidth="1"/>
    <col min="7693" max="7693" width="10.140625" customWidth="1"/>
    <col min="7694" max="7694" width="10.28515625" customWidth="1"/>
    <col min="7695" max="7695" width="9.42578125" customWidth="1"/>
    <col min="7696" max="7696" width="9.5703125" customWidth="1"/>
    <col min="7697" max="7697" width="9" customWidth="1"/>
    <col min="7698" max="7698" width="9.42578125" customWidth="1"/>
    <col min="7699" max="7700" width="9.7109375" customWidth="1"/>
    <col min="7701" max="7702" width="10" customWidth="1"/>
    <col min="7703" max="7703" width="9.85546875" customWidth="1"/>
    <col min="7704" max="7704" width="14.140625" customWidth="1"/>
    <col min="7705" max="7705" width="10.42578125" customWidth="1"/>
    <col min="7706" max="7706" width="10.5703125" customWidth="1"/>
    <col min="7707" max="7707" width="10.42578125" customWidth="1"/>
    <col min="7708" max="7708" width="10.28515625" customWidth="1"/>
    <col min="7709" max="7709" width="10.5703125" customWidth="1"/>
    <col min="7710" max="7710" width="9.140625" customWidth="1"/>
    <col min="7711" max="7711" width="10.42578125" customWidth="1"/>
    <col min="7712" max="7717" width="9.140625" customWidth="1"/>
    <col min="7718" max="7718" width="8" customWidth="1"/>
    <col min="7719" max="7727" width="7.28515625" customWidth="1"/>
    <col min="7728" max="7728" width="8.42578125" customWidth="1"/>
    <col min="7729" max="7729" width="9.28515625" customWidth="1"/>
    <col min="7730" max="7730" width="7.28515625" customWidth="1"/>
    <col min="7731" max="7731" width="9.85546875" customWidth="1"/>
    <col min="7732" max="7732" width="10.5703125" customWidth="1"/>
    <col min="7733" max="7733" width="8.5703125" customWidth="1"/>
    <col min="7734" max="7735" width="8.42578125" customWidth="1"/>
    <col min="7736" max="7736" width="9.140625" customWidth="1"/>
    <col min="7737" max="7737" width="8.140625" customWidth="1"/>
    <col min="7738" max="7738" width="8.85546875" customWidth="1"/>
    <col min="7932" max="7932" width="2.5703125" customWidth="1"/>
    <col min="7933" max="7933" width="5.140625" customWidth="1"/>
    <col min="7934" max="7934" width="12.42578125" customWidth="1"/>
    <col min="7935" max="7935" width="8.5703125" customWidth="1"/>
    <col min="7936" max="7936" width="9.28515625" customWidth="1"/>
    <col min="7937" max="7937" width="9.140625" customWidth="1"/>
    <col min="7938" max="7938" width="9" customWidth="1"/>
    <col min="7939" max="7939" width="8.85546875" customWidth="1"/>
    <col min="7940" max="7940" width="9" customWidth="1"/>
    <col min="7941" max="7942" width="8.85546875" customWidth="1"/>
    <col min="7943" max="7943" width="9.140625" customWidth="1"/>
    <col min="7944" max="7944" width="9.28515625" customWidth="1"/>
    <col min="7945" max="7945" width="9.42578125" customWidth="1"/>
    <col min="7946" max="7946" width="9.28515625" customWidth="1"/>
    <col min="7947" max="7947" width="9.5703125" customWidth="1"/>
    <col min="7948" max="7948" width="10" customWidth="1"/>
    <col min="7949" max="7949" width="10.140625" customWidth="1"/>
    <col min="7950" max="7950" width="10.28515625" customWidth="1"/>
    <col min="7951" max="7951" width="9.42578125" customWidth="1"/>
    <col min="7952" max="7952" width="9.5703125" customWidth="1"/>
    <col min="7953" max="7953" width="9" customWidth="1"/>
    <col min="7954" max="7954" width="9.42578125" customWidth="1"/>
    <col min="7955" max="7956" width="9.7109375" customWidth="1"/>
    <col min="7957" max="7958" width="10" customWidth="1"/>
    <col min="7959" max="7959" width="9.85546875" customWidth="1"/>
    <col min="7960" max="7960" width="14.140625" customWidth="1"/>
    <col min="7961" max="7961" width="10.42578125" customWidth="1"/>
    <col min="7962" max="7962" width="10.5703125" customWidth="1"/>
    <col min="7963" max="7963" width="10.42578125" customWidth="1"/>
    <col min="7964" max="7964" width="10.28515625" customWidth="1"/>
    <col min="7965" max="7965" width="10.5703125" customWidth="1"/>
    <col min="7966" max="7966" width="9.140625" customWidth="1"/>
    <col min="7967" max="7967" width="10.42578125" customWidth="1"/>
    <col min="7968" max="7973" width="9.140625" customWidth="1"/>
    <col min="7974" max="7974" width="8" customWidth="1"/>
    <col min="7975" max="7983" width="7.28515625" customWidth="1"/>
    <col min="7984" max="7984" width="8.42578125" customWidth="1"/>
    <col min="7985" max="7985" width="9.28515625" customWidth="1"/>
    <col min="7986" max="7986" width="7.28515625" customWidth="1"/>
    <col min="7987" max="7987" width="9.85546875" customWidth="1"/>
    <col min="7988" max="7988" width="10.5703125" customWidth="1"/>
    <col min="7989" max="7989" width="8.5703125" customWidth="1"/>
    <col min="7990" max="7991" width="8.42578125" customWidth="1"/>
    <col min="7992" max="7992" width="9.140625" customWidth="1"/>
    <col min="7993" max="7993" width="8.140625" customWidth="1"/>
    <col min="7994" max="7994" width="8.85546875" customWidth="1"/>
    <col min="8188" max="8188" width="2.5703125" customWidth="1"/>
    <col min="8189" max="8189" width="5.140625" customWidth="1"/>
    <col min="8190" max="8190" width="12.42578125" customWidth="1"/>
    <col min="8191" max="8191" width="8.5703125" customWidth="1"/>
    <col min="8192" max="8192" width="9.28515625" customWidth="1"/>
    <col min="8193" max="8193" width="9.140625" customWidth="1"/>
    <col min="8194" max="8194" width="9" customWidth="1"/>
    <col min="8195" max="8195" width="8.85546875" customWidth="1"/>
    <col min="8196" max="8196" width="9" customWidth="1"/>
    <col min="8197" max="8198" width="8.85546875" customWidth="1"/>
    <col min="8199" max="8199" width="9.140625" customWidth="1"/>
    <col min="8200" max="8200" width="9.28515625" customWidth="1"/>
    <col min="8201" max="8201" width="9.42578125" customWidth="1"/>
    <col min="8202" max="8202" width="9.28515625" customWidth="1"/>
    <col min="8203" max="8203" width="9.5703125" customWidth="1"/>
    <col min="8204" max="8204" width="10" customWidth="1"/>
    <col min="8205" max="8205" width="10.140625" customWidth="1"/>
    <col min="8206" max="8206" width="10.28515625" customWidth="1"/>
    <col min="8207" max="8207" width="9.42578125" customWidth="1"/>
    <col min="8208" max="8208" width="9.5703125" customWidth="1"/>
    <col min="8209" max="8209" width="9" customWidth="1"/>
    <col min="8210" max="8210" width="9.42578125" customWidth="1"/>
    <col min="8211" max="8212" width="9.7109375" customWidth="1"/>
    <col min="8213" max="8214" width="10" customWidth="1"/>
    <col min="8215" max="8215" width="9.85546875" customWidth="1"/>
    <col min="8216" max="8216" width="14.140625" customWidth="1"/>
    <col min="8217" max="8217" width="10.42578125" customWidth="1"/>
    <col min="8218" max="8218" width="10.5703125" customWidth="1"/>
    <col min="8219" max="8219" width="10.42578125" customWidth="1"/>
    <col min="8220" max="8220" width="10.28515625" customWidth="1"/>
    <col min="8221" max="8221" width="10.5703125" customWidth="1"/>
    <col min="8222" max="8222" width="9.140625" customWidth="1"/>
    <col min="8223" max="8223" width="10.42578125" customWidth="1"/>
    <col min="8224" max="8229" width="9.140625" customWidth="1"/>
    <col min="8230" max="8230" width="8" customWidth="1"/>
    <col min="8231" max="8239" width="7.28515625" customWidth="1"/>
    <col min="8240" max="8240" width="8.42578125" customWidth="1"/>
    <col min="8241" max="8241" width="9.28515625" customWidth="1"/>
    <col min="8242" max="8242" width="7.28515625" customWidth="1"/>
    <col min="8243" max="8243" width="9.85546875" customWidth="1"/>
    <col min="8244" max="8244" width="10.5703125" customWidth="1"/>
    <col min="8245" max="8245" width="8.5703125" customWidth="1"/>
    <col min="8246" max="8247" width="8.42578125" customWidth="1"/>
    <col min="8248" max="8248" width="9.140625" customWidth="1"/>
    <col min="8249" max="8249" width="8.140625" customWidth="1"/>
    <col min="8250" max="8250" width="8.85546875" customWidth="1"/>
    <col min="8444" max="8444" width="2.5703125" customWidth="1"/>
    <col min="8445" max="8445" width="5.140625" customWidth="1"/>
    <col min="8446" max="8446" width="12.42578125" customWidth="1"/>
    <col min="8447" max="8447" width="8.5703125" customWidth="1"/>
    <col min="8448" max="8448" width="9.28515625" customWidth="1"/>
    <col min="8449" max="8449" width="9.140625" customWidth="1"/>
    <col min="8450" max="8450" width="9" customWidth="1"/>
    <col min="8451" max="8451" width="8.85546875" customWidth="1"/>
    <col min="8452" max="8452" width="9" customWidth="1"/>
    <col min="8453" max="8454" width="8.85546875" customWidth="1"/>
    <col min="8455" max="8455" width="9.140625" customWidth="1"/>
    <col min="8456" max="8456" width="9.28515625" customWidth="1"/>
    <col min="8457" max="8457" width="9.42578125" customWidth="1"/>
    <col min="8458" max="8458" width="9.28515625" customWidth="1"/>
    <col min="8459" max="8459" width="9.5703125" customWidth="1"/>
    <col min="8460" max="8460" width="10" customWidth="1"/>
    <col min="8461" max="8461" width="10.140625" customWidth="1"/>
    <col min="8462" max="8462" width="10.28515625" customWidth="1"/>
    <col min="8463" max="8463" width="9.42578125" customWidth="1"/>
    <col min="8464" max="8464" width="9.5703125" customWidth="1"/>
    <col min="8465" max="8465" width="9" customWidth="1"/>
    <col min="8466" max="8466" width="9.42578125" customWidth="1"/>
    <col min="8467" max="8468" width="9.7109375" customWidth="1"/>
    <col min="8469" max="8470" width="10" customWidth="1"/>
    <col min="8471" max="8471" width="9.85546875" customWidth="1"/>
    <col min="8472" max="8472" width="14.140625" customWidth="1"/>
    <col min="8473" max="8473" width="10.42578125" customWidth="1"/>
    <col min="8474" max="8474" width="10.5703125" customWidth="1"/>
    <col min="8475" max="8475" width="10.42578125" customWidth="1"/>
    <col min="8476" max="8476" width="10.28515625" customWidth="1"/>
    <col min="8477" max="8477" width="10.5703125" customWidth="1"/>
    <col min="8478" max="8478" width="9.140625" customWidth="1"/>
    <col min="8479" max="8479" width="10.42578125" customWidth="1"/>
    <col min="8480" max="8485" width="9.140625" customWidth="1"/>
    <col min="8486" max="8486" width="8" customWidth="1"/>
    <col min="8487" max="8495" width="7.28515625" customWidth="1"/>
    <col min="8496" max="8496" width="8.42578125" customWidth="1"/>
    <col min="8497" max="8497" width="9.28515625" customWidth="1"/>
    <col min="8498" max="8498" width="7.28515625" customWidth="1"/>
    <col min="8499" max="8499" width="9.85546875" customWidth="1"/>
    <col min="8500" max="8500" width="10.5703125" customWidth="1"/>
    <col min="8501" max="8501" width="8.5703125" customWidth="1"/>
    <col min="8502" max="8503" width="8.42578125" customWidth="1"/>
    <col min="8504" max="8504" width="9.140625" customWidth="1"/>
    <col min="8505" max="8505" width="8.140625" customWidth="1"/>
    <col min="8506" max="8506" width="8.85546875" customWidth="1"/>
    <col min="8700" max="8700" width="2.5703125" customWidth="1"/>
    <col min="8701" max="8701" width="5.140625" customWidth="1"/>
    <col min="8702" max="8702" width="12.42578125" customWidth="1"/>
    <col min="8703" max="8703" width="8.5703125" customWidth="1"/>
    <col min="8704" max="8704" width="9.28515625" customWidth="1"/>
    <col min="8705" max="8705" width="9.140625" customWidth="1"/>
    <col min="8706" max="8706" width="9" customWidth="1"/>
    <col min="8707" max="8707" width="8.85546875" customWidth="1"/>
    <col min="8708" max="8708" width="9" customWidth="1"/>
    <col min="8709" max="8710" width="8.85546875" customWidth="1"/>
    <col min="8711" max="8711" width="9.140625" customWidth="1"/>
    <col min="8712" max="8712" width="9.28515625" customWidth="1"/>
    <col min="8713" max="8713" width="9.42578125" customWidth="1"/>
    <col min="8714" max="8714" width="9.28515625" customWidth="1"/>
    <col min="8715" max="8715" width="9.5703125" customWidth="1"/>
    <col min="8716" max="8716" width="10" customWidth="1"/>
    <col min="8717" max="8717" width="10.140625" customWidth="1"/>
    <col min="8718" max="8718" width="10.28515625" customWidth="1"/>
    <col min="8719" max="8719" width="9.42578125" customWidth="1"/>
    <col min="8720" max="8720" width="9.5703125" customWidth="1"/>
    <col min="8721" max="8721" width="9" customWidth="1"/>
    <col min="8722" max="8722" width="9.42578125" customWidth="1"/>
    <col min="8723" max="8724" width="9.7109375" customWidth="1"/>
    <col min="8725" max="8726" width="10" customWidth="1"/>
    <col min="8727" max="8727" width="9.85546875" customWidth="1"/>
    <col min="8728" max="8728" width="14.140625" customWidth="1"/>
    <col min="8729" max="8729" width="10.42578125" customWidth="1"/>
    <col min="8730" max="8730" width="10.5703125" customWidth="1"/>
    <col min="8731" max="8731" width="10.42578125" customWidth="1"/>
    <col min="8732" max="8732" width="10.28515625" customWidth="1"/>
    <col min="8733" max="8733" width="10.5703125" customWidth="1"/>
    <col min="8734" max="8734" width="9.140625" customWidth="1"/>
    <col min="8735" max="8735" width="10.42578125" customWidth="1"/>
    <col min="8736" max="8741" width="9.140625" customWidth="1"/>
    <col min="8742" max="8742" width="8" customWidth="1"/>
    <col min="8743" max="8751" width="7.28515625" customWidth="1"/>
    <col min="8752" max="8752" width="8.42578125" customWidth="1"/>
    <col min="8753" max="8753" width="9.28515625" customWidth="1"/>
    <col min="8754" max="8754" width="7.28515625" customWidth="1"/>
    <col min="8755" max="8755" width="9.85546875" customWidth="1"/>
    <col min="8756" max="8756" width="10.5703125" customWidth="1"/>
    <col min="8757" max="8757" width="8.5703125" customWidth="1"/>
    <col min="8758" max="8759" width="8.42578125" customWidth="1"/>
    <col min="8760" max="8760" width="9.140625" customWidth="1"/>
    <col min="8761" max="8761" width="8.140625" customWidth="1"/>
    <col min="8762" max="8762" width="8.85546875" customWidth="1"/>
    <col min="8956" max="8956" width="2.5703125" customWidth="1"/>
    <col min="8957" max="8957" width="5.140625" customWidth="1"/>
    <col min="8958" max="8958" width="12.42578125" customWidth="1"/>
    <col min="8959" max="8959" width="8.5703125" customWidth="1"/>
    <col min="8960" max="8960" width="9.28515625" customWidth="1"/>
    <col min="8961" max="8961" width="9.140625" customWidth="1"/>
    <col min="8962" max="8962" width="9" customWidth="1"/>
    <col min="8963" max="8963" width="8.85546875" customWidth="1"/>
    <col min="8964" max="8964" width="9" customWidth="1"/>
    <col min="8965" max="8966" width="8.85546875" customWidth="1"/>
    <col min="8967" max="8967" width="9.140625" customWidth="1"/>
    <col min="8968" max="8968" width="9.28515625" customWidth="1"/>
    <col min="8969" max="8969" width="9.42578125" customWidth="1"/>
    <col min="8970" max="8970" width="9.28515625" customWidth="1"/>
    <col min="8971" max="8971" width="9.5703125" customWidth="1"/>
    <col min="8972" max="8972" width="10" customWidth="1"/>
    <col min="8973" max="8973" width="10.140625" customWidth="1"/>
    <col min="8974" max="8974" width="10.28515625" customWidth="1"/>
    <col min="8975" max="8975" width="9.42578125" customWidth="1"/>
    <col min="8976" max="8976" width="9.5703125" customWidth="1"/>
    <col min="8977" max="8977" width="9" customWidth="1"/>
    <col min="8978" max="8978" width="9.42578125" customWidth="1"/>
    <col min="8979" max="8980" width="9.7109375" customWidth="1"/>
    <col min="8981" max="8982" width="10" customWidth="1"/>
    <col min="8983" max="8983" width="9.85546875" customWidth="1"/>
    <col min="8984" max="8984" width="14.140625" customWidth="1"/>
    <col min="8985" max="8985" width="10.42578125" customWidth="1"/>
    <col min="8986" max="8986" width="10.5703125" customWidth="1"/>
    <col min="8987" max="8987" width="10.42578125" customWidth="1"/>
    <col min="8988" max="8988" width="10.28515625" customWidth="1"/>
    <col min="8989" max="8989" width="10.5703125" customWidth="1"/>
    <col min="8990" max="8990" width="9.140625" customWidth="1"/>
    <col min="8991" max="8991" width="10.42578125" customWidth="1"/>
    <col min="8992" max="8997" width="9.140625" customWidth="1"/>
    <col min="8998" max="8998" width="8" customWidth="1"/>
    <col min="8999" max="9007" width="7.28515625" customWidth="1"/>
    <col min="9008" max="9008" width="8.42578125" customWidth="1"/>
    <col min="9009" max="9009" width="9.28515625" customWidth="1"/>
    <col min="9010" max="9010" width="7.28515625" customWidth="1"/>
    <col min="9011" max="9011" width="9.85546875" customWidth="1"/>
    <col min="9012" max="9012" width="10.5703125" customWidth="1"/>
    <col min="9013" max="9013" width="8.5703125" customWidth="1"/>
    <col min="9014" max="9015" width="8.42578125" customWidth="1"/>
    <col min="9016" max="9016" width="9.140625" customWidth="1"/>
    <col min="9017" max="9017" width="8.140625" customWidth="1"/>
    <col min="9018" max="9018" width="8.85546875" customWidth="1"/>
    <col min="9212" max="9212" width="2.5703125" customWidth="1"/>
    <col min="9213" max="9213" width="5.140625" customWidth="1"/>
    <col min="9214" max="9214" width="12.42578125" customWidth="1"/>
    <col min="9215" max="9215" width="8.5703125" customWidth="1"/>
    <col min="9216" max="9216" width="9.28515625" customWidth="1"/>
    <col min="9217" max="9217" width="9.140625" customWidth="1"/>
    <col min="9218" max="9218" width="9" customWidth="1"/>
    <col min="9219" max="9219" width="8.85546875" customWidth="1"/>
    <col min="9220" max="9220" width="9" customWidth="1"/>
    <col min="9221" max="9222" width="8.85546875" customWidth="1"/>
    <col min="9223" max="9223" width="9.140625" customWidth="1"/>
    <col min="9224" max="9224" width="9.28515625" customWidth="1"/>
    <col min="9225" max="9225" width="9.42578125" customWidth="1"/>
    <col min="9226" max="9226" width="9.28515625" customWidth="1"/>
    <col min="9227" max="9227" width="9.5703125" customWidth="1"/>
    <col min="9228" max="9228" width="10" customWidth="1"/>
    <col min="9229" max="9229" width="10.140625" customWidth="1"/>
    <col min="9230" max="9230" width="10.28515625" customWidth="1"/>
    <col min="9231" max="9231" width="9.42578125" customWidth="1"/>
    <col min="9232" max="9232" width="9.5703125" customWidth="1"/>
    <col min="9233" max="9233" width="9" customWidth="1"/>
    <col min="9234" max="9234" width="9.42578125" customWidth="1"/>
    <col min="9235" max="9236" width="9.7109375" customWidth="1"/>
    <col min="9237" max="9238" width="10" customWidth="1"/>
    <col min="9239" max="9239" width="9.85546875" customWidth="1"/>
    <col min="9240" max="9240" width="14.140625" customWidth="1"/>
    <col min="9241" max="9241" width="10.42578125" customWidth="1"/>
    <col min="9242" max="9242" width="10.5703125" customWidth="1"/>
    <col min="9243" max="9243" width="10.42578125" customWidth="1"/>
    <col min="9244" max="9244" width="10.28515625" customWidth="1"/>
    <col min="9245" max="9245" width="10.5703125" customWidth="1"/>
    <col min="9246" max="9246" width="9.140625" customWidth="1"/>
    <col min="9247" max="9247" width="10.42578125" customWidth="1"/>
    <col min="9248" max="9253" width="9.140625" customWidth="1"/>
    <col min="9254" max="9254" width="8" customWidth="1"/>
    <col min="9255" max="9263" width="7.28515625" customWidth="1"/>
    <col min="9264" max="9264" width="8.42578125" customWidth="1"/>
    <col min="9265" max="9265" width="9.28515625" customWidth="1"/>
    <col min="9266" max="9266" width="7.28515625" customWidth="1"/>
    <col min="9267" max="9267" width="9.85546875" customWidth="1"/>
    <col min="9268" max="9268" width="10.5703125" customWidth="1"/>
    <col min="9269" max="9269" width="8.5703125" customWidth="1"/>
    <col min="9270" max="9271" width="8.42578125" customWidth="1"/>
    <col min="9272" max="9272" width="9.140625" customWidth="1"/>
    <col min="9273" max="9273" width="8.140625" customWidth="1"/>
    <col min="9274" max="9274" width="8.85546875" customWidth="1"/>
    <col min="9468" max="9468" width="2.5703125" customWidth="1"/>
    <col min="9469" max="9469" width="5.140625" customWidth="1"/>
    <col min="9470" max="9470" width="12.42578125" customWidth="1"/>
    <col min="9471" max="9471" width="8.5703125" customWidth="1"/>
    <col min="9472" max="9472" width="9.28515625" customWidth="1"/>
    <col min="9473" max="9473" width="9.140625" customWidth="1"/>
    <col min="9474" max="9474" width="9" customWidth="1"/>
    <col min="9475" max="9475" width="8.85546875" customWidth="1"/>
    <col min="9476" max="9476" width="9" customWidth="1"/>
    <col min="9477" max="9478" width="8.85546875" customWidth="1"/>
    <col min="9479" max="9479" width="9.140625" customWidth="1"/>
    <col min="9480" max="9480" width="9.28515625" customWidth="1"/>
    <col min="9481" max="9481" width="9.42578125" customWidth="1"/>
    <col min="9482" max="9482" width="9.28515625" customWidth="1"/>
    <col min="9483" max="9483" width="9.5703125" customWidth="1"/>
    <col min="9484" max="9484" width="10" customWidth="1"/>
    <col min="9485" max="9485" width="10.140625" customWidth="1"/>
    <col min="9486" max="9486" width="10.28515625" customWidth="1"/>
    <col min="9487" max="9487" width="9.42578125" customWidth="1"/>
    <col min="9488" max="9488" width="9.5703125" customWidth="1"/>
    <col min="9489" max="9489" width="9" customWidth="1"/>
    <col min="9490" max="9490" width="9.42578125" customWidth="1"/>
    <col min="9491" max="9492" width="9.7109375" customWidth="1"/>
    <col min="9493" max="9494" width="10" customWidth="1"/>
    <col min="9495" max="9495" width="9.85546875" customWidth="1"/>
    <col min="9496" max="9496" width="14.140625" customWidth="1"/>
    <col min="9497" max="9497" width="10.42578125" customWidth="1"/>
    <col min="9498" max="9498" width="10.5703125" customWidth="1"/>
    <col min="9499" max="9499" width="10.42578125" customWidth="1"/>
    <col min="9500" max="9500" width="10.28515625" customWidth="1"/>
    <col min="9501" max="9501" width="10.5703125" customWidth="1"/>
    <col min="9502" max="9502" width="9.140625" customWidth="1"/>
    <col min="9503" max="9503" width="10.42578125" customWidth="1"/>
    <col min="9504" max="9509" width="9.140625" customWidth="1"/>
    <col min="9510" max="9510" width="8" customWidth="1"/>
    <col min="9511" max="9519" width="7.28515625" customWidth="1"/>
    <col min="9520" max="9520" width="8.42578125" customWidth="1"/>
    <col min="9521" max="9521" width="9.28515625" customWidth="1"/>
    <col min="9522" max="9522" width="7.28515625" customWidth="1"/>
    <col min="9523" max="9523" width="9.85546875" customWidth="1"/>
    <col min="9524" max="9524" width="10.5703125" customWidth="1"/>
    <col min="9525" max="9525" width="8.5703125" customWidth="1"/>
    <col min="9526" max="9527" width="8.42578125" customWidth="1"/>
    <col min="9528" max="9528" width="9.140625" customWidth="1"/>
    <col min="9529" max="9529" width="8.140625" customWidth="1"/>
    <col min="9530" max="9530" width="8.85546875" customWidth="1"/>
    <col min="9724" max="9724" width="2.5703125" customWidth="1"/>
    <col min="9725" max="9725" width="5.140625" customWidth="1"/>
    <col min="9726" max="9726" width="12.42578125" customWidth="1"/>
    <col min="9727" max="9727" width="8.5703125" customWidth="1"/>
    <col min="9728" max="9728" width="9.28515625" customWidth="1"/>
    <col min="9729" max="9729" width="9.140625" customWidth="1"/>
    <col min="9730" max="9730" width="9" customWidth="1"/>
    <col min="9731" max="9731" width="8.85546875" customWidth="1"/>
    <col min="9732" max="9732" width="9" customWidth="1"/>
    <col min="9733" max="9734" width="8.85546875" customWidth="1"/>
    <col min="9735" max="9735" width="9.140625" customWidth="1"/>
    <col min="9736" max="9736" width="9.28515625" customWidth="1"/>
    <col min="9737" max="9737" width="9.42578125" customWidth="1"/>
    <col min="9738" max="9738" width="9.28515625" customWidth="1"/>
    <col min="9739" max="9739" width="9.5703125" customWidth="1"/>
    <col min="9740" max="9740" width="10" customWidth="1"/>
    <col min="9741" max="9741" width="10.140625" customWidth="1"/>
    <col min="9742" max="9742" width="10.28515625" customWidth="1"/>
    <col min="9743" max="9743" width="9.42578125" customWidth="1"/>
    <col min="9744" max="9744" width="9.5703125" customWidth="1"/>
    <col min="9745" max="9745" width="9" customWidth="1"/>
    <col min="9746" max="9746" width="9.42578125" customWidth="1"/>
    <col min="9747" max="9748" width="9.7109375" customWidth="1"/>
    <col min="9749" max="9750" width="10" customWidth="1"/>
    <col min="9751" max="9751" width="9.85546875" customWidth="1"/>
    <col min="9752" max="9752" width="14.140625" customWidth="1"/>
    <col min="9753" max="9753" width="10.42578125" customWidth="1"/>
    <col min="9754" max="9754" width="10.5703125" customWidth="1"/>
    <col min="9755" max="9755" width="10.42578125" customWidth="1"/>
    <col min="9756" max="9756" width="10.28515625" customWidth="1"/>
    <col min="9757" max="9757" width="10.5703125" customWidth="1"/>
    <col min="9758" max="9758" width="9.140625" customWidth="1"/>
    <col min="9759" max="9759" width="10.42578125" customWidth="1"/>
    <col min="9760" max="9765" width="9.140625" customWidth="1"/>
    <col min="9766" max="9766" width="8" customWidth="1"/>
    <col min="9767" max="9775" width="7.28515625" customWidth="1"/>
    <col min="9776" max="9776" width="8.42578125" customWidth="1"/>
    <col min="9777" max="9777" width="9.28515625" customWidth="1"/>
    <col min="9778" max="9778" width="7.28515625" customWidth="1"/>
    <col min="9779" max="9779" width="9.85546875" customWidth="1"/>
    <col min="9780" max="9780" width="10.5703125" customWidth="1"/>
    <col min="9781" max="9781" width="8.5703125" customWidth="1"/>
    <col min="9782" max="9783" width="8.42578125" customWidth="1"/>
    <col min="9784" max="9784" width="9.140625" customWidth="1"/>
    <col min="9785" max="9785" width="8.140625" customWidth="1"/>
    <col min="9786" max="9786" width="8.85546875" customWidth="1"/>
    <col min="9980" max="9980" width="2.5703125" customWidth="1"/>
    <col min="9981" max="9981" width="5.140625" customWidth="1"/>
    <col min="9982" max="9982" width="12.42578125" customWidth="1"/>
    <col min="9983" max="9983" width="8.5703125" customWidth="1"/>
    <col min="9984" max="9984" width="9.28515625" customWidth="1"/>
    <col min="9985" max="9985" width="9.140625" customWidth="1"/>
    <col min="9986" max="9986" width="9" customWidth="1"/>
    <col min="9987" max="9987" width="8.85546875" customWidth="1"/>
    <col min="9988" max="9988" width="9" customWidth="1"/>
    <col min="9989" max="9990" width="8.85546875" customWidth="1"/>
    <col min="9991" max="9991" width="9.140625" customWidth="1"/>
    <col min="9992" max="9992" width="9.28515625" customWidth="1"/>
    <col min="9993" max="9993" width="9.42578125" customWidth="1"/>
    <col min="9994" max="9994" width="9.28515625" customWidth="1"/>
    <col min="9995" max="9995" width="9.5703125" customWidth="1"/>
    <col min="9996" max="9996" width="10" customWidth="1"/>
    <col min="9997" max="9997" width="10.140625" customWidth="1"/>
    <col min="9998" max="9998" width="10.28515625" customWidth="1"/>
    <col min="9999" max="9999" width="9.42578125" customWidth="1"/>
    <col min="10000" max="10000" width="9.5703125" customWidth="1"/>
    <col min="10001" max="10001" width="9" customWidth="1"/>
    <col min="10002" max="10002" width="9.42578125" customWidth="1"/>
    <col min="10003" max="10004" width="9.7109375" customWidth="1"/>
    <col min="10005" max="10006" width="10" customWidth="1"/>
    <col min="10007" max="10007" width="9.85546875" customWidth="1"/>
    <col min="10008" max="10008" width="14.140625" customWidth="1"/>
    <col min="10009" max="10009" width="10.42578125" customWidth="1"/>
    <col min="10010" max="10010" width="10.5703125" customWidth="1"/>
    <col min="10011" max="10011" width="10.42578125" customWidth="1"/>
    <col min="10012" max="10012" width="10.28515625" customWidth="1"/>
    <col min="10013" max="10013" width="10.5703125" customWidth="1"/>
    <col min="10014" max="10014" width="9.140625" customWidth="1"/>
    <col min="10015" max="10015" width="10.42578125" customWidth="1"/>
    <col min="10016" max="10021" width="9.140625" customWidth="1"/>
    <col min="10022" max="10022" width="8" customWidth="1"/>
    <col min="10023" max="10031" width="7.28515625" customWidth="1"/>
    <col min="10032" max="10032" width="8.42578125" customWidth="1"/>
    <col min="10033" max="10033" width="9.28515625" customWidth="1"/>
    <col min="10034" max="10034" width="7.28515625" customWidth="1"/>
    <col min="10035" max="10035" width="9.85546875" customWidth="1"/>
    <col min="10036" max="10036" width="10.5703125" customWidth="1"/>
    <col min="10037" max="10037" width="8.5703125" customWidth="1"/>
    <col min="10038" max="10039" width="8.42578125" customWidth="1"/>
    <col min="10040" max="10040" width="9.140625" customWidth="1"/>
    <col min="10041" max="10041" width="8.140625" customWidth="1"/>
    <col min="10042" max="10042" width="8.85546875" customWidth="1"/>
    <col min="10236" max="10236" width="2.5703125" customWidth="1"/>
    <col min="10237" max="10237" width="5.140625" customWidth="1"/>
    <col min="10238" max="10238" width="12.42578125" customWidth="1"/>
    <col min="10239" max="10239" width="8.5703125" customWidth="1"/>
    <col min="10240" max="10240" width="9.28515625" customWidth="1"/>
    <col min="10241" max="10241" width="9.140625" customWidth="1"/>
    <col min="10242" max="10242" width="9" customWidth="1"/>
    <col min="10243" max="10243" width="8.85546875" customWidth="1"/>
    <col min="10244" max="10244" width="9" customWidth="1"/>
    <col min="10245" max="10246" width="8.85546875" customWidth="1"/>
    <col min="10247" max="10247" width="9.140625" customWidth="1"/>
    <col min="10248" max="10248" width="9.28515625" customWidth="1"/>
    <col min="10249" max="10249" width="9.42578125" customWidth="1"/>
    <col min="10250" max="10250" width="9.28515625" customWidth="1"/>
    <col min="10251" max="10251" width="9.5703125" customWidth="1"/>
    <col min="10252" max="10252" width="10" customWidth="1"/>
    <col min="10253" max="10253" width="10.140625" customWidth="1"/>
    <col min="10254" max="10254" width="10.28515625" customWidth="1"/>
    <col min="10255" max="10255" width="9.42578125" customWidth="1"/>
    <col min="10256" max="10256" width="9.5703125" customWidth="1"/>
    <col min="10257" max="10257" width="9" customWidth="1"/>
    <col min="10258" max="10258" width="9.42578125" customWidth="1"/>
    <col min="10259" max="10260" width="9.7109375" customWidth="1"/>
    <col min="10261" max="10262" width="10" customWidth="1"/>
    <col min="10263" max="10263" width="9.85546875" customWidth="1"/>
    <col min="10264" max="10264" width="14.140625" customWidth="1"/>
    <col min="10265" max="10265" width="10.42578125" customWidth="1"/>
    <col min="10266" max="10266" width="10.5703125" customWidth="1"/>
    <col min="10267" max="10267" width="10.42578125" customWidth="1"/>
    <col min="10268" max="10268" width="10.28515625" customWidth="1"/>
    <col min="10269" max="10269" width="10.5703125" customWidth="1"/>
    <col min="10270" max="10270" width="9.140625" customWidth="1"/>
    <col min="10271" max="10271" width="10.42578125" customWidth="1"/>
    <col min="10272" max="10277" width="9.140625" customWidth="1"/>
    <col min="10278" max="10278" width="8" customWidth="1"/>
    <col min="10279" max="10287" width="7.28515625" customWidth="1"/>
    <col min="10288" max="10288" width="8.42578125" customWidth="1"/>
    <col min="10289" max="10289" width="9.28515625" customWidth="1"/>
    <col min="10290" max="10290" width="7.28515625" customWidth="1"/>
    <col min="10291" max="10291" width="9.85546875" customWidth="1"/>
    <col min="10292" max="10292" width="10.5703125" customWidth="1"/>
    <col min="10293" max="10293" width="8.5703125" customWidth="1"/>
    <col min="10294" max="10295" width="8.42578125" customWidth="1"/>
    <col min="10296" max="10296" width="9.140625" customWidth="1"/>
    <col min="10297" max="10297" width="8.140625" customWidth="1"/>
    <col min="10298" max="10298" width="8.85546875" customWidth="1"/>
    <col min="10492" max="10492" width="2.5703125" customWidth="1"/>
    <col min="10493" max="10493" width="5.140625" customWidth="1"/>
    <col min="10494" max="10494" width="12.42578125" customWidth="1"/>
    <col min="10495" max="10495" width="8.5703125" customWidth="1"/>
    <col min="10496" max="10496" width="9.28515625" customWidth="1"/>
    <col min="10497" max="10497" width="9.140625" customWidth="1"/>
    <col min="10498" max="10498" width="9" customWidth="1"/>
    <col min="10499" max="10499" width="8.85546875" customWidth="1"/>
    <col min="10500" max="10500" width="9" customWidth="1"/>
    <col min="10501" max="10502" width="8.85546875" customWidth="1"/>
    <col min="10503" max="10503" width="9.140625" customWidth="1"/>
    <col min="10504" max="10504" width="9.28515625" customWidth="1"/>
    <col min="10505" max="10505" width="9.42578125" customWidth="1"/>
    <col min="10506" max="10506" width="9.28515625" customWidth="1"/>
    <col min="10507" max="10507" width="9.5703125" customWidth="1"/>
    <col min="10508" max="10508" width="10" customWidth="1"/>
    <col min="10509" max="10509" width="10.140625" customWidth="1"/>
    <col min="10510" max="10510" width="10.28515625" customWidth="1"/>
    <col min="10511" max="10511" width="9.42578125" customWidth="1"/>
    <col min="10512" max="10512" width="9.5703125" customWidth="1"/>
    <col min="10513" max="10513" width="9" customWidth="1"/>
    <col min="10514" max="10514" width="9.42578125" customWidth="1"/>
    <col min="10515" max="10516" width="9.7109375" customWidth="1"/>
    <col min="10517" max="10518" width="10" customWidth="1"/>
    <col min="10519" max="10519" width="9.85546875" customWidth="1"/>
    <col min="10520" max="10520" width="14.140625" customWidth="1"/>
    <col min="10521" max="10521" width="10.42578125" customWidth="1"/>
    <col min="10522" max="10522" width="10.5703125" customWidth="1"/>
    <col min="10523" max="10523" width="10.42578125" customWidth="1"/>
    <col min="10524" max="10524" width="10.28515625" customWidth="1"/>
    <col min="10525" max="10525" width="10.5703125" customWidth="1"/>
    <col min="10526" max="10526" width="9.140625" customWidth="1"/>
    <col min="10527" max="10527" width="10.42578125" customWidth="1"/>
    <col min="10528" max="10533" width="9.140625" customWidth="1"/>
    <col min="10534" max="10534" width="8" customWidth="1"/>
    <col min="10535" max="10543" width="7.28515625" customWidth="1"/>
    <col min="10544" max="10544" width="8.42578125" customWidth="1"/>
    <col min="10545" max="10545" width="9.28515625" customWidth="1"/>
    <col min="10546" max="10546" width="7.28515625" customWidth="1"/>
    <col min="10547" max="10547" width="9.85546875" customWidth="1"/>
    <col min="10548" max="10548" width="10.5703125" customWidth="1"/>
    <col min="10549" max="10549" width="8.5703125" customWidth="1"/>
    <col min="10550" max="10551" width="8.42578125" customWidth="1"/>
    <col min="10552" max="10552" width="9.140625" customWidth="1"/>
    <col min="10553" max="10553" width="8.140625" customWidth="1"/>
    <col min="10554" max="10554" width="8.85546875" customWidth="1"/>
    <col min="10748" max="10748" width="2.5703125" customWidth="1"/>
    <col min="10749" max="10749" width="5.140625" customWidth="1"/>
    <col min="10750" max="10750" width="12.42578125" customWidth="1"/>
    <col min="10751" max="10751" width="8.5703125" customWidth="1"/>
    <col min="10752" max="10752" width="9.28515625" customWidth="1"/>
    <col min="10753" max="10753" width="9.140625" customWidth="1"/>
    <col min="10754" max="10754" width="9" customWidth="1"/>
    <col min="10755" max="10755" width="8.85546875" customWidth="1"/>
    <col min="10756" max="10756" width="9" customWidth="1"/>
    <col min="10757" max="10758" width="8.85546875" customWidth="1"/>
    <col min="10759" max="10759" width="9.140625" customWidth="1"/>
    <col min="10760" max="10760" width="9.28515625" customWidth="1"/>
    <col min="10761" max="10761" width="9.42578125" customWidth="1"/>
    <col min="10762" max="10762" width="9.28515625" customWidth="1"/>
    <col min="10763" max="10763" width="9.5703125" customWidth="1"/>
    <col min="10764" max="10764" width="10" customWidth="1"/>
    <col min="10765" max="10765" width="10.140625" customWidth="1"/>
    <col min="10766" max="10766" width="10.28515625" customWidth="1"/>
    <col min="10767" max="10767" width="9.42578125" customWidth="1"/>
    <col min="10768" max="10768" width="9.5703125" customWidth="1"/>
    <col min="10769" max="10769" width="9" customWidth="1"/>
    <col min="10770" max="10770" width="9.42578125" customWidth="1"/>
    <col min="10771" max="10772" width="9.7109375" customWidth="1"/>
    <col min="10773" max="10774" width="10" customWidth="1"/>
    <col min="10775" max="10775" width="9.85546875" customWidth="1"/>
    <col min="10776" max="10776" width="14.140625" customWidth="1"/>
    <col min="10777" max="10777" width="10.42578125" customWidth="1"/>
    <col min="10778" max="10778" width="10.5703125" customWidth="1"/>
    <col min="10779" max="10779" width="10.42578125" customWidth="1"/>
    <col min="10780" max="10780" width="10.28515625" customWidth="1"/>
    <col min="10781" max="10781" width="10.5703125" customWidth="1"/>
    <col min="10782" max="10782" width="9.140625" customWidth="1"/>
    <col min="10783" max="10783" width="10.42578125" customWidth="1"/>
    <col min="10784" max="10789" width="9.140625" customWidth="1"/>
    <col min="10790" max="10790" width="8" customWidth="1"/>
    <col min="10791" max="10799" width="7.28515625" customWidth="1"/>
    <col min="10800" max="10800" width="8.42578125" customWidth="1"/>
    <col min="10801" max="10801" width="9.28515625" customWidth="1"/>
    <col min="10802" max="10802" width="7.28515625" customWidth="1"/>
    <col min="10803" max="10803" width="9.85546875" customWidth="1"/>
    <col min="10804" max="10804" width="10.5703125" customWidth="1"/>
    <col min="10805" max="10805" width="8.5703125" customWidth="1"/>
    <col min="10806" max="10807" width="8.42578125" customWidth="1"/>
    <col min="10808" max="10808" width="9.140625" customWidth="1"/>
    <col min="10809" max="10809" width="8.140625" customWidth="1"/>
    <col min="10810" max="10810" width="8.85546875" customWidth="1"/>
    <col min="11004" max="11004" width="2.5703125" customWidth="1"/>
    <col min="11005" max="11005" width="5.140625" customWidth="1"/>
    <col min="11006" max="11006" width="12.42578125" customWidth="1"/>
    <col min="11007" max="11007" width="8.5703125" customWidth="1"/>
    <col min="11008" max="11008" width="9.28515625" customWidth="1"/>
    <col min="11009" max="11009" width="9.140625" customWidth="1"/>
    <col min="11010" max="11010" width="9" customWidth="1"/>
    <col min="11011" max="11011" width="8.85546875" customWidth="1"/>
    <col min="11012" max="11012" width="9" customWidth="1"/>
    <col min="11013" max="11014" width="8.85546875" customWidth="1"/>
    <col min="11015" max="11015" width="9.140625" customWidth="1"/>
    <col min="11016" max="11016" width="9.28515625" customWidth="1"/>
    <col min="11017" max="11017" width="9.42578125" customWidth="1"/>
    <col min="11018" max="11018" width="9.28515625" customWidth="1"/>
    <col min="11019" max="11019" width="9.5703125" customWidth="1"/>
    <col min="11020" max="11020" width="10" customWidth="1"/>
    <col min="11021" max="11021" width="10.140625" customWidth="1"/>
    <col min="11022" max="11022" width="10.28515625" customWidth="1"/>
    <col min="11023" max="11023" width="9.42578125" customWidth="1"/>
    <col min="11024" max="11024" width="9.5703125" customWidth="1"/>
    <col min="11025" max="11025" width="9" customWidth="1"/>
    <col min="11026" max="11026" width="9.42578125" customWidth="1"/>
    <col min="11027" max="11028" width="9.7109375" customWidth="1"/>
    <col min="11029" max="11030" width="10" customWidth="1"/>
    <col min="11031" max="11031" width="9.85546875" customWidth="1"/>
    <col min="11032" max="11032" width="14.140625" customWidth="1"/>
    <col min="11033" max="11033" width="10.42578125" customWidth="1"/>
    <col min="11034" max="11034" width="10.5703125" customWidth="1"/>
    <col min="11035" max="11035" width="10.42578125" customWidth="1"/>
    <col min="11036" max="11036" width="10.28515625" customWidth="1"/>
    <col min="11037" max="11037" width="10.5703125" customWidth="1"/>
    <col min="11038" max="11038" width="9.140625" customWidth="1"/>
    <col min="11039" max="11039" width="10.42578125" customWidth="1"/>
    <col min="11040" max="11045" width="9.140625" customWidth="1"/>
    <col min="11046" max="11046" width="8" customWidth="1"/>
    <col min="11047" max="11055" width="7.28515625" customWidth="1"/>
    <col min="11056" max="11056" width="8.42578125" customWidth="1"/>
    <col min="11057" max="11057" width="9.28515625" customWidth="1"/>
    <col min="11058" max="11058" width="7.28515625" customWidth="1"/>
    <col min="11059" max="11059" width="9.85546875" customWidth="1"/>
    <col min="11060" max="11060" width="10.5703125" customWidth="1"/>
    <col min="11061" max="11061" width="8.5703125" customWidth="1"/>
    <col min="11062" max="11063" width="8.42578125" customWidth="1"/>
    <col min="11064" max="11064" width="9.140625" customWidth="1"/>
    <col min="11065" max="11065" width="8.140625" customWidth="1"/>
    <col min="11066" max="11066" width="8.85546875" customWidth="1"/>
    <col min="11260" max="11260" width="2.5703125" customWidth="1"/>
    <col min="11261" max="11261" width="5.140625" customWidth="1"/>
    <col min="11262" max="11262" width="12.42578125" customWidth="1"/>
    <col min="11263" max="11263" width="8.5703125" customWidth="1"/>
    <col min="11264" max="11264" width="9.28515625" customWidth="1"/>
    <col min="11265" max="11265" width="9.140625" customWidth="1"/>
    <col min="11266" max="11266" width="9" customWidth="1"/>
    <col min="11267" max="11267" width="8.85546875" customWidth="1"/>
    <col min="11268" max="11268" width="9" customWidth="1"/>
    <col min="11269" max="11270" width="8.85546875" customWidth="1"/>
    <col min="11271" max="11271" width="9.140625" customWidth="1"/>
    <col min="11272" max="11272" width="9.28515625" customWidth="1"/>
    <col min="11273" max="11273" width="9.42578125" customWidth="1"/>
    <col min="11274" max="11274" width="9.28515625" customWidth="1"/>
    <col min="11275" max="11275" width="9.5703125" customWidth="1"/>
    <col min="11276" max="11276" width="10" customWidth="1"/>
    <col min="11277" max="11277" width="10.140625" customWidth="1"/>
    <col min="11278" max="11278" width="10.28515625" customWidth="1"/>
    <col min="11279" max="11279" width="9.42578125" customWidth="1"/>
    <col min="11280" max="11280" width="9.5703125" customWidth="1"/>
    <col min="11281" max="11281" width="9" customWidth="1"/>
    <col min="11282" max="11282" width="9.42578125" customWidth="1"/>
    <col min="11283" max="11284" width="9.7109375" customWidth="1"/>
    <col min="11285" max="11286" width="10" customWidth="1"/>
    <col min="11287" max="11287" width="9.85546875" customWidth="1"/>
    <col min="11288" max="11288" width="14.140625" customWidth="1"/>
    <col min="11289" max="11289" width="10.42578125" customWidth="1"/>
    <col min="11290" max="11290" width="10.5703125" customWidth="1"/>
    <col min="11291" max="11291" width="10.42578125" customWidth="1"/>
    <col min="11292" max="11292" width="10.28515625" customWidth="1"/>
    <col min="11293" max="11293" width="10.5703125" customWidth="1"/>
    <col min="11294" max="11294" width="9.140625" customWidth="1"/>
    <col min="11295" max="11295" width="10.42578125" customWidth="1"/>
    <col min="11296" max="11301" width="9.140625" customWidth="1"/>
    <col min="11302" max="11302" width="8" customWidth="1"/>
    <col min="11303" max="11311" width="7.28515625" customWidth="1"/>
    <col min="11312" max="11312" width="8.42578125" customWidth="1"/>
    <col min="11313" max="11313" width="9.28515625" customWidth="1"/>
    <col min="11314" max="11314" width="7.28515625" customWidth="1"/>
    <col min="11315" max="11315" width="9.85546875" customWidth="1"/>
    <col min="11316" max="11316" width="10.5703125" customWidth="1"/>
    <col min="11317" max="11317" width="8.5703125" customWidth="1"/>
    <col min="11318" max="11319" width="8.42578125" customWidth="1"/>
    <col min="11320" max="11320" width="9.140625" customWidth="1"/>
    <col min="11321" max="11321" width="8.140625" customWidth="1"/>
    <col min="11322" max="11322" width="8.85546875" customWidth="1"/>
    <col min="11516" max="11516" width="2.5703125" customWidth="1"/>
    <col min="11517" max="11517" width="5.140625" customWidth="1"/>
    <col min="11518" max="11518" width="12.42578125" customWidth="1"/>
    <col min="11519" max="11519" width="8.5703125" customWidth="1"/>
    <col min="11520" max="11520" width="9.28515625" customWidth="1"/>
    <col min="11521" max="11521" width="9.140625" customWidth="1"/>
    <col min="11522" max="11522" width="9" customWidth="1"/>
    <col min="11523" max="11523" width="8.85546875" customWidth="1"/>
    <col min="11524" max="11524" width="9" customWidth="1"/>
    <col min="11525" max="11526" width="8.85546875" customWidth="1"/>
    <col min="11527" max="11527" width="9.140625" customWidth="1"/>
    <col min="11528" max="11528" width="9.28515625" customWidth="1"/>
    <col min="11529" max="11529" width="9.42578125" customWidth="1"/>
    <col min="11530" max="11530" width="9.28515625" customWidth="1"/>
    <col min="11531" max="11531" width="9.5703125" customWidth="1"/>
    <col min="11532" max="11532" width="10" customWidth="1"/>
    <col min="11533" max="11533" width="10.140625" customWidth="1"/>
    <col min="11534" max="11534" width="10.28515625" customWidth="1"/>
    <col min="11535" max="11535" width="9.42578125" customWidth="1"/>
    <col min="11536" max="11536" width="9.5703125" customWidth="1"/>
    <col min="11537" max="11537" width="9" customWidth="1"/>
    <col min="11538" max="11538" width="9.42578125" customWidth="1"/>
    <col min="11539" max="11540" width="9.7109375" customWidth="1"/>
    <col min="11541" max="11542" width="10" customWidth="1"/>
    <col min="11543" max="11543" width="9.85546875" customWidth="1"/>
    <col min="11544" max="11544" width="14.140625" customWidth="1"/>
    <col min="11545" max="11545" width="10.42578125" customWidth="1"/>
    <col min="11546" max="11546" width="10.5703125" customWidth="1"/>
    <col min="11547" max="11547" width="10.42578125" customWidth="1"/>
    <col min="11548" max="11548" width="10.28515625" customWidth="1"/>
    <col min="11549" max="11549" width="10.5703125" customWidth="1"/>
    <col min="11550" max="11550" width="9.140625" customWidth="1"/>
    <col min="11551" max="11551" width="10.42578125" customWidth="1"/>
    <col min="11552" max="11557" width="9.140625" customWidth="1"/>
    <col min="11558" max="11558" width="8" customWidth="1"/>
    <col min="11559" max="11567" width="7.28515625" customWidth="1"/>
    <col min="11568" max="11568" width="8.42578125" customWidth="1"/>
    <col min="11569" max="11569" width="9.28515625" customWidth="1"/>
    <col min="11570" max="11570" width="7.28515625" customWidth="1"/>
    <col min="11571" max="11571" width="9.85546875" customWidth="1"/>
    <col min="11572" max="11572" width="10.5703125" customWidth="1"/>
    <col min="11573" max="11573" width="8.5703125" customWidth="1"/>
    <col min="11574" max="11575" width="8.42578125" customWidth="1"/>
    <col min="11576" max="11576" width="9.140625" customWidth="1"/>
    <col min="11577" max="11577" width="8.140625" customWidth="1"/>
    <col min="11578" max="11578" width="8.85546875" customWidth="1"/>
    <col min="11772" max="11772" width="2.5703125" customWidth="1"/>
    <col min="11773" max="11773" width="5.140625" customWidth="1"/>
    <col min="11774" max="11774" width="12.42578125" customWidth="1"/>
    <col min="11775" max="11775" width="8.5703125" customWidth="1"/>
    <col min="11776" max="11776" width="9.28515625" customWidth="1"/>
    <col min="11777" max="11777" width="9.140625" customWidth="1"/>
    <col min="11778" max="11778" width="9" customWidth="1"/>
    <col min="11779" max="11779" width="8.85546875" customWidth="1"/>
    <col min="11780" max="11780" width="9" customWidth="1"/>
    <col min="11781" max="11782" width="8.85546875" customWidth="1"/>
    <col min="11783" max="11783" width="9.140625" customWidth="1"/>
    <col min="11784" max="11784" width="9.28515625" customWidth="1"/>
    <col min="11785" max="11785" width="9.42578125" customWidth="1"/>
    <col min="11786" max="11786" width="9.28515625" customWidth="1"/>
    <col min="11787" max="11787" width="9.5703125" customWidth="1"/>
    <col min="11788" max="11788" width="10" customWidth="1"/>
    <col min="11789" max="11789" width="10.140625" customWidth="1"/>
    <col min="11790" max="11790" width="10.28515625" customWidth="1"/>
    <col min="11791" max="11791" width="9.42578125" customWidth="1"/>
    <col min="11792" max="11792" width="9.5703125" customWidth="1"/>
    <col min="11793" max="11793" width="9" customWidth="1"/>
    <col min="11794" max="11794" width="9.42578125" customWidth="1"/>
    <col min="11795" max="11796" width="9.7109375" customWidth="1"/>
    <col min="11797" max="11798" width="10" customWidth="1"/>
    <col min="11799" max="11799" width="9.85546875" customWidth="1"/>
    <col min="11800" max="11800" width="14.140625" customWidth="1"/>
    <col min="11801" max="11801" width="10.42578125" customWidth="1"/>
    <col min="11802" max="11802" width="10.5703125" customWidth="1"/>
    <col min="11803" max="11803" width="10.42578125" customWidth="1"/>
    <col min="11804" max="11804" width="10.28515625" customWidth="1"/>
    <col min="11805" max="11805" width="10.5703125" customWidth="1"/>
    <col min="11806" max="11806" width="9.140625" customWidth="1"/>
    <col min="11807" max="11807" width="10.42578125" customWidth="1"/>
    <col min="11808" max="11813" width="9.140625" customWidth="1"/>
    <col min="11814" max="11814" width="8" customWidth="1"/>
    <col min="11815" max="11823" width="7.28515625" customWidth="1"/>
    <col min="11824" max="11824" width="8.42578125" customWidth="1"/>
    <col min="11825" max="11825" width="9.28515625" customWidth="1"/>
    <col min="11826" max="11826" width="7.28515625" customWidth="1"/>
    <col min="11827" max="11827" width="9.85546875" customWidth="1"/>
    <col min="11828" max="11828" width="10.5703125" customWidth="1"/>
    <col min="11829" max="11829" width="8.5703125" customWidth="1"/>
    <col min="11830" max="11831" width="8.42578125" customWidth="1"/>
    <col min="11832" max="11832" width="9.140625" customWidth="1"/>
    <col min="11833" max="11833" width="8.140625" customWidth="1"/>
    <col min="11834" max="11834" width="8.85546875" customWidth="1"/>
    <col min="12028" max="12028" width="2.5703125" customWidth="1"/>
    <col min="12029" max="12029" width="5.140625" customWidth="1"/>
    <col min="12030" max="12030" width="12.42578125" customWidth="1"/>
    <col min="12031" max="12031" width="8.5703125" customWidth="1"/>
    <col min="12032" max="12032" width="9.28515625" customWidth="1"/>
    <col min="12033" max="12033" width="9.140625" customWidth="1"/>
    <col min="12034" max="12034" width="9" customWidth="1"/>
    <col min="12035" max="12035" width="8.85546875" customWidth="1"/>
    <col min="12036" max="12036" width="9" customWidth="1"/>
    <col min="12037" max="12038" width="8.85546875" customWidth="1"/>
    <col min="12039" max="12039" width="9.140625" customWidth="1"/>
    <col min="12040" max="12040" width="9.28515625" customWidth="1"/>
    <col min="12041" max="12041" width="9.42578125" customWidth="1"/>
    <col min="12042" max="12042" width="9.28515625" customWidth="1"/>
    <col min="12043" max="12043" width="9.5703125" customWidth="1"/>
    <col min="12044" max="12044" width="10" customWidth="1"/>
    <col min="12045" max="12045" width="10.140625" customWidth="1"/>
    <col min="12046" max="12046" width="10.28515625" customWidth="1"/>
    <col min="12047" max="12047" width="9.42578125" customWidth="1"/>
    <col min="12048" max="12048" width="9.5703125" customWidth="1"/>
    <col min="12049" max="12049" width="9" customWidth="1"/>
    <col min="12050" max="12050" width="9.42578125" customWidth="1"/>
    <col min="12051" max="12052" width="9.7109375" customWidth="1"/>
    <col min="12053" max="12054" width="10" customWidth="1"/>
    <col min="12055" max="12055" width="9.85546875" customWidth="1"/>
    <col min="12056" max="12056" width="14.140625" customWidth="1"/>
    <col min="12057" max="12057" width="10.42578125" customWidth="1"/>
    <col min="12058" max="12058" width="10.5703125" customWidth="1"/>
    <col min="12059" max="12059" width="10.42578125" customWidth="1"/>
    <col min="12060" max="12060" width="10.28515625" customWidth="1"/>
    <col min="12061" max="12061" width="10.5703125" customWidth="1"/>
    <col min="12062" max="12062" width="9.140625" customWidth="1"/>
    <col min="12063" max="12063" width="10.42578125" customWidth="1"/>
    <col min="12064" max="12069" width="9.140625" customWidth="1"/>
    <col min="12070" max="12070" width="8" customWidth="1"/>
    <col min="12071" max="12079" width="7.28515625" customWidth="1"/>
    <col min="12080" max="12080" width="8.42578125" customWidth="1"/>
    <col min="12081" max="12081" width="9.28515625" customWidth="1"/>
    <col min="12082" max="12082" width="7.28515625" customWidth="1"/>
    <col min="12083" max="12083" width="9.85546875" customWidth="1"/>
    <col min="12084" max="12084" width="10.5703125" customWidth="1"/>
    <col min="12085" max="12085" width="8.5703125" customWidth="1"/>
    <col min="12086" max="12087" width="8.42578125" customWidth="1"/>
    <col min="12088" max="12088" width="9.140625" customWidth="1"/>
    <col min="12089" max="12089" width="8.140625" customWidth="1"/>
    <col min="12090" max="12090" width="8.85546875" customWidth="1"/>
    <col min="12284" max="12284" width="2.5703125" customWidth="1"/>
    <col min="12285" max="12285" width="5.140625" customWidth="1"/>
    <col min="12286" max="12286" width="12.42578125" customWidth="1"/>
    <col min="12287" max="12287" width="8.5703125" customWidth="1"/>
    <col min="12288" max="12288" width="9.28515625" customWidth="1"/>
    <col min="12289" max="12289" width="9.140625" customWidth="1"/>
    <col min="12290" max="12290" width="9" customWidth="1"/>
    <col min="12291" max="12291" width="8.85546875" customWidth="1"/>
    <col min="12292" max="12292" width="9" customWidth="1"/>
    <col min="12293" max="12294" width="8.85546875" customWidth="1"/>
    <col min="12295" max="12295" width="9.140625" customWidth="1"/>
    <col min="12296" max="12296" width="9.28515625" customWidth="1"/>
    <col min="12297" max="12297" width="9.42578125" customWidth="1"/>
    <col min="12298" max="12298" width="9.28515625" customWidth="1"/>
    <col min="12299" max="12299" width="9.5703125" customWidth="1"/>
    <col min="12300" max="12300" width="10" customWidth="1"/>
    <col min="12301" max="12301" width="10.140625" customWidth="1"/>
    <col min="12302" max="12302" width="10.28515625" customWidth="1"/>
    <col min="12303" max="12303" width="9.42578125" customWidth="1"/>
    <col min="12304" max="12304" width="9.5703125" customWidth="1"/>
    <col min="12305" max="12305" width="9" customWidth="1"/>
    <col min="12306" max="12306" width="9.42578125" customWidth="1"/>
    <col min="12307" max="12308" width="9.7109375" customWidth="1"/>
    <col min="12309" max="12310" width="10" customWidth="1"/>
    <col min="12311" max="12311" width="9.85546875" customWidth="1"/>
    <col min="12312" max="12312" width="14.140625" customWidth="1"/>
    <col min="12313" max="12313" width="10.42578125" customWidth="1"/>
    <col min="12314" max="12314" width="10.5703125" customWidth="1"/>
    <col min="12315" max="12315" width="10.42578125" customWidth="1"/>
    <col min="12316" max="12316" width="10.28515625" customWidth="1"/>
    <col min="12317" max="12317" width="10.5703125" customWidth="1"/>
    <col min="12318" max="12318" width="9.140625" customWidth="1"/>
    <col min="12319" max="12319" width="10.42578125" customWidth="1"/>
    <col min="12320" max="12325" width="9.140625" customWidth="1"/>
    <col min="12326" max="12326" width="8" customWidth="1"/>
    <col min="12327" max="12335" width="7.28515625" customWidth="1"/>
    <col min="12336" max="12336" width="8.42578125" customWidth="1"/>
    <col min="12337" max="12337" width="9.28515625" customWidth="1"/>
    <col min="12338" max="12338" width="7.28515625" customWidth="1"/>
    <col min="12339" max="12339" width="9.85546875" customWidth="1"/>
    <col min="12340" max="12340" width="10.5703125" customWidth="1"/>
    <col min="12341" max="12341" width="8.5703125" customWidth="1"/>
    <col min="12342" max="12343" width="8.42578125" customWidth="1"/>
    <col min="12344" max="12344" width="9.140625" customWidth="1"/>
    <col min="12345" max="12345" width="8.140625" customWidth="1"/>
    <col min="12346" max="12346" width="8.85546875" customWidth="1"/>
    <col min="12540" max="12540" width="2.5703125" customWidth="1"/>
    <col min="12541" max="12541" width="5.140625" customWidth="1"/>
    <col min="12542" max="12542" width="12.42578125" customWidth="1"/>
    <col min="12543" max="12543" width="8.5703125" customWidth="1"/>
    <col min="12544" max="12544" width="9.28515625" customWidth="1"/>
    <col min="12545" max="12545" width="9.140625" customWidth="1"/>
    <col min="12546" max="12546" width="9" customWidth="1"/>
    <col min="12547" max="12547" width="8.85546875" customWidth="1"/>
    <col min="12548" max="12548" width="9" customWidth="1"/>
    <col min="12549" max="12550" width="8.85546875" customWidth="1"/>
    <col min="12551" max="12551" width="9.140625" customWidth="1"/>
    <col min="12552" max="12552" width="9.28515625" customWidth="1"/>
    <col min="12553" max="12553" width="9.42578125" customWidth="1"/>
    <col min="12554" max="12554" width="9.28515625" customWidth="1"/>
    <col min="12555" max="12555" width="9.5703125" customWidth="1"/>
    <col min="12556" max="12556" width="10" customWidth="1"/>
    <col min="12557" max="12557" width="10.140625" customWidth="1"/>
    <col min="12558" max="12558" width="10.28515625" customWidth="1"/>
    <col min="12559" max="12559" width="9.42578125" customWidth="1"/>
    <col min="12560" max="12560" width="9.5703125" customWidth="1"/>
    <col min="12561" max="12561" width="9" customWidth="1"/>
    <col min="12562" max="12562" width="9.42578125" customWidth="1"/>
    <col min="12563" max="12564" width="9.7109375" customWidth="1"/>
    <col min="12565" max="12566" width="10" customWidth="1"/>
    <col min="12567" max="12567" width="9.85546875" customWidth="1"/>
    <col min="12568" max="12568" width="14.140625" customWidth="1"/>
    <col min="12569" max="12569" width="10.42578125" customWidth="1"/>
    <col min="12570" max="12570" width="10.5703125" customWidth="1"/>
    <col min="12571" max="12571" width="10.42578125" customWidth="1"/>
    <col min="12572" max="12572" width="10.28515625" customWidth="1"/>
    <col min="12573" max="12573" width="10.5703125" customWidth="1"/>
    <col min="12574" max="12574" width="9.140625" customWidth="1"/>
    <col min="12575" max="12575" width="10.42578125" customWidth="1"/>
    <col min="12576" max="12581" width="9.140625" customWidth="1"/>
    <col min="12582" max="12582" width="8" customWidth="1"/>
    <col min="12583" max="12591" width="7.28515625" customWidth="1"/>
    <col min="12592" max="12592" width="8.42578125" customWidth="1"/>
    <col min="12593" max="12593" width="9.28515625" customWidth="1"/>
    <col min="12594" max="12594" width="7.28515625" customWidth="1"/>
    <col min="12595" max="12595" width="9.85546875" customWidth="1"/>
    <col min="12596" max="12596" width="10.5703125" customWidth="1"/>
    <col min="12597" max="12597" width="8.5703125" customWidth="1"/>
    <col min="12598" max="12599" width="8.42578125" customWidth="1"/>
    <col min="12600" max="12600" width="9.140625" customWidth="1"/>
    <col min="12601" max="12601" width="8.140625" customWidth="1"/>
    <col min="12602" max="12602" width="8.85546875" customWidth="1"/>
    <col min="12796" max="12796" width="2.5703125" customWidth="1"/>
    <col min="12797" max="12797" width="5.140625" customWidth="1"/>
    <col min="12798" max="12798" width="12.42578125" customWidth="1"/>
    <col min="12799" max="12799" width="8.5703125" customWidth="1"/>
    <col min="12800" max="12800" width="9.28515625" customWidth="1"/>
    <col min="12801" max="12801" width="9.140625" customWidth="1"/>
    <col min="12802" max="12802" width="9" customWidth="1"/>
    <col min="12803" max="12803" width="8.85546875" customWidth="1"/>
    <col min="12804" max="12804" width="9" customWidth="1"/>
    <col min="12805" max="12806" width="8.85546875" customWidth="1"/>
    <col min="12807" max="12807" width="9.140625" customWidth="1"/>
    <col min="12808" max="12808" width="9.28515625" customWidth="1"/>
    <col min="12809" max="12809" width="9.42578125" customWidth="1"/>
    <col min="12810" max="12810" width="9.28515625" customWidth="1"/>
    <col min="12811" max="12811" width="9.5703125" customWidth="1"/>
    <col min="12812" max="12812" width="10" customWidth="1"/>
    <col min="12813" max="12813" width="10.140625" customWidth="1"/>
    <col min="12814" max="12814" width="10.28515625" customWidth="1"/>
    <col min="12815" max="12815" width="9.42578125" customWidth="1"/>
    <col min="12816" max="12816" width="9.5703125" customWidth="1"/>
    <col min="12817" max="12817" width="9" customWidth="1"/>
    <col min="12818" max="12818" width="9.42578125" customWidth="1"/>
    <col min="12819" max="12820" width="9.7109375" customWidth="1"/>
    <col min="12821" max="12822" width="10" customWidth="1"/>
    <col min="12823" max="12823" width="9.85546875" customWidth="1"/>
    <col min="12824" max="12824" width="14.140625" customWidth="1"/>
    <col min="12825" max="12825" width="10.42578125" customWidth="1"/>
    <col min="12826" max="12826" width="10.5703125" customWidth="1"/>
    <col min="12827" max="12827" width="10.42578125" customWidth="1"/>
    <col min="12828" max="12828" width="10.28515625" customWidth="1"/>
    <col min="12829" max="12829" width="10.5703125" customWidth="1"/>
    <col min="12830" max="12830" width="9.140625" customWidth="1"/>
    <col min="12831" max="12831" width="10.42578125" customWidth="1"/>
    <col min="12832" max="12837" width="9.140625" customWidth="1"/>
    <col min="12838" max="12838" width="8" customWidth="1"/>
    <col min="12839" max="12847" width="7.28515625" customWidth="1"/>
    <col min="12848" max="12848" width="8.42578125" customWidth="1"/>
    <col min="12849" max="12849" width="9.28515625" customWidth="1"/>
    <col min="12850" max="12850" width="7.28515625" customWidth="1"/>
    <col min="12851" max="12851" width="9.85546875" customWidth="1"/>
    <col min="12852" max="12852" width="10.5703125" customWidth="1"/>
    <col min="12853" max="12853" width="8.5703125" customWidth="1"/>
    <col min="12854" max="12855" width="8.42578125" customWidth="1"/>
    <col min="12856" max="12856" width="9.140625" customWidth="1"/>
    <col min="12857" max="12857" width="8.140625" customWidth="1"/>
    <col min="12858" max="12858" width="8.85546875" customWidth="1"/>
    <col min="13052" max="13052" width="2.5703125" customWidth="1"/>
    <col min="13053" max="13053" width="5.140625" customWidth="1"/>
    <col min="13054" max="13054" width="12.42578125" customWidth="1"/>
    <col min="13055" max="13055" width="8.5703125" customWidth="1"/>
    <col min="13056" max="13056" width="9.28515625" customWidth="1"/>
    <col min="13057" max="13057" width="9.140625" customWidth="1"/>
    <col min="13058" max="13058" width="9" customWidth="1"/>
    <col min="13059" max="13059" width="8.85546875" customWidth="1"/>
    <col min="13060" max="13060" width="9" customWidth="1"/>
    <col min="13061" max="13062" width="8.85546875" customWidth="1"/>
    <col min="13063" max="13063" width="9.140625" customWidth="1"/>
    <col min="13064" max="13064" width="9.28515625" customWidth="1"/>
    <col min="13065" max="13065" width="9.42578125" customWidth="1"/>
    <col min="13066" max="13066" width="9.28515625" customWidth="1"/>
    <col min="13067" max="13067" width="9.5703125" customWidth="1"/>
    <col min="13068" max="13068" width="10" customWidth="1"/>
    <col min="13069" max="13069" width="10.140625" customWidth="1"/>
    <col min="13070" max="13070" width="10.28515625" customWidth="1"/>
    <col min="13071" max="13071" width="9.42578125" customWidth="1"/>
    <col min="13072" max="13072" width="9.5703125" customWidth="1"/>
    <col min="13073" max="13073" width="9" customWidth="1"/>
    <col min="13074" max="13074" width="9.42578125" customWidth="1"/>
    <col min="13075" max="13076" width="9.7109375" customWidth="1"/>
    <col min="13077" max="13078" width="10" customWidth="1"/>
    <col min="13079" max="13079" width="9.85546875" customWidth="1"/>
    <col min="13080" max="13080" width="14.140625" customWidth="1"/>
    <col min="13081" max="13081" width="10.42578125" customWidth="1"/>
    <col min="13082" max="13082" width="10.5703125" customWidth="1"/>
    <col min="13083" max="13083" width="10.42578125" customWidth="1"/>
    <col min="13084" max="13084" width="10.28515625" customWidth="1"/>
    <col min="13085" max="13085" width="10.5703125" customWidth="1"/>
    <col min="13086" max="13086" width="9.140625" customWidth="1"/>
    <col min="13087" max="13087" width="10.42578125" customWidth="1"/>
    <col min="13088" max="13093" width="9.140625" customWidth="1"/>
    <col min="13094" max="13094" width="8" customWidth="1"/>
    <col min="13095" max="13103" width="7.28515625" customWidth="1"/>
    <col min="13104" max="13104" width="8.42578125" customWidth="1"/>
    <col min="13105" max="13105" width="9.28515625" customWidth="1"/>
    <col min="13106" max="13106" width="7.28515625" customWidth="1"/>
    <col min="13107" max="13107" width="9.85546875" customWidth="1"/>
    <col min="13108" max="13108" width="10.5703125" customWidth="1"/>
    <col min="13109" max="13109" width="8.5703125" customWidth="1"/>
    <col min="13110" max="13111" width="8.42578125" customWidth="1"/>
    <col min="13112" max="13112" width="9.140625" customWidth="1"/>
    <col min="13113" max="13113" width="8.140625" customWidth="1"/>
    <col min="13114" max="13114" width="8.85546875" customWidth="1"/>
    <col min="13308" max="13308" width="2.5703125" customWidth="1"/>
    <col min="13309" max="13309" width="5.140625" customWidth="1"/>
    <col min="13310" max="13310" width="12.42578125" customWidth="1"/>
    <col min="13311" max="13311" width="8.5703125" customWidth="1"/>
    <col min="13312" max="13312" width="9.28515625" customWidth="1"/>
    <col min="13313" max="13313" width="9.140625" customWidth="1"/>
    <col min="13314" max="13314" width="9" customWidth="1"/>
    <col min="13315" max="13315" width="8.85546875" customWidth="1"/>
    <col min="13316" max="13316" width="9" customWidth="1"/>
    <col min="13317" max="13318" width="8.85546875" customWidth="1"/>
    <col min="13319" max="13319" width="9.140625" customWidth="1"/>
    <col min="13320" max="13320" width="9.28515625" customWidth="1"/>
    <col min="13321" max="13321" width="9.42578125" customWidth="1"/>
    <col min="13322" max="13322" width="9.28515625" customWidth="1"/>
    <col min="13323" max="13323" width="9.5703125" customWidth="1"/>
    <col min="13324" max="13324" width="10" customWidth="1"/>
    <col min="13325" max="13325" width="10.140625" customWidth="1"/>
    <col min="13326" max="13326" width="10.28515625" customWidth="1"/>
    <col min="13327" max="13327" width="9.42578125" customWidth="1"/>
    <col min="13328" max="13328" width="9.5703125" customWidth="1"/>
    <col min="13329" max="13329" width="9" customWidth="1"/>
    <col min="13330" max="13330" width="9.42578125" customWidth="1"/>
    <col min="13331" max="13332" width="9.7109375" customWidth="1"/>
    <col min="13333" max="13334" width="10" customWidth="1"/>
    <col min="13335" max="13335" width="9.85546875" customWidth="1"/>
    <col min="13336" max="13336" width="14.140625" customWidth="1"/>
    <col min="13337" max="13337" width="10.42578125" customWidth="1"/>
    <col min="13338" max="13338" width="10.5703125" customWidth="1"/>
    <col min="13339" max="13339" width="10.42578125" customWidth="1"/>
    <col min="13340" max="13340" width="10.28515625" customWidth="1"/>
    <col min="13341" max="13341" width="10.5703125" customWidth="1"/>
    <col min="13342" max="13342" width="9.140625" customWidth="1"/>
    <col min="13343" max="13343" width="10.42578125" customWidth="1"/>
    <col min="13344" max="13349" width="9.140625" customWidth="1"/>
    <col min="13350" max="13350" width="8" customWidth="1"/>
    <col min="13351" max="13359" width="7.28515625" customWidth="1"/>
    <col min="13360" max="13360" width="8.42578125" customWidth="1"/>
    <col min="13361" max="13361" width="9.28515625" customWidth="1"/>
    <col min="13362" max="13362" width="7.28515625" customWidth="1"/>
    <col min="13363" max="13363" width="9.85546875" customWidth="1"/>
    <col min="13364" max="13364" width="10.5703125" customWidth="1"/>
    <col min="13365" max="13365" width="8.5703125" customWidth="1"/>
    <col min="13366" max="13367" width="8.42578125" customWidth="1"/>
    <col min="13368" max="13368" width="9.140625" customWidth="1"/>
    <col min="13369" max="13369" width="8.140625" customWidth="1"/>
    <col min="13370" max="13370" width="8.85546875" customWidth="1"/>
    <col min="13564" max="13564" width="2.5703125" customWidth="1"/>
    <col min="13565" max="13565" width="5.140625" customWidth="1"/>
    <col min="13566" max="13566" width="12.42578125" customWidth="1"/>
    <col min="13567" max="13567" width="8.5703125" customWidth="1"/>
    <col min="13568" max="13568" width="9.28515625" customWidth="1"/>
    <col min="13569" max="13569" width="9.140625" customWidth="1"/>
    <col min="13570" max="13570" width="9" customWidth="1"/>
    <col min="13571" max="13571" width="8.85546875" customWidth="1"/>
    <col min="13572" max="13572" width="9" customWidth="1"/>
    <col min="13573" max="13574" width="8.85546875" customWidth="1"/>
    <col min="13575" max="13575" width="9.140625" customWidth="1"/>
    <col min="13576" max="13576" width="9.28515625" customWidth="1"/>
    <col min="13577" max="13577" width="9.42578125" customWidth="1"/>
    <col min="13578" max="13578" width="9.28515625" customWidth="1"/>
    <col min="13579" max="13579" width="9.5703125" customWidth="1"/>
    <col min="13580" max="13580" width="10" customWidth="1"/>
    <col min="13581" max="13581" width="10.140625" customWidth="1"/>
    <col min="13582" max="13582" width="10.28515625" customWidth="1"/>
    <col min="13583" max="13583" width="9.42578125" customWidth="1"/>
    <col min="13584" max="13584" width="9.5703125" customWidth="1"/>
    <col min="13585" max="13585" width="9" customWidth="1"/>
    <col min="13586" max="13586" width="9.42578125" customWidth="1"/>
    <col min="13587" max="13588" width="9.7109375" customWidth="1"/>
    <col min="13589" max="13590" width="10" customWidth="1"/>
    <col min="13591" max="13591" width="9.85546875" customWidth="1"/>
    <col min="13592" max="13592" width="14.140625" customWidth="1"/>
    <col min="13593" max="13593" width="10.42578125" customWidth="1"/>
    <col min="13594" max="13594" width="10.5703125" customWidth="1"/>
    <col min="13595" max="13595" width="10.42578125" customWidth="1"/>
    <col min="13596" max="13596" width="10.28515625" customWidth="1"/>
    <col min="13597" max="13597" width="10.5703125" customWidth="1"/>
    <col min="13598" max="13598" width="9.140625" customWidth="1"/>
    <col min="13599" max="13599" width="10.42578125" customWidth="1"/>
    <col min="13600" max="13605" width="9.140625" customWidth="1"/>
    <col min="13606" max="13606" width="8" customWidth="1"/>
    <col min="13607" max="13615" width="7.28515625" customWidth="1"/>
    <col min="13616" max="13616" width="8.42578125" customWidth="1"/>
    <col min="13617" max="13617" width="9.28515625" customWidth="1"/>
    <col min="13618" max="13618" width="7.28515625" customWidth="1"/>
    <col min="13619" max="13619" width="9.85546875" customWidth="1"/>
    <col min="13620" max="13620" width="10.5703125" customWidth="1"/>
    <col min="13621" max="13621" width="8.5703125" customWidth="1"/>
    <col min="13622" max="13623" width="8.42578125" customWidth="1"/>
    <col min="13624" max="13624" width="9.140625" customWidth="1"/>
    <col min="13625" max="13625" width="8.140625" customWidth="1"/>
    <col min="13626" max="13626" width="8.85546875" customWidth="1"/>
    <col min="13820" max="13820" width="2.5703125" customWidth="1"/>
    <col min="13821" max="13821" width="5.140625" customWidth="1"/>
    <col min="13822" max="13822" width="12.42578125" customWidth="1"/>
    <col min="13823" max="13823" width="8.5703125" customWidth="1"/>
    <col min="13824" max="13824" width="9.28515625" customWidth="1"/>
    <col min="13825" max="13825" width="9.140625" customWidth="1"/>
    <col min="13826" max="13826" width="9" customWidth="1"/>
    <col min="13827" max="13827" width="8.85546875" customWidth="1"/>
    <col min="13828" max="13828" width="9" customWidth="1"/>
    <col min="13829" max="13830" width="8.85546875" customWidth="1"/>
    <col min="13831" max="13831" width="9.140625" customWidth="1"/>
    <col min="13832" max="13832" width="9.28515625" customWidth="1"/>
    <col min="13833" max="13833" width="9.42578125" customWidth="1"/>
    <col min="13834" max="13834" width="9.28515625" customWidth="1"/>
    <col min="13835" max="13835" width="9.5703125" customWidth="1"/>
    <col min="13836" max="13836" width="10" customWidth="1"/>
    <col min="13837" max="13837" width="10.140625" customWidth="1"/>
    <col min="13838" max="13838" width="10.28515625" customWidth="1"/>
    <col min="13839" max="13839" width="9.42578125" customWidth="1"/>
    <col min="13840" max="13840" width="9.5703125" customWidth="1"/>
    <col min="13841" max="13841" width="9" customWidth="1"/>
    <col min="13842" max="13842" width="9.42578125" customWidth="1"/>
    <col min="13843" max="13844" width="9.7109375" customWidth="1"/>
    <col min="13845" max="13846" width="10" customWidth="1"/>
    <col min="13847" max="13847" width="9.85546875" customWidth="1"/>
    <col min="13848" max="13848" width="14.140625" customWidth="1"/>
    <col min="13849" max="13849" width="10.42578125" customWidth="1"/>
    <col min="13850" max="13850" width="10.5703125" customWidth="1"/>
    <col min="13851" max="13851" width="10.42578125" customWidth="1"/>
    <col min="13852" max="13852" width="10.28515625" customWidth="1"/>
    <col min="13853" max="13853" width="10.5703125" customWidth="1"/>
    <col min="13854" max="13854" width="9.140625" customWidth="1"/>
    <col min="13855" max="13855" width="10.42578125" customWidth="1"/>
    <col min="13856" max="13861" width="9.140625" customWidth="1"/>
    <col min="13862" max="13862" width="8" customWidth="1"/>
    <col min="13863" max="13871" width="7.28515625" customWidth="1"/>
    <col min="13872" max="13872" width="8.42578125" customWidth="1"/>
    <col min="13873" max="13873" width="9.28515625" customWidth="1"/>
    <col min="13874" max="13874" width="7.28515625" customWidth="1"/>
    <col min="13875" max="13875" width="9.85546875" customWidth="1"/>
    <col min="13876" max="13876" width="10.5703125" customWidth="1"/>
    <col min="13877" max="13877" width="8.5703125" customWidth="1"/>
    <col min="13878" max="13879" width="8.42578125" customWidth="1"/>
    <col min="13880" max="13880" width="9.140625" customWidth="1"/>
    <col min="13881" max="13881" width="8.140625" customWidth="1"/>
    <col min="13882" max="13882" width="8.85546875" customWidth="1"/>
    <col min="14076" max="14076" width="2.5703125" customWidth="1"/>
    <col min="14077" max="14077" width="5.140625" customWidth="1"/>
    <col min="14078" max="14078" width="12.42578125" customWidth="1"/>
    <col min="14079" max="14079" width="8.5703125" customWidth="1"/>
    <col min="14080" max="14080" width="9.28515625" customWidth="1"/>
    <col min="14081" max="14081" width="9.140625" customWidth="1"/>
    <col min="14082" max="14082" width="9" customWidth="1"/>
    <col min="14083" max="14083" width="8.85546875" customWidth="1"/>
    <col min="14084" max="14084" width="9" customWidth="1"/>
    <col min="14085" max="14086" width="8.85546875" customWidth="1"/>
    <col min="14087" max="14087" width="9.140625" customWidth="1"/>
    <col min="14088" max="14088" width="9.28515625" customWidth="1"/>
    <col min="14089" max="14089" width="9.42578125" customWidth="1"/>
    <col min="14090" max="14090" width="9.28515625" customWidth="1"/>
    <col min="14091" max="14091" width="9.5703125" customWidth="1"/>
    <col min="14092" max="14092" width="10" customWidth="1"/>
    <col min="14093" max="14093" width="10.140625" customWidth="1"/>
    <col min="14094" max="14094" width="10.28515625" customWidth="1"/>
    <col min="14095" max="14095" width="9.42578125" customWidth="1"/>
    <col min="14096" max="14096" width="9.5703125" customWidth="1"/>
    <col min="14097" max="14097" width="9" customWidth="1"/>
    <col min="14098" max="14098" width="9.42578125" customWidth="1"/>
    <col min="14099" max="14100" width="9.7109375" customWidth="1"/>
    <col min="14101" max="14102" width="10" customWidth="1"/>
    <col min="14103" max="14103" width="9.85546875" customWidth="1"/>
    <col min="14104" max="14104" width="14.140625" customWidth="1"/>
    <col min="14105" max="14105" width="10.42578125" customWidth="1"/>
    <col min="14106" max="14106" width="10.5703125" customWidth="1"/>
    <col min="14107" max="14107" width="10.42578125" customWidth="1"/>
    <col min="14108" max="14108" width="10.28515625" customWidth="1"/>
    <col min="14109" max="14109" width="10.5703125" customWidth="1"/>
    <col min="14110" max="14110" width="9.140625" customWidth="1"/>
    <col min="14111" max="14111" width="10.42578125" customWidth="1"/>
    <col min="14112" max="14117" width="9.140625" customWidth="1"/>
    <col min="14118" max="14118" width="8" customWidth="1"/>
    <col min="14119" max="14127" width="7.28515625" customWidth="1"/>
    <col min="14128" max="14128" width="8.42578125" customWidth="1"/>
    <col min="14129" max="14129" width="9.28515625" customWidth="1"/>
    <col min="14130" max="14130" width="7.28515625" customWidth="1"/>
    <col min="14131" max="14131" width="9.85546875" customWidth="1"/>
    <col min="14132" max="14132" width="10.5703125" customWidth="1"/>
    <col min="14133" max="14133" width="8.5703125" customWidth="1"/>
    <col min="14134" max="14135" width="8.42578125" customWidth="1"/>
    <col min="14136" max="14136" width="9.140625" customWidth="1"/>
    <col min="14137" max="14137" width="8.140625" customWidth="1"/>
    <col min="14138" max="14138" width="8.85546875" customWidth="1"/>
    <col min="14332" max="14332" width="2.5703125" customWidth="1"/>
    <col min="14333" max="14333" width="5.140625" customWidth="1"/>
    <col min="14334" max="14334" width="12.42578125" customWidth="1"/>
    <col min="14335" max="14335" width="8.5703125" customWidth="1"/>
    <col min="14336" max="14336" width="9.28515625" customWidth="1"/>
    <col min="14337" max="14337" width="9.140625" customWidth="1"/>
    <col min="14338" max="14338" width="9" customWidth="1"/>
    <col min="14339" max="14339" width="8.85546875" customWidth="1"/>
    <col min="14340" max="14340" width="9" customWidth="1"/>
    <col min="14341" max="14342" width="8.85546875" customWidth="1"/>
    <col min="14343" max="14343" width="9.140625" customWidth="1"/>
    <col min="14344" max="14344" width="9.28515625" customWidth="1"/>
    <col min="14345" max="14345" width="9.42578125" customWidth="1"/>
    <col min="14346" max="14346" width="9.28515625" customWidth="1"/>
    <col min="14347" max="14347" width="9.5703125" customWidth="1"/>
    <col min="14348" max="14348" width="10" customWidth="1"/>
    <col min="14349" max="14349" width="10.140625" customWidth="1"/>
    <col min="14350" max="14350" width="10.28515625" customWidth="1"/>
    <col min="14351" max="14351" width="9.42578125" customWidth="1"/>
    <col min="14352" max="14352" width="9.5703125" customWidth="1"/>
    <col min="14353" max="14353" width="9" customWidth="1"/>
    <col min="14354" max="14354" width="9.42578125" customWidth="1"/>
    <col min="14355" max="14356" width="9.7109375" customWidth="1"/>
    <col min="14357" max="14358" width="10" customWidth="1"/>
    <col min="14359" max="14359" width="9.85546875" customWidth="1"/>
    <col min="14360" max="14360" width="14.140625" customWidth="1"/>
    <col min="14361" max="14361" width="10.42578125" customWidth="1"/>
    <col min="14362" max="14362" width="10.5703125" customWidth="1"/>
    <col min="14363" max="14363" width="10.42578125" customWidth="1"/>
    <col min="14364" max="14364" width="10.28515625" customWidth="1"/>
    <col min="14365" max="14365" width="10.5703125" customWidth="1"/>
    <col min="14366" max="14366" width="9.140625" customWidth="1"/>
    <col min="14367" max="14367" width="10.42578125" customWidth="1"/>
    <col min="14368" max="14373" width="9.140625" customWidth="1"/>
    <col min="14374" max="14374" width="8" customWidth="1"/>
    <col min="14375" max="14383" width="7.28515625" customWidth="1"/>
    <col min="14384" max="14384" width="8.42578125" customWidth="1"/>
    <col min="14385" max="14385" width="9.28515625" customWidth="1"/>
    <col min="14386" max="14386" width="7.28515625" customWidth="1"/>
    <col min="14387" max="14387" width="9.85546875" customWidth="1"/>
    <col min="14388" max="14388" width="10.5703125" customWidth="1"/>
    <col min="14389" max="14389" width="8.5703125" customWidth="1"/>
    <col min="14390" max="14391" width="8.42578125" customWidth="1"/>
    <col min="14392" max="14392" width="9.140625" customWidth="1"/>
    <col min="14393" max="14393" width="8.140625" customWidth="1"/>
    <col min="14394" max="14394" width="8.85546875" customWidth="1"/>
    <col min="14588" max="14588" width="2.5703125" customWidth="1"/>
    <col min="14589" max="14589" width="5.140625" customWidth="1"/>
    <col min="14590" max="14590" width="12.42578125" customWidth="1"/>
    <col min="14591" max="14591" width="8.5703125" customWidth="1"/>
    <col min="14592" max="14592" width="9.28515625" customWidth="1"/>
    <col min="14593" max="14593" width="9.140625" customWidth="1"/>
    <col min="14594" max="14594" width="9" customWidth="1"/>
    <col min="14595" max="14595" width="8.85546875" customWidth="1"/>
    <col min="14596" max="14596" width="9" customWidth="1"/>
    <col min="14597" max="14598" width="8.85546875" customWidth="1"/>
    <col min="14599" max="14599" width="9.140625" customWidth="1"/>
    <col min="14600" max="14600" width="9.28515625" customWidth="1"/>
    <col min="14601" max="14601" width="9.42578125" customWidth="1"/>
    <col min="14602" max="14602" width="9.28515625" customWidth="1"/>
    <col min="14603" max="14603" width="9.5703125" customWidth="1"/>
    <col min="14604" max="14604" width="10" customWidth="1"/>
    <col min="14605" max="14605" width="10.140625" customWidth="1"/>
    <col min="14606" max="14606" width="10.28515625" customWidth="1"/>
    <col min="14607" max="14607" width="9.42578125" customWidth="1"/>
    <col min="14608" max="14608" width="9.5703125" customWidth="1"/>
    <col min="14609" max="14609" width="9" customWidth="1"/>
    <col min="14610" max="14610" width="9.42578125" customWidth="1"/>
    <col min="14611" max="14612" width="9.7109375" customWidth="1"/>
    <col min="14613" max="14614" width="10" customWidth="1"/>
    <col min="14615" max="14615" width="9.85546875" customWidth="1"/>
    <col min="14616" max="14616" width="14.140625" customWidth="1"/>
    <col min="14617" max="14617" width="10.42578125" customWidth="1"/>
    <col min="14618" max="14618" width="10.5703125" customWidth="1"/>
    <col min="14619" max="14619" width="10.42578125" customWidth="1"/>
    <col min="14620" max="14620" width="10.28515625" customWidth="1"/>
    <col min="14621" max="14621" width="10.5703125" customWidth="1"/>
    <col min="14622" max="14622" width="9.140625" customWidth="1"/>
    <col min="14623" max="14623" width="10.42578125" customWidth="1"/>
    <col min="14624" max="14629" width="9.140625" customWidth="1"/>
    <col min="14630" max="14630" width="8" customWidth="1"/>
    <col min="14631" max="14639" width="7.28515625" customWidth="1"/>
    <col min="14640" max="14640" width="8.42578125" customWidth="1"/>
    <col min="14641" max="14641" width="9.28515625" customWidth="1"/>
    <col min="14642" max="14642" width="7.28515625" customWidth="1"/>
    <col min="14643" max="14643" width="9.85546875" customWidth="1"/>
    <col min="14644" max="14644" width="10.5703125" customWidth="1"/>
    <col min="14645" max="14645" width="8.5703125" customWidth="1"/>
    <col min="14646" max="14647" width="8.42578125" customWidth="1"/>
    <col min="14648" max="14648" width="9.140625" customWidth="1"/>
    <col min="14649" max="14649" width="8.140625" customWidth="1"/>
    <col min="14650" max="14650" width="8.85546875" customWidth="1"/>
    <col min="14844" max="14844" width="2.5703125" customWidth="1"/>
    <col min="14845" max="14845" width="5.140625" customWidth="1"/>
    <col min="14846" max="14846" width="12.42578125" customWidth="1"/>
    <col min="14847" max="14847" width="8.5703125" customWidth="1"/>
    <col min="14848" max="14848" width="9.28515625" customWidth="1"/>
    <col min="14849" max="14849" width="9.140625" customWidth="1"/>
    <col min="14850" max="14850" width="9" customWidth="1"/>
    <col min="14851" max="14851" width="8.85546875" customWidth="1"/>
    <col min="14852" max="14852" width="9" customWidth="1"/>
    <col min="14853" max="14854" width="8.85546875" customWidth="1"/>
    <col min="14855" max="14855" width="9.140625" customWidth="1"/>
    <col min="14856" max="14856" width="9.28515625" customWidth="1"/>
    <col min="14857" max="14857" width="9.42578125" customWidth="1"/>
    <col min="14858" max="14858" width="9.28515625" customWidth="1"/>
    <col min="14859" max="14859" width="9.5703125" customWidth="1"/>
    <col min="14860" max="14860" width="10" customWidth="1"/>
    <col min="14861" max="14861" width="10.140625" customWidth="1"/>
    <col min="14862" max="14862" width="10.28515625" customWidth="1"/>
    <col min="14863" max="14863" width="9.42578125" customWidth="1"/>
    <col min="14864" max="14864" width="9.5703125" customWidth="1"/>
    <col min="14865" max="14865" width="9" customWidth="1"/>
    <col min="14866" max="14866" width="9.42578125" customWidth="1"/>
    <col min="14867" max="14868" width="9.7109375" customWidth="1"/>
    <col min="14869" max="14870" width="10" customWidth="1"/>
    <col min="14871" max="14871" width="9.85546875" customWidth="1"/>
    <col min="14872" max="14872" width="14.140625" customWidth="1"/>
    <col min="14873" max="14873" width="10.42578125" customWidth="1"/>
    <col min="14874" max="14874" width="10.5703125" customWidth="1"/>
    <col min="14875" max="14875" width="10.42578125" customWidth="1"/>
    <col min="14876" max="14876" width="10.28515625" customWidth="1"/>
    <col min="14877" max="14877" width="10.5703125" customWidth="1"/>
    <col min="14878" max="14878" width="9.140625" customWidth="1"/>
    <col min="14879" max="14879" width="10.42578125" customWidth="1"/>
    <col min="14880" max="14885" width="9.140625" customWidth="1"/>
    <col min="14886" max="14886" width="8" customWidth="1"/>
    <col min="14887" max="14895" width="7.28515625" customWidth="1"/>
    <col min="14896" max="14896" width="8.42578125" customWidth="1"/>
    <col min="14897" max="14897" width="9.28515625" customWidth="1"/>
    <col min="14898" max="14898" width="7.28515625" customWidth="1"/>
    <col min="14899" max="14899" width="9.85546875" customWidth="1"/>
    <col min="14900" max="14900" width="10.5703125" customWidth="1"/>
    <col min="14901" max="14901" width="8.5703125" customWidth="1"/>
    <col min="14902" max="14903" width="8.42578125" customWidth="1"/>
    <col min="14904" max="14904" width="9.140625" customWidth="1"/>
    <col min="14905" max="14905" width="8.140625" customWidth="1"/>
    <col min="14906" max="14906" width="8.85546875" customWidth="1"/>
    <col min="15100" max="15100" width="2.5703125" customWidth="1"/>
    <col min="15101" max="15101" width="5.140625" customWidth="1"/>
    <col min="15102" max="15102" width="12.42578125" customWidth="1"/>
    <col min="15103" max="15103" width="8.5703125" customWidth="1"/>
    <col min="15104" max="15104" width="9.28515625" customWidth="1"/>
    <col min="15105" max="15105" width="9.140625" customWidth="1"/>
    <col min="15106" max="15106" width="9" customWidth="1"/>
    <col min="15107" max="15107" width="8.85546875" customWidth="1"/>
    <col min="15108" max="15108" width="9" customWidth="1"/>
    <col min="15109" max="15110" width="8.85546875" customWidth="1"/>
    <col min="15111" max="15111" width="9.140625" customWidth="1"/>
    <col min="15112" max="15112" width="9.28515625" customWidth="1"/>
    <col min="15113" max="15113" width="9.42578125" customWidth="1"/>
    <col min="15114" max="15114" width="9.28515625" customWidth="1"/>
    <col min="15115" max="15115" width="9.5703125" customWidth="1"/>
    <col min="15116" max="15116" width="10" customWidth="1"/>
    <col min="15117" max="15117" width="10.140625" customWidth="1"/>
    <col min="15118" max="15118" width="10.28515625" customWidth="1"/>
    <col min="15119" max="15119" width="9.42578125" customWidth="1"/>
    <col min="15120" max="15120" width="9.5703125" customWidth="1"/>
    <col min="15121" max="15121" width="9" customWidth="1"/>
    <col min="15122" max="15122" width="9.42578125" customWidth="1"/>
    <col min="15123" max="15124" width="9.7109375" customWidth="1"/>
    <col min="15125" max="15126" width="10" customWidth="1"/>
    <col min="15127" max="15127" width="9.85546875" customWidth="1"/>
    <col min="15128" max="15128" width="14.140625" customWidth="1"/>
    <col min="15129" max="15129" width="10.42578125" customWidth="1"/>
    <col min="15130" max="15130" width="10.5703125" customWidth="1"/>
    <col min="15131" max="15131" width="10.42578125" customWidth="1"/>
    <col min="15132" max="15132" width="10.28515625" customWidth="1"/>
    <col min="15133" max="15133" width="10.5703125" customWidth="1"/>
    <col min="15134" max="15134" width="9.140625" customWidth="1"/>
    <col min="15135" max="15135" width="10.42578125" customWidth="1"/>
    <col min="15136" max="15141" width="9.140625" customWidth="1"/>
    <col min="15142" max="15142" width="8" customWidth="1"/>
    <col min="15143" max="15151" width="7.28515625" customWidth="1"/>
    <col min="15152" max="15152" width="8.42578125" customWidth="1"/>
    <col min="15153" max="15153" width="9.28515625" customWidth="1"/>
    <col min="15154" max="15154" width="7.28515625" customWidth="1"/>
    <col min="15155" max="15155" width="9.85546875" customWidth="1"/>
    <col min="15156" max="15156" width="10.5703125" customWidth="1"/>
    <col min="15157" max="15157" width="8.5703125" customWidth="1"/>
    <col min="15158" max="15159" width="8.42578125" customWidth="1"/>
    <col min="15160" max="15160" width="9.140625" customWidth="1"/>
    <col min="15161" max="15161" width="8.140625" customWidth="1"/>
    <col min="15162" max="15162" width="8.85546875" customWidth="1"/>
    <col min="15356" max="15356" width="2.5703125" customWidth="1"/>
    <col min="15357" max="15357" width="5.140625" customWidth="1"/>
    <col min="15358" max="15358" width="12.42578125" customWidth="1"/>
    <col min="15359" max="15359" width="8.5703125" customWidth="1"/>
    <col min="15360" max="15360" width="9.28515625" customWidth="1"/>
    <col min="15361" max="15361" width="9.140625" customWidth="1"/>
    <col min="15362" max="15362" width="9" customWidth="1"/>
    <col min="15363" max="15363" width="8.85546875" customWidth="1"/>
    <col min="15364" max="15364" width="9" customWidth="1"/>
    <col min="15365" max="15366" width="8.85546875" customWidth="1"/>
    <col min="15367" max="15367" width="9.140625" customWidth="1"/>
    <col min="15368" max="15368" width="9.28515625" customWidth="1"/>
    <col min="15369" max="15369" width="9.42578125" customWidth="1"/>
    <col min="15370" max="15370" width="9.28515625" customWidth="1"/>
    <col min="15371" max="15371" width="9.5703125" customWidth="1"/>
    <col min="15372" max="15372" width="10" customWidth="1"/>
    <col min="15373" max="15373" width="10.140625" customWidth="1"/>
    <col min="15374" max="15374" width="10.28515625" customWidth="1"/>
    <col min="15375" max="15375" width="9.42578125" customWidth="1"/>
    <col min="15376" max="15376" width="9.5703125" customWidth="1"/>
    <col min="15377" max="15377" width="9" customWidth="1"/>
    <col min="15378" max="15378" width="9.42578125" customWidth="1"/>
    <col min="15379" max="15380" width="9.7109375" customWidth="1"/>
    <col min="15381" max="15382" width="10" customWidth="1"/>
    <col min="15383" max="15383" width="9.85546875" customWidth="1"/>
    <col min="15384" max="15384" width="14.140625" customWidth="1"/>
    <col min="15385" max="15385" width="10.42578125" customWidth="1"/>
    <col min="15386" max="15386" width="10.5703125" customWidth="1"/>
    <col min="15387" max="15387" width="10.42578125" customWidth="1"/>
    <col min="15388" max="15388" width="10.28515625" customWidth="1"/>
    <col min="15389" max="15389" width="10.5703125" customWidth="1"/>
    <col min="15390" max="15390" width="9.140625" customWidth="1"/>
    <col min="15391" max="15391" width="10.42578125" customWidth="1"/>
    <col min="15392" max="15397" width="9.140625" customWidth="1"/>
    <col min="15398" max="15398" width="8" customWidth="1"/>
    <col min="15399" max="15407" width="7.28515625" customWidth="1"/>
    <col min="15408" max="15408" width="8.42578125" customWidth="1"/>
    <col min="15409" max="15409" width="9.28515625" customWidth="1"/>
    <col min="15410" max="15410" width="7.28515625" customWidth="1"/>
    <col min="15411" max="15411" width="9.85546875" customWidth="1"/>
    <col min="15412" max="15412" width="10.5703125" customWidth="1"/>
    <col min="15413" max="15413" width="8.5703125" customWidth="1"/>
    <col min="15414" max="15415" width="8.42578125" customWidth="1"/>
    <col min="15416" max="15416" width="9.140625" customWidth="1"/>
    <col min="15417" max="15417" width="8.140625" customWidth="1"/>
    <col min="15418" max="15418" width="8.85546875" customWidth="1"/>
    <col min="15612" max="15612" width="2.5703125" customWidth="1"/>
    <col min="15613" max="15613" width="5.140625" customWidth="1"/>
    <col min="15614" max="15614" width="12.42578125" customWidth="1"/>
    <col min="15615" max="15615" width="8.5703125" customWidth="1"/>
    <col min="15616" max="15616" width="9.28515625" customWidth="1"/>
    <col min="15617" max="15617" width="9.140625" customWidth="1"/>
    <col min="15618" max="15618" width="9" customWidth="1"/>
    <col min="15619" max="15619" width="8.85546875" customWidth="1"/>
    <col min="15620" max="15620" width="9" customWidth="1"/>
    <col min="15621" max="15622" width="8.85546875" customWidth="1"/>
    <col min="15623" max="15623" width="9.140625" customWidth="1"/>
    <col min="15624" max="15624" width="9.28515625" customWidth="1"/>
    <col min="15625" max="15625" width="9.42578125" customWidth="1"/>
    <col min="15626" max="15626" width="9.28515625" customWidth="1"/>
    <col min="15627" max="15627" width="9.5703125" customWidth="1"/>
    <col min="15628" max="15628" width="10" customWidth="1"/>
    <col min="15629" max="15629" width="10.140625" customWidth="1"/>
    <col min="15630" max="15630" width="10.28515625" customWidth="1"/>
    <col min="15631" max="15631" width="9.42578125" customWidth="1"/>
    <col min="15632" max="15632" width="9.5703125" customWidth="1"/>
    <col min="15633" max="15633" width="9" customWidth="1"/>
    <col min="15634" max="15634" width="9.42578125" customWidth="1"/>
    <col min="15635" max="15636" width="9.7109375" customWidth="1"/>
    <col min="15637" max="15638" width="10" customWidth="1"/>
    <col min="15639" max="15639" width="9.85546875" customWidth="1"/>
    <col min="15640" max="15640" width="14.140625" customWidth="1"/>
    <col min="15641" max="15641" width="10.42578125" customWidth="1"/>
    <col min="15642" max="15642" width="10.5703125" customWidth="1"/>
    <col min="15643" max="15643" width="10.42578125" customWidth="1"/>
    <col min="15644" max="15644" width="10.28515625" customWidth="1"/>
    <col min="15645" max="15645" width="10.5703125" customWidth="1"/>
    <col min="15646" max="15646" width="9.140625" customWidth="1"/>
    <col min="15647" max="15647" width="10.42578125" customWidth="1"/>
    <col min="15648" max="15653" width="9.140625" customWidth="1"/>
    <col min="15654" max="15654" width="8" customWidth="1"/>
    <col min="15655" max="15663" width="7.28515625" customWidth="1"/>
    <col min="15664" max="15664" width="8.42578125" customWidth="1"/>
    <col min="15665" max="15665" width="9.28515625" customWidth="1"/>
    <col min="15666" max="15666" width="7.28515625" customWidth="1"/>
    <col min="15667" max="15667" width="9.85546875" customWidth="1"/>
    <col min="15668" max="15668" width="10.5703125" customWidth="1"/>
    <col min="15669" max="15669" width="8.5703125" customWidth="1"/>
    <col min="15670" max="15671" width="8.42578125" customWidth="1"/>
    <col min="15672" max="15672" width="9.140625" customWidth="1"/>
    <col min="15673" max="15673" width="8.140625" customWidth="1"/>
    <col min="15674" max="15674" width="8.85546875" customWidth="1"/>
    <col min="15868" max="15868" width="2.5703125" customWidth="1"/>
    <col min="15869" max="15869" width="5.140625" customWidth="1"/>
    <col min="15870" max="15870" width="12.42578125" customWidth="1"/>
    <col min="15871" max="15871" width="8.5703125" customWidth="1"/>
    <col min="15872" max="15872" width="9.28515625" customWidth="1"/>
    <col min="15873" max="15873" width="9.140625" customWidth="1"/>
    <col min="15874" max="15874" width="9" customWidth="1"/>
    <col min="15875" max="15875" width="8.85546875" customWidth="1"/>
    <col min="15876" max="15876" width="9" customWidth="1"/>
    <col min="15877" max="15878" width="8.85546875" customWidth="1"/>
    <col min="15879" max="15879" width="9.140625" customWidth="1"/>
    <col min="15880" max="15880" width="9.28515625" customWidth="1"/>
    <col min="15881" max="15881" width="9.42578125" customWidth="1"/>
    <col min="15882" max="15882" width="9.28515625" customWidth="1"/>
    <col min="15883" max="15883" width="9.5703125" customWidth="1"/>
    <col min="15884" max="15884" width="10" customWidth="1"/>
    <col min="15885" max="15885" width="10.140625" customWidth="1"/>
    <col min="15886" max="15886" width="10.28515625" customWidth="1"/>
    <col min="15887" max="15887" width="9.42578125" customWidth="1"/>
    <col min="15888" max="15888" width="9.5703125" customWidth="1"/>
    <col min="15889" max="15889" width="9" customWidth="1"/>
    <col min="15890" max="15890" width="9.42578125" customWidth="1"/>
    <col min="15891" max="15892" width="9.7109375" customWidth="1"/>
    <col min="15893" max="15894" width="10" customWidth="1"/>
    <col min="15895" max="15895" width="9.85546875" customWidth="1"/>
    <col min="15896" max="15896" width="14.140625" customWidth="1"/>
    <col min="15897" max="15897" width="10.42578125" customWidth="1"/>
    <col min="15898" max="15898" width="10.5703125" customWidth="1"/>
    <col min="15899" max="15899" width="10.42578125" customWidth="1"/>
    <col min="15900" max="15900" width="10.28515625" customWidth="1"/>
    <col min="15901" max="15901" width="10.5703125" customWidth="1"/>
    <col min="15902" max="15902" width="9.140625" customWidth="1"/>
    <col min="15903" max="15903" width="10.42578125" customWidth="1"/>
    <col min="15904" max="15909" width="9.140625" customWidth="1"/>
    <col min="15910" max="15910" width="8" customWidth="1"/>
    <col min="15911" max="15919" width="7.28515625" customWidth="1"/>
    <col min="15920" max="15920" width="8.42578125" customWidth="1"/>
    <col min="15921" max="15921" width="9.28515625" customWidth="1"/>
    <col min="15922" max="15922" width="7.28515625" customWidth="1"/>
    <col min="15923" max="15923" width="9.85546875" customWidth="1"/>
    <col min="15924" max="15924" width="10.5703125" customWidth="1"/>
    <col min="15925" max="15925" width="8.5703125" customWidth="1"/>
    <col min="15926" max="15927" width="8.42578125" customWidth="1"/>
    <col min="15928" max="15928" width="9.140625" customWidth="1"/>
    <col min="15929" max="15929" width="8.140625" customWidth="1"/>
    <col min="15930" max="15930" width="8.85546875" customWidth="1"/>
    <col min="16124" max="16124" width="2.5703125" customWidth="1"/>
    <col min="16125" max="16125" width="5.140625" customWidth="1"/>
    <col min="16126" max="16126" width="12.42578125" customWidth="1"/>
    <col min="16127" max="16127" width="8.5703125" customWidth="1"/>
    <col min="16128" max="16128" width="9.28515625" customWidth="1"/>
    <col min="16129" max="16129" width="9.140625" customWidth="1"/>
    <col min="16130" max="16130" width="9" customWidth="1"/>
    <col min="16131" max="16131" width="8.85546875" customWidth="1"/>
    <col min="16132" max="16132" width="9" customWidth="1"/>
    <col min="16133" max="16134" width="8.85546875" customWidth="1"/>
    <col min="16135" max="16135" width="9.140625" customWidth="1"/>
    <col min="16136" max="16136" width="9.28515625" customWidth="1"/>
    <col min="16137" max="16137" width="9.42578125" customWidth="1"/>
    <col min="16138" max="16138" width="9.28515625" customWidth="1"/>
    <col min="16139" max="16139" width="9.5703125" customWidth="1"/>
    <col min="16140" max="16140" width="10" customWidth="1"/>
    <col min="16141" max="16141" width="10.140625" customWidth="1"/>
    <col min="16142" max="16142" width="10.28515625" customWidth="1"/>
    <col min="16143" max="16143" width="9.42578125" customWidth="1"/>
    <col min="16144" max="16144" width="9.5703125" customWidth="1"/>
    <col min="16145" max="16145" width="9" customWidth="1"/>
    <col min="16146" max="16146" width="9.42578125" customWidth="1"/>
    <col min="16147" max="16148" width="9.7109375" customWidth="1"/>
    <col min="16149" max="16150" width="10" customWidth="1"/>
    <col min="16151" max="16151" width="9.85546875" customWidth="1"/>
    <col min="16152" max="16152" width="14.140625" customWidth="1"/>
    <col min="16153" max="16153" width="10.42578125" customWidth="1"/>
    <col min="16154" max="16154" width="10.5703125" customWidth="1"/>
    <col min="16155" max="16155" width="10.42578125" customWidth="1"/>
    <col min="16156" max="16156" width="10.28515625" customWidth="1"/>
    <col min="16157" max="16157" width="10.5703125" customWidth="1"/>
    <col min="16158" max="16158" width="9.140625" customWidth="1"/>
    <col min="16159" max="16159" width="10.42578125" customWidth="1"/>
    <col min="16160" max="16165" width="9.140625" customWidth="1"/>
    <col min="16166" max="16166" width="8" customWidth="1"/>
    <col min="16167" max="16175" width="7.28515625" customWidth="1"/>
    <col min="16176" max="16176" width="8.42578125" customWidth="1"/>
    <col min="16177" max="16177" width="9.28515625" customWidth="1"/>
    <col min="16178" max="16178" width="7.28515625" customWidth="1"/>
    <col min="16179" max="16179" width="9.85546875" customWidth="1"/>
    <col min="16180" max="16180" width="10.5703125" customWidth="1"/>
    <col min="16181" max="16181" width="8.5703125" customWidth="1"/>
    <col min="16182" max="16183" width="8.42578125" customWidth="1"/>
    <col min="16184" max="16184" width="9.140625" customWidth="1"/>
    <col min="16185" max="16185" width="8.140625" customWidth="1"/>
    <col min="16186" max="16186" width="8.85546875" customWidth="1"/>
  </cols>
  <sheetData>
    <row r="1" spans="2:61" ht="30" customHeight="1" x14ac:dyDescent="0.25">
      <c r="B1" s="1288" t="s">
        <v>290</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row>
    <row r="2" spans="2:61" ht="15" customHeight="1" thickBot="1" x14ac:dyDescent="0.3">
      <c r="B2" s="282"/>
      <c r="C2" s="1"/>
    </row>
    <row r="3" spans="2:61" ht="18" customHeight="1" thickBot="1" x14ac:dyDescent="0.3">
      <c r="B3" s="1358" t="s">
        <v>0</v>
      </c>
      <c r="C3" s="1359"/>
      <c r="D3" s="1364" t="s">
        <v>1</v>
      </c>
      <c r="E3" s="1467" t="s">
        <v>2</v>
      </c>
      <c r="F3" s="1468"/>
      <c r="G3" s="1468"/>
      <c r="H3" s="1468"/>
      <c r="I3" s="1468"/>
      <c r="J3" s="1468"/>
      <c r="K3" s="1468"/>
      <c r="L3" s="1469"/>
      <c r="M3" s="1630" t="s">
        <v>3</v>
      </c>
      <c r="N3" s="1631"/>
      <c r="O3" s="1631"/>
      <c r="P3" s="1631"/>
      <c r="Q3" s="1631"/>
      <c r="R3" s="1631"/>
      <c r="S3" s="1631"/>
      <c r="T3" s="1631"/>
      <c r="U3" s="1631"/>
      <c r="V3" s="1631"/>
      <c r="W3" s="1631"/>
      <c r="X3" s="1631"/>
      <c r="Y3" s="1632"/>
      <c r="Z3" s="1500" t="s">
        <v>4</v>
      </c>
      <c r="AA3" s="1468"/>
      <c r="AB3" s="1468"/>
      <c r="AC3" s="1468"/>
      <c r="AD3" s="1468"/>
      <c r="AE3" s="1469"/>
      <c r="AF3" s="1660" t="s">
        <v>5</v>
      </c>
      <c r="AG3" s="1648"/>
      <c r="AH3" s="1648"/>
      <c r="AI3" s="1648"/>
      <c r="AJ3" s="1648"/>
      <c r="AK3" s="1648"/>
      <c r="AL3" s="1648"/>
      <c r="AM3" s="1649"/>
      <c r="AN3" s="1667" t="s">
        <v>6</v>
      </c>
      <c r="AO3" s="1631"/>
      <c r="AP3" s="1631"/>
      <c r="AQ3" s="1631"/>
      <c r="AR3" s="1631"/>
      <c r="AS3" s="1631"/>
      <c r="AT3" s="1631"/>
      <c r="AU3" s="1631"/>
      <c r="AV3" s="1631"/>
      <c r="AW3" s="1631"/>
      <c r="AX3" s="1631"/>
      <c r="AY3" s="1631"/>
      <c r="AZ3" s="1632"/>
      <c r="BA3" s="1667" t="s">
        <v>7</v>
      </c>
      <c r="BB3" s="1631"/>
      <c r="BC3" s="1631"/>
      <c r="BD3" s="1631"/>
      <c r="BE3" s="1631"/>
      <c r="BF3" s="1632"/>
      <c r="BG3" s="1437" t="s">
        <v>199</v>
      </c>
      <c r="BH3" s="1438"/>
    </row>
    <row r="4" spans="2:61" ht="24" customHeight="1" x14ac:dyDescent="0.25">
      <c r="B4" s="1360"/>
      <c r="C4" s="1361"/>
      <c r="D4" s="1365"/>
      <c r="E4" s="1617" t="s">
        <v>9</v>
      </c>
      <c r="F4" s="1618"/>
      <c r="G4" s="1618"/>
      <c r="H4" s="1618" t="s">
        <v>117</v>
      </c>
      <c r="I4" s="1618"/>
      <c r="J4" s="1635" t="s">
        <v>12</v>
      </c>
      <c r="K4" s="1635"/>
      <c r="L4" s="1636"/>
      <c r="M4" s="1617" t="s">
        <v>90</v>
      </c>
      <c r="N4" s="1618"/>
      <c r="O4" s="1618"/>
      <c r="P4" s="1594" t="s">
        <v>91</v>
      </c>
      <c r="Q4" s="1618" t="s">
        <v>143</v>
      </c>
      <c r="R4" s="1618"/>
      <c r="S4" s="1618"/>
      <c r="T4" s="1618"/>
      <c r="U4" s="1618" t="s">
        <v>121</v>
      </c>
      <c r="V4" s="1618"/>
      <c r="W4" s="1618"/>
      <c r="X4" s="1618"/>
      <c r="Y4" s="1621"/>
      <c r="Z4" s="1657" t="s">
        <v>46</v>
      </c>
      <c r="AA4" s="1635" t="s">
        <v>15</v>
      </c>
      <c r="AB4" s="1635"/>
      <c r="AC4" s="1615" t="s">
        <v>16</v>
      </c>
      <c r="AD4" s="1615"/>
      <c r="AE4" s="243" t="s">
        <v>17</v>
      </c>
      <c r="AF4" s="1661" t="s">
        <v>18</v>
      </c>
      <c r="AG4" s="1618"/>
      <c r="AH4" s="1618" t="s">
        <v>19</v>
      </c>
      <c r="AI4" s="1618"/>
      <c r="AJ4" s="1644" t="s">
        <v>20</v>
      </c>
      <c r="AK4" s="1645"/>
      <c r="AL4" s="1645"/>
      <c r="AM4" s="1646"/>
      <c r="AN4" s="1657" t="s">
        <v>21</v>
      </c>
      <c r="AO4" s="1594" t="s">
        <v>22</v>
      </c>
      <c r="AP4" s="1594" t="s">
        <v>23</v>
      </c>
      <c r="AQ4" s="1594" t="s">
        <v>24</v>
      </c>
      <c r="AR4" s="1594" t="s">
        <v>25</v>
      </c>
      <c r="AS4" s="1637" t="s">
        <v>26</v>
      </c>
      <c r="AT4" s="1594" t="s">
        <v>93</v>
      </c>
      <c r="AU4" s="1594" t="s">
        <v>94</v>
      </c>
      <c r="AV4" s="1597" t="s">
        <v>27</v>
      </c>
      <c r="AW4" s="1597" t="s">
        <v>28</v>
      </c>
      <c r="AX4" s="1594" t="s">
        <v>29</v>
      </c>
      <c r="AY4" s="1594" t="s">
        <v>30</v>
      </c>
      <c r="AZ4" s="1601" t="s">
        <v>31</v>
      </c>
      <c r="BA4" s="1668" t="s">
        <v>32</v>
      </c>
      <c r="BB4" s="1628"/>
      <c r="BC4" s="1629" t="s">
        <v>33</v>
      </c>
      <c r="BD4" s="1628"/>
      <c r="BE4" s="1592" t="s">
        <v>34</v>
      </c>
      <c r="BF4" s="1593"/>
      <c r="BG4" s="1439"/>
      <c r="BH4" s="1440"/>
    </row>
    <row r="5" spans="2:61" ht="27" customHeight="1" x14ac:dyDescent="0.25">
      <c r="B5" s="1360"/>
      <c r="C5" s="1361"/>
      <c r="D5" s="1365"/>
      <c r="E5" s="1612" t="s">
        <v>114</v>
      </c>
      <c r="F5" s="1604" t="s">
        <v>115</v>
      </c>
      <c r="G5" s="1604" t="s">
        <v>116</v>
      </c>
      <c r="H5" s="1604" t="s">
        <v>118</v>
      </c>
      <c r="I5" s="1604" t="s">
        <v>122</v>
      </c>
      <c r="J5" s="1561" t="s">
        <v>317</v>
      </c>
      <c r="K5" s="1561" t="s">
        <v>318</v>
      </c>
      <c r="L5" s="1616" t="s">
        <v>319</v>
      </c>
      <c r="M5" s="1612" t="s">
        <v>95</v>
      </c>
      <c r="N5" s="1604" t="s">
        <v>96</v>
      </c>
      <c r="O5" s="1604" t="s">
        <v>97</v>
      </c>
      <c r="P5" s="1619"/>
      <c r="Q5" s="1604" t="s">
        <v>119</v>
      </c>
      <c r="R5" s="1604" t="s">
        <v>120</v>
      </c>
      <c r="S5" s="1604" t="s">
        <v>100</v>
      </c>
      <c r="T5" s="1604" t="s">
        <v>98</v>
      </c>
      <c r="U5" s="1604" t="s">
        <v>41</v>
      </c>
      <c r="V5" s="1604" t="s">
        <v>42</v>
      </c>
      <c r="W5" s="1604" t="s">
        <v>43</v>
      </c>
      <c r="X5" s="1604" t="s">
        <v>44</v>
      </c>
      <c r="Y5" s="1607" t="s">
        <v>45</v>
      </c>
      <c r="Z5" s="1658"/>
      <c r="AA5" s="1516" t="s">
        <v>320</v>
      </c>
      <c r="AB5" s="1516" t="s">
        <v>321</v>
      </c>
      <c r="AC5" s="1516" t="s">
        <v>320</v>
      </c>
      <c r="AD5" s="1516" t="s">
        <v>321</v>
      </c>
      <c r="AE5" s="1541" t="s">
        <v>320</v>
      </c>
      <c r="AF5" s="1654" t="s">
        <v>322</v>
      </c>
      <c r="AG5" s="1604" t="s">
        <v>324</v>
      </c>
      <c r="AH5" s="1604" t="s">
        <v>322</v>
      </c>
      <c r="AI5" s="1604" t="s">
        <v>324</v>
      </c>
      <c r="AJ5" s="1604" t="s">
        <v>343</v>
      </c>
      <c r="AK5" s="1604" t="s">
        <v>323</v>
      </c>
      <c r="AL5" s="1604" t="s">
        <v>346</v>
      </c>
      <c r="AM5" s="1607" t="s">
        <v>340</v>
      </c>
      <c r="AN5" s="1658"/>
      <c r="AO5" s="1595"/>
      <c r="AP5" s="1595"/>
      <c r="AQ5" s="1595"/>
      <c r="AR5" s="1595"/>
      <c r="AS5" s="1595"/>
      <c r="AT5" s="1595"/>
      <c r="AU5" s="1595"/>
      <c r="AV5" s="1598"/>
      <c r="AW5" s="1598"/>
      <c r="AX5" s="1595"/>
      <c r="AY5" s="1594"/>
      <c r="AZ5" s="1602"/>
      <c r="BA5" s="1663" t="s">
        <v>337</v>
      </c>
      <c r="BB5" s="1610" t="s">
        <v>329</v>
      </c>
      <c r="BC5" s="1610" t="s">
        <v>347</v>
      </c>
      <c r="BD5" s="1610" t="s">
        <v>329</v>
      </c>
      <c r="BE5" s="1610" t="s">
        <v>342</v>
      </c>
      <c r="BF5" s="1622" t="s">
        <v>329</v>
      </c>
      <c r="BG5" s="1439"/>
      <c r="BH5" s="1440"/>
    </row>
    <row r="6" spans="2:61" ht="34.5" customHeight="1" x14ac:dyDescent="0.25">
      <c r="B6" s="1360"/>
      <c r="C6" s="1361"/>
      <c r="D6" s="1365"/>
      <c r="E6" s="1624"/>
      <c r="F6" s="1610"/>
      <c r="G6" s="1610"/>
      <c r="H6" s="1610"/>
      <c r="I6" s="1610"/>
      <c r="J6" s="1539"/>
      <c r="K6" s="1539"/>
      <c r="L6" s="1542"/>
      <c r="M6" s="1613"/>
      <c r="N6" s="1633"/>
      <c r="O6" s="1633"/>
      <c r="P6" s="1619"/>
      <c r="Q6" s="1610"/>
      <c r="R6" s="1610"/>
      <c r="S6" s="1610"/>
      <c r="T6" s="1610"/>
      <c r="U6" s="1605"/>
      <c r="V6" s="1605"/>
      <c r="W6" s="1605"/>
      <c r="X6" s="1605"/>
      <c r="Y6" s="1608"/>
      <c r="Z6" s="1658"/>
      <c r="AA6" s="1517"/>
      <c r="AB6" s="1517"/>
      <c r="AC6" s="1517"/>
      <c r="AD6" s="1517"/>
      <c r="AE6" s="1642"/>
      <c r="AF6" s="1663"/>
      <c r="AG6" s="1610"/>
      <c r="AH6" s="1610"/>
      <c r="AI6" s="1610"/>
      <c r="AJ6" s="1610"/>
      <c r="AK6" s="1610"/>
      <c r="AL6" s="1610"/>
      <c r="AM6" s="1622"/>
      <c r="AN6" s="1658"/>
      <c r="AO6" s="1595"/>
      <c r="AP6" s="1595"/>
      <c r="AQ6" s="1595"/>
      <c r="AR6" s="1595"/>
      <c r="AS6" s="1595"/>
      <c r="AT6" s="1595"/>
      <c r="AU6" s="1595"/>
      <c r="AV6" s="1598"/>
      <c r="AW6" s="1598"/>
      <c r="AX6" s="1595"/>
      <c r="AY6" s="1594"/>
      <c r="AZ6" s="1602"/>
      <c r="BA6" s="1664"/>
      <c r="BB6" s="1605"/>
      <c r="BC6" s="1605"/>
      <c r="BD6" s="1605"/>
      <c r="BE6" s="1605"/>
      <c r="BF6" s="1608"/>
      <c r="BG6" s="1439"/>
      <c r="BH6" s="1440"/>
    </row>
    <row r="7" spans="2:61" ht="39.75" customHeight="1" thickBot="1" x14ac:dyDescent="0.3">
      <c r="B7" s="1360"/>
      <c r="C7" s="1361"/>
      <c r="D7" s="1365"/>
      <c r="E7" s="1638"/>
      <c r="F7" s="1611"/>
      <c r="G7" s="1611"/>
      <c r="H7" s="1611"/>
      <c r="I7" s="1611"/>
      <c r="J7" s="1540"/>
      <c r="K7" s="1540"/>
      <c r="L7" s="1543"/>
      <c r="M7" s="1614"/>
      <c r="N7" s="1634"/>
      <c r="O7" s="1634"/>
      <c r="P7" s="1620"/>
      <c r="Q7" s="1611"/>
      <c r="R7" s="1611"/>
      <c r="S7" s="1611"/>
      <c r="T7" s="1611"/>
      <c r="U7" s="1606"/>
      <c r="V7" s="1606"/>
      <c r="W7" s="1606"/>
      <c r="X7" s="1606"/>
      <c r="Y7" s="1609"/>
      <c r="Z7" s="1659"/>
      <c r="AA7" s="1518"/>
      <c r="AB7" s="1518"/>
      <c r="AC7" s="1518"/>
      <c r="AD7" s="1518"/>
      <c r="AE7" s="1643"/>
      <c r="AF7" s="1666"/>
      <c r="AG7" s="1611"/>
      <c r="AH7" s="1611"/>
      <c r="AI7" s="1611"/>
      <c r="AJ7" s="1611"/>
      <c r="AK7" s="1611"/>
      <c r="AL7" s="1611"/>
      <c r="AM7" s="1623"/>
      <c r="AN7" s="1659"/>
      <c r="AO7" s="1596"/>
      <c r="AP7" s="1596"/>
      <c r="AQ7" s="1596"/>
      <c r="AR7" s="1596"/>
      <c r="AS7" s="1596"/>
      <c r="AT7" s="1596"/>
      <c r="AU7" s="1596"/>
      <c r="AV7" s="1599"/>
      <c r="AW7" s="1599"/>
      <c r="AX7" s="1596"/>
      <c r="AY7" s="1600"/>
      <c r="AZ7" s="1603"/>
      <c r="BA7" s="1665"/>
      <c r="BB7" s="1606"/>
      <c r="BC7" s="1606"/>
      <c r="BD7" s="1606"/>
      <c r="BE7" s="1606"/>
      <c r="BF7" s="1609"/>
      <c r="BG7" s="1441"/>
      <c r="BH7" s="1442"/>
    </row>
    <row r="8" spans="2:61" ht="18" customHeight="1" thickBot="1" x14ac:dyDescent="0.3">
      <c r="B8" s="1360"/>
      <c r="C8" s="1361"/>
      <c r="D8" s="1365"/>
      <c r="E8" s="1352" t="s">
        <v>279</v>
      </c>
      <c r="F8" s="1352" t="s">
        <v>279</v>
      </c>
      <c r="G8" s="1352" t="s">
        <v>279</v>
      </c>
      <c r="H8" s="1124" t="s">
        <v>279</v>
      </c>
      <c r="I8" s="1124" t="s">
        <v>279</v>
      </c>
      <c r="J8" s="1356" t="s">
        <v>239</v>
      </c>
      <c r="K8" s="1356" t="s">
        <v>239</v>
      </c>
      <c r="L8" s="1356" t="s">
        <v>239</v>
      </c>
      <c r="M8" s="1352" t="s">
        <v>279</v>
      </c>
      <c r="N8" s="1348" t="s">
        <v>279</v>
      </c>
      <c r="O8" s="1348" t="s">
        <v>279</v>
      </c>
      <c r="P8" s="1348" t="s">
        <v>279</v>
      </c>
      <c r="Q8" s="1348" t="s">
        <v>279</v>
      </c>
      <c r="R8" s="1348" t="s">
        <v>279</v>
      </c>
      <c r="S8" s="1348" t="s">
        <v>279</v>
      </c>
      <c r="T8" s="1348" t="s">
        <v>279</v>
      </c>
      <c r="U8" s="1348" t="s">
        <v>279</v>
      </c>
      <c r="V8" s="1348" t="s">
        <v>279</v>
      </c>
      <c r="W8" s="1348" t="s">
        <v>279</v>
      </c>
      <c r="X8" s="1348" t="s">
        <v>279</v>
      </c>
      <c r="Y8" s="1350" t="s">
        <v>279</v>
      </c>
      <c r="Z8" s="1348" t="s">
        <v>279</v>
      </c>
      <c r="AA8" s="1344" t="s">
        <v>239</v>
      </c>
      <c r="AB8" s="1344" t="s">
        <v>239</v>
      </c>
      <c r="AC8" s="1344" t="s">
        <v>239</v>
      </c>
      <c r="AD8" s="1344" t="s">
        <v>239</v>
      </c>
      <c r="AE8" s="1344" t="s">
        <v>239</v>
      </c>
      <c r="AF8" s="1344" t="s">
        <v>280</v>
      </c>
      <c r="AG8" s="1344" t="s">
        <v>241</v>
      </c>
      <c r="AH8" s="1344" t="s">
        <v>280</v>
      </c>
      <c r="AI8" s="1344" t="s">
        <v>241</v>
      </c>
      <c r="AJ8" s="1344" t="s">
        <v>280</v>
      </c>
      <c r="AK8" s="1344" t="s">
        <v>241</v>
      </c>
      <c r="AL8" s="1344" t="s">
        <v>280</v>
      </c>
      <c r="AM8" s="1346" t="s">
        <v>241</v>
      </c>
      <c r="AN8" s="1344" t="s">
        <v>279</v>
      </c>
      <c r="AO8" s="1344" t="s">
        <v>279</v>
      </c>
      <c r="AP8" s="1344" t="s">
        <v>279</v>
      </c>
      <c r="AQ8" s="1344" t="s">
        <v>279</v>
      </c>
      <c r="AR8" s="1344" t="s">
        <v>279</v>
      </c>
      <c r="AS8" s="1344" t="s">
        <v>279</v>
      </c>
      <c r="AT8" s="1344" t="s">
        <v>279</v>
      </c>
      <c r="AU8" s="1344" t="s">
        <v>279</v>
      </c>
      <c r="AV8" s="1344" t="s">
        <v>279</v>
      </c>
      <c r="AW8" s="1344" t="s">
        <v>279</v>
      </c>
      <c r="AX8" s="1344" t="s">
        <v>279</v>
      </c>
      <c r="AY8" s="1344" t="s">
        <v>279</v>
      </c>
      <c r="AZ8" s="1346" t="s">
        <v>279</v>
      </c>
      <c r="BA8" s="1344" t="s">
        <v>243</v>
      </c>
      <c r="BB8" s="1344" t="s">
        <v>279</v>
      </c>
      <c r="BC8" s="1344" t="s">
        <v>243</v>
      </c>
      <c r="BD8" s="1344" t="s">
        <v>279</v>
      </c>
      <c r="BE8" s="1344" t="s">
        <v>243</v>
      </c>
      <c r="BF8" s="1346" t="s">
        <v>279</v>
      </c>
      <c r="BG8" s="1342" t="s">
        <v>355</v>
      </c>
      <c r="BH8" s="1650" t="s">
        <v>50</v>
      </c>
    </row>
    <row r="9" spans="2:61" x14ac:dyDescent="0.25">
      <c r="B9" s="1360"/>
      <c r="C9" s="1361"/>
      <c r="D9" s="1366"/>
      <c r="E9" s="1353"/>
      <c r="F9" s="1353"/>
      <c r="G9" s="1353"/>
      <c r="H9" s="1669" t="s">
        <v>123</v>
      </c>
      <c r="I9" s="1670"/>
      <c r="J9" s="1357"/>
      <c r="K9" s="1357"/>
      <c r="L9" s="1357"/>
      <c r="M9" s="1353"/>
      <c r="N9" s="1349"/>
      <c r="O9" s="1349"/>
      <c r="P9" s="1349"/>
      <c r="Q9" s="1349"/>
      <c r="R9" s="1349"/>
      <c r="S9" s="1349"/>
      <c r="T9" s="1349"/>
      <c r="U9" s="1349"/>
      <c r="V9" s="1349"/>
      <c r="W9" s="1349"/>
      <c r="X9" s="1349"/>
      <c r="Y9" s="1351"/>
      <c r="Z9" s="1349"/>
      <c r="AA9" s="1345"/>
      <c r="AB9" s="1345"/>
      <c r="AC9" s="1345"/>
      <c r="AD9" s="1345"/>
      <c r="AE9" s="1345"/>
      <c r="AF9" s="1345"/>
      <c r="AG9" s="1345"/>
      <c r="AH9" s="1345"/>
      <c r="AI9" s="1345"/>
      <c r="AJ9" s="1345"/>
      <c r="AK9" s="1345"/>
      <c r="AL9" s="1345"/>
      <c r="AM9" s="1347"/>
      <c r="AN9" s="1345"/>
      <c r="AO9" s="1345"/>
      <c r="AP9" s="1345"/>
      <c r="AQ9" s="1345"/>
      <c r="AR9" s="1345"/>
      <c r="AS9" s="1345"/>
      <c r="AT9" s="1345"/>
      <c r="AU9" s="1345"/>
      <c r="AV9" s="1345"/>
      <c r="AW9" s="1345"/>
      <c r="AX9" s="1345"/>
      <c r="AY9" s="1345"/>
      <c r="AZ9" s="1347"/>
      <c r="BA9" s="1345"/>
      <c r="BB9" s="1345"/>
      <c r="BC9" s="1345"/>
      <c r="BD9" s="1345"/>
      <c r="BE9" s="1345"/>
      <c r="BF9" s="1347"/>
      <c r="BG9" s="1343"/>
      <c r="BH9" s="1651"/>
    </row>
    <row r="10" spans="2:61" ht="15" customHeight="1" x14ac:dyDescent="0.25">
      <c r="B10" s="1547"/>
      <c r="C10" s="1548"/>
      <c r="D10" s="651" t="s">
        <v>51</v>
      </c>
      <c r="E10" s="637">
        <f>SUM(E11:E48)</f>
        <v>944827</v>
      </c>
      <c r="F10" s="594">
        <f>SUM(F11:F48)</f>
        <v>739704</v>
      </c>
      <c r="G10" s="594">
        <f>SUM(G11:G48)</f>
        <v>308850</v>
      </c>
      <c r="H10" s="594">
        <f>SUM(H11:H48)</f>
        <v>20173</v>
      </c>
      <c r="I10" s="594">
        <f>SUM(I11:I48)</f>
        <v>5091</v>
      </c>
      <c r="J10" s="595">
        <v>2.2999999999999998</v>
      </c>
      <c r="K10" s="595">
        <v>10.1</v>
      </c>
      <c r="L10" s="649">
        <v>3.2</v>
      </c>
      <c r="M10" s="639">
        <f t="shared" ref="M10:Z10" si="0">SUM(M11:M47)</f>
        <v>229</v>
      </c>
      <c r="N10" s="594">
        <f t="shared" si="0"/>
        <v>13</v>
      </c>
      <c r="O10" s="594">
        <f t="shared" si="0"/>
        <v>1765</v>
      </c>
      <c r="P10" s="594">
        <f t="shared" si="0"/>
        <v>182</v>
      </c>
      <c r="Q10" s="594">
        <f t="shared" si="0"/>
        <v>226</v>
      </c>
      <c r="R10" s="594">
        <f t="shared" si="0"/>
        <v>11</v>
      </c>
      <c r="S10" s="594">
        <f t="shared" si="0"/>
        <v>337</v>
      </c>
      <c r="T10" s="594">
        <f t="shared" si="0"/>
        <v>8833</v>
      </c>
      <c r="U10" s="594">
        <f t="shared" si="0"/>
        <v>15619</v>
      </c>
      <c r="V10" s="594">
        <f t="shared" si="0"/>
        <v>103236</v>
      </c>
      <c r="W10" s="594">
        <f t="shared" si="0"/>
        <v>71892</v>
      </c>
      <c r="X10" s="594">
        <f t="shared" si="0"/>
        <v>21494</v>
      </c>
      <c r="Y10" s="636">
        <f t="shared" si="0"/>
        <v>23341</v>
      </c>
      <c r="Z10" s="637">
        <f t="shared" si="0"/>
        <v>336860</v>
      </c>
      <c r="AA10" s="635">
        <f>SUM(AA11:AA47)/37</f>
        <v>98.801081081081094</v>
      </c>
      <c r="AB10" s="635">
        <f>SUM(AB11:AB47)/37</f>
        <v>62.008108108108111</v>
      </c>
      <c r="AC10" s="635">
        <f>SUM(AC11:AC47)/37</f>
        <v>96.408108108108095</v>
      </c>
      <c r="AD10" s="635">
        <f>SUM(AD11:AD47)/37</f>
        <v>27.22216216216216</v>
      </c>
      <c r="AE10" s="653">
        <v>94.7</v>
      </c>
      <c r="AF10" s="639">
        <f>SUM(AF11:AF47)</f>
        <v>98126.44</v>
      </c>
      <c r="AG10" s="594">
        <f t="shared" ref="AG10:BF10" si="1">SUM(AG11:AG47)</f>
        <v>396437.36830000009</v>
      </c>
      <c r="AH10" s="594">
        <f t="shared" si="1"/>
        <v>4287.5</v>
      </c>
      <c r="AI10" s="594">
        <f t="shared" si="1"/>
        <v>28741.200000000001</v>
      </c>
      <c r="AJ10" s="594">
        <f t="shared" si="1"/>
        <v>50592.497799999997</v>
      </c>
      <c r="AK10" s="594">
        <f t="shared" si="1"/>
        <v>268232.65042000008</v>
      </c>
      <c r="AL10" s="594">
        <f t="shared" si="1"/>
        <v>99271.277999999977</v>
      </c>
      <c r="AM10" s="636">
        <f t="shared" si="1"/>
        <v>121948.69632</v>
      </c>
      <c r="AN10" s="637">
        <f t="shared" si="1"/>
        <v>417864</v>
      </c>
      <c r="AO10" s="594">
        <f t="shared" si="1"/>
        <v>84696</v>
      </c>
      <c r="AP10" s="594">
        <f t="shared" si="1"/>
        <v>54757</v>
      </c>
      <c r="AQ10" s="594">
        <f t="shared" si="1"/>
        <v>12805</v>
      </c>
      <c r="AR10" s="594">
        <f t="shared" si="1"/>
        <v>8502</v>
      </c>
      <c r="AS10" s="594">
        <f t="shared" si="1"/>
        <v>1289</v>
      </c>
      <c r="AT10" s="594">
        <f t="shared" si="1"/>
        <v>9045</v>
      </c>
      <c r="AU10" s="594">
        <f t="shared" si="1"/>
        <v>43463</v>
      </c>
      <c r="AV10" s="594">
        <f t="shared" si="1"/>
        <v>15738</v>
      </c>
      <c r="AW10" s="594">
        <f t="shared" si="1"/>
        <v>16747</v>
      </c>
      <c r="AX10" s="594">
        <f t="shared" si="1"/>
        <v>1133400</v>
      </c>
      <c r="AY10" s="594">
        <f t="shared" si="1"/>
        <v>5143200</v>
      </c>
      <c r="AZ10" s="638">
        <f t="shared" si="1"/>
        <v>9054</v>
      </c>
      <c r="BA10" s="639">
        <f t="shared" si="1"/>
        <v>41540567</v>
      </c>
      <c r="BB10" s="594">
        <f t="shared" si="1"/>
        <v>121907345</v>
      </c>
      <c r="BC10" s="594">
        <f t="shared" si="1"/>
        <v>1327130</v>
      </c>
      <c r="BD10" s="594">
        <f t="shared" si="1"/>
        <v>2907371.5</v>
      </c>
      <c r="BE10" s="594">
        <f t="shared" si="1"/>
        <v>68462</v>
      </c>
      <c r="BF10" s="638">
        <f t="shared" si="1"/>
        <v>159650</v>
      </c>
      <c r="BG10" s="686">
        <v>76.010000000000005</v>
      </c>
      <c r="BH10" s="364"/>
      <c r="BI10" s="30"/>
    </row>
    <row r="11" spans="2:61" x14ac:dyDescent="0.25">
      <c r="B11" s="943">
        <v>1</v>
      </c>
      <c r="C11" s="890">
        <v>41001</v>
      </c>
      <c r="D11" s="944" t="s">
        <v>52</v>
      </c>
      <c r="E11" s="945">
        <v>229283</v>
      </c>
      <c r="F11" s="675">
        <v>160875</v>
      </c>
      <c r="G11" s="538">
        <v>204367</v>
      </c>
      <c r="H11" s="538">
        <v>6884</v>
      </c>
      <c r="I11" s="559">
        <v>1872</v>
      </c>
      <c r="J11" s="622">
        <v>3.5394162261549065</v>
      </c>
      <c r="K11" s="622">
        <v>5.2861411169846013</v>
      </c>
      <c r="L11" s="888">
        <v>2.9954799662912741</v>
      </c>
      <c r="M11" s="895">
        <v>38</v>
      </c>
      <c r="N11" s="675">
        <v>1</v>
      </c>
      <c r="O11" s="675">
        <v>167</v>
      </c>
      <c r="P11" s="675">
        <v>108</v>
      </c>
      <c r="Q11" s="540">
        <v>36</v>
      </c>
      <c r="R11" s="540">
        <v>1</v>
      </c>
      <c r="S11" s="540">
        <v>87</v>
      </c>
      <c r="T11" s="540">
        <v>2100</v>
      </c>
      <c r="U11" s="675">
        <v>4048</v>
      </c>
      <c r="V11" s="675">
        <v>23521</v>
      </c>
      <c r="W11" s="675">
        <v>19571</v>
      </c>
      <c r="X11" s="675">
        <v>6340</v>
      </c>
      <c r="Y11" s="946">
        <v>6774</v>
      </c>
      <c r="Z11" s="947">
        <v>117480</v>
      </c>
      <c r="AA11" s="622">
        <v>98.5</v>
      </c>
      <c r="AB11" s="622">
        <v>76</v>
      </c>
      <c r="AC11" s="622">
        <v>98</v>
      </c>
      <c r="AD11" s="622">
        <v>3.75</v>
      </c>
      <c r="AE11" s="888">
        <v>100</v>
      </c>
      <c r="AF11" s="948">
        <v>6461.4</v>
      </c>
      <c r="AG11" s="949">
        <v>18072.564200000001</v>
      </c>
      <c r="AH11" s="675">
        <v>329</v>
      </c>
      <c r="AI11" s="949">
        <v>2124</v>
      </c>
      <c r="AJ11" s="949">
        <v>2396.4839999999999</v>
      </c>
      <c r="AK11" s="949">
        <v>12672.059000000001</v>
      </c>
      <c r="AL11" s="675">
        <v>2660.21</v>
      </c>
      <c r="AM11" s="950">
        <v>3192.252</v>
      </c>
      <c r="AN11" s="947">
        <v>27165</v>
      </c>
      <c r="AO11" s="675">
        <v>21975</v>
      </c>
      <c r="AP11" s="675">
        <v>3500</v>
      </c>
      <c r="AQ11" s="675">
        <v>2500</v>
      </c>
      <c r="AR11" s="675">
        <v>800</v>
      </c>
      <c r="AS11" s="621">
        <v>130</v>
      </c>
      <c r="AT11" s="675">
        <v>500</v>
      </c>
      <c r="AU11" s="675">
        <v>1700</v>
      </c>
      <c r="AV11" s="675">
        <v>1300</v>
      </c>
      <c r="AW11" s="675">
        <v>1500</v>
      </c>
      <c r="AX11" s="675">
        <v>315000</v>
      </c>
      <c r="AY11" s="675">
        <v>900000</v>
      </c>
      <c r="AZ11" s="951">
        <v>550</v>
      </c>
      <c r="BA11" s="948">
        <v>450000</v>
      </c>
      <c r="BB11" s="675">
        <v>1325000</v>
      </c>
      <c r="BC11" s="675">
        <v>472500</v>
      </c>
      <c r="BD11" s="675">
        <v>1050000</v>
      </c>
      <c r="BE11" s="675">
        <v>1572</v>
      </c>
      <c r="BF11" s="951">
        <v>3255</v>
      </c>
      <c r="BG11" s="683">
        <v>77.671815498309002</v>
      </c>
      <c r="BH11" s="952">
        <v>2</v>
      </c>
    </row>
    <row r="12" spans="2:61" x14ac:dyDescent="0.25">
      <c r="B12" s="903">
        <v>2</v>
      </c>
      <c r="C12" s="904">
        <v>41006</v>
      </c>
      <c r="D12" s="953" t="s">
        <v>80</v>
      </c>
      <c r="E12" s="954">
        <v>28976</v>
      </c>
      <c r="F12" s="197">
        <v>27090</v>
      </c>
      <c r="G12" s="141">
        <v>515</v>
      </c>
      <c r="H12" s="141">
        <v>569</v>
      </c>
      <c r="I12" s="154">
        <v>97</v>
      </c>
      <c r="J12" s="198">
        <v>2.1988231650665839</v>
      </c>
      <c r="K12" s="196">
        <v>12.170950758748839</v>
      </c>
      <c r="L12" s="955">
        <v>4.1498916073087644</v>
      </c>
      <c r="M12" s="197">
        <v>9</v>
      </c>
      <c r="N12" s="1042">
        <v>0</v>
      </c>
      <c r="O12" s="197">
        <v>84</v>
      </c>
      <c r="P12" s="197">
        <v>3</v>
      </c>
      <c r="Q12" s="154">
        <v>9</v>
      </c>
      <c r="R12" s="154">
        <v>0</v>
      </c>
      <c r="S12" s="154">
        <v>11</v>
      </c>
      <c r="T12" s="154">
        <v>294</v>
      </c>
      <c r="U12" s="197">
        <v>596</v>
      </c>
      <c r="V12" s="197">
        <v>4131</v>
      </c>
      <c r="W12" s="197">
        <v>2051</v>
      </c>
      <c r="X12" s="197">
        <v>392</v>
      </c>
      <c r="Y12" s="154">
        <v>603</v>
      </c>
      <c r="Z12" s="956">
        <v>7456</v>
      </c>
      <c r="AA12" s="198">
        <v>99.9</v>
      </c>
      <c r="AB12" s="198">
        <v>62</v>
      </c>
      <c r="AC12" s="198">
        <v>94</v>
      </c>
      <c r="AD12" s="198">
        <v>21.64</v>
      </c>
      <c r="AE12" s="955">
        <v>98</v>
      </c>
      <c r="AF12" s="957">
        <v>2720</v>
      </c>
      <c r="AG12" s="957">
        <v>7109.5</v>
      </c>
      <c r="AH12" s="197">
        <v>138</v>
      </c>
      <c r="AI12" s="957">
        <v>988</v>
      </c>
      <c r="AJ12" s="957">
        <v>2185.63</v>
      </c>
      <c r="AK12" s="957">
        <v>7709.7310000000007</v>
      </c>
      <c r="AL12" s="197">
        <v>9866.32</v>
      </c>
      <c r="AM12" s="197">
        <v>12332.9</v>
      </c>
      <c r="AN12" s="956">
        <v>3513</v>
      </c>
      <c r="AO12" s="197">
        <v>1020</v>
      </c>
      <c r="AP12" s="197">
        <v>1890</v>
      </c>
      <c r="AQ12" s="197">
        <v>400</v>
      </c>
      <c r="AR12" s="197">
        <v>18</v>
      </c>
      <c r="AS12" s="195">
        <v>10</v>
      </c>
      <c r="AT12" s="195">
        <v>0</v>
      </c>
      <c r="AU12" s="195">
        <v>30</v>
      </c>
      <c r="AV12" s="195">
        <v>0</v>
      </c>
      <c r="AW12" s="195">
        <v>0</v>
      </c>
      <c r="AX12" s="197">
        <v>2250</v>
      </c>
      <c r="AY12" s="197">
        <v>30000</v>
      </c>
      <c r="AZ12" s="958">
        <v>90</v>
      </c>
      <c r="BA12" s="957">
        <v>2750</v>
      </c>
      <c r="BB12" s="197">
        <v>8500</v>
      </c>
      <c r="BC12" s="986">
        <v>0</v>
      </c>
      <c r="BD12" s="986">
        <v>0</v>
      </c>
      <c r="BE12" s="195">
        <v>0</v>
      </c>
      <c r="BF12" s="260">
        <v>0</v>
      </c>
      <c r="BG12" s="322">
        <v>67.563910072985635</v>
      </c>
      <c r="BH12" s="290">
        <v>20</v>
      </c>
    </row>
    <row r="13" spans="2:61" x14ac:dyDescent="0.25">
      <c r="B13" s="903">
        <v>3</v>
      </c>
      <c r="C13" s="904">
        <v>41013</v>
      </c>
      <c r="D13" s="953" t="s">
        <v>73</v>
      </c>
      <c r="E13" s="954">
        <v>9277</v>
      </c>
      <c r="F13" s="197">
        <v>6785</v>
      </c>
      <c r="G13" s="141">
        <v>942</v>
      </c>
      <c r="H13" s="141">
        <v>154</v>
      </c>
      <c r="I13" s="154">
        <v>50</v>
      </c>
      <c r="J13" s="198">
        <v>1.1940298507462688</v>
      </c>
      <c r="K13" s="198">
        <v>7.4626865671641784</v>
      </c>
      <c r="L13" s="955">
        <v>1.4925373134328357</v>
      </c>
      <c r="M13" s="197">
        <v>3</v>
      </c>
      <c r="N13" s="197">
        <v>1</v>
      </c>
      <c r="O13" s="197">
        <v>22</v>
      </c>
      <c r="P13" s="195">
        <v>0</v>
      </c>
      <c r="Q13" s="154">
        <v>3</v>
      </c>
      <c r="R13" s="154">
        <v>1</v>
      </c>
      <c r="S13" s="154">
        <v>3</v>
      </c>
      <c r="T13" s="154">
        <v>87</v>
      </c>
      <c r="U13" s="197">
        <v>115</v>
      </c>
      <c r="V13" s="197">
        <v>926</v>
      </c>
      <c r="W13" s="197">
        <v>682</v>
      </c>
      <c r="X13" s="197">
        <v>217</v>
      </c>
      <c r="Y13" s="154">
        <v>174</v>
      </c>
      <c r="Z13" s="956">
        <v>2831</v>
      </c>
      <c r="AA13" s="198">
        <v>100</v>
      </c>
      <c r="AB13" s="198">
        <v>48.8</v>
      </c>
      <c r="AC13" s="198">
        <v>95</v>
      </c>
      <c r="AD13" s="198">
        <v>3.42</v>
      </c>
      <c r="AE13" s="955">
        <v>90</v>
      </c>
      <c r="AF13" s="957">
        <v>1290</v>
      </c>
      <c r="AG13" s="957">
        <v>6350.6</v>
      </c>
      <c r="AH13" s="197">
        <v>23</v>
      </c>
      <c r="AI13" s="957">
        <v>138</v>
      </c>
      <c r="AJ13" s="957">
        <v>588.0379999999999</v>
      </c>
      <c r="AK13" s="957">
        <v>3566.2683000000002</v>
      </c>
      <c r="AL13" s="197">
        <v>903.54949999999997</v>
      </c>
      <c r="AM13" s="197">
        <v>1084.2593999999999</v>
      </c>
      <c r="AN13" s="956">
        <v>8371</v>
      </c>
      <c r="AO13" s="197">
        <v>785</v>
      </c>
      <c r="AP13" s="197">
        <v>368</v>
      </c>
      <c r="AQ13" s="197">
        <v>100</v>
      </c>
      <c r="AR13" s="197">
        <v>279</v>
      </c>
      <c r="AS13" s="195">
        <v>46</v>
      </c>
      <c r="AT13" s="197">
        <v>20</v>
      </c>
      <c r="AU13" s="986">
        <v>0</v>
      </c>
      <c r="AV13" s="197">
        <v>30</v>
      </c>
      <c r="AW13" s="197">
        <v>30</v>
      </c>
      <c r="AX13" s="197">
        <v>5000</v>
      </c>
      <c r="AY13" s="197">
        <v>56000</v>
      </c>
      <c r="AZ13" s="958">
        <v>169</v>
      </c>
      <c r="BA13" s="957">
        <v>7500</v>
      </c>
      <c r="BB13" s="197">
        <v>21000</v>
      </c>
      <c r="BC13" s="197">
        <v>14500</v>
      </c>
      <c r="BD13" s="197">
        <v>18000</v>
      </c>
      <c r="BE13" s="195">
        <v>0</v>
      </c>
      <c r="BF13" s="260">
        <v>0</v>
      </c>
      <c r="BG13" s="683">
        <v>67.09346339781419</v>
      </c>
      <c r="BH13" s="952">
        <v>22</v>
      </c>
    </row>
    <row r="14" spans="2:61" x14ac:dyDescent="0.25">
      <c r="B14" s="903">
        <v>4</v>
      </c>
      <c r="C14" s="904">
        <v>41016</v>
      </c>
      <c r="D14" s="953" t="s">
        <v>53</v>
      </c>
      <c r="E14" s="954">
        <v>18514</v>
      </c>
      <c r="F14" s="197">
        <v>11860</v>
      </c>
      <c r="G14" s="141">
        <v>2286</v>
      </c>
      <c r="H14" s="141">
        <v>294</v>
      </c>
      <c r="I14" s="154">
        <v>85</v>
      </c>
      <c r="J14" s="198">
        <v>4.4334975369458132</v>
      </c>
      <c r="K14" s="198">
        <v>6.403940886699508</v>
      </c>
      <c r="L14" s="955">
        <v>6.8965517241379306</v>
      </c>
      <c r="M14" s="197">
        <v>3</v>
      </c>
      <c r="N14" s="197">
        <v>1</v>
      </c>
      <c r="O14" s="197">
        <v>32</v>
      </c>
      <c r="P14" s="195">
        <v>0</v>
      </c>
      <c r="Q14" s="154">
        <v>3</v>
      </c>
      <c r="R14" s="154">
        <v>1</v>
      </c>
      <c r="S14" s="154">
        <v>5</v>
      </c>
      <c r="T14" s="154">
        <v>158</v>
      </c>
      <c r="U14" s="197">
        <v>298</v>
      </c>
      <c r="V14" s="197">
        <v>1630</v>
      </c>
      <c r="W14" s="197">
        <v>1300</v>
      </c>
      <c r="X14" s="197">
        <v>355</v>
      </c>
      <c r="Y14" s="154">
        <v>316</v>
      </c>
      <c r="Z14" s="956">
        <v>5657</v>
      </c>
      <c r="AA14" s="198">
        <v>98</v>
      </c>
      <c r="AB14" s="198">
        <v>51</v>
      </c>
      <c r="AC14" s="198">
        <v>95</v>
      </c>
      <c r="AD14" s="198">
        <v>50.63</v>
      </c>
      <c r="AE14" s="955">
        <v>100</v>
      </c>
      <c r="AF14" s="957">
        <v>2323.9</v>
      </c>
      <c r="AG14" s="957">
        <v>13094.215100000001</v>
      </c>
      <c r="AH14" s="197">
        <v>61</v>
      </c>
      <c r="AI14" s="957">
        <v>366</v>
      </c>
      <c r="AJ14" s="957">
        <v>482.91300000000001</v>
      </c>
      <c r="AK14" s="957">
        <v>2983.0154000000002</v>
      </c>
      <c r="AL14" s="197">
        <v>711.53</v>
      </c>
      <c r="AM14" s="197">
        <v>853.8359999999999</v>
      </c>
      <c r="AN14" s="956">
        <v>27402</v>
      </c>
      <c r="AO14" s="197">
        <v>1717</v>
      </c>
      <c r="AP14" s="197">
        <v>1430</v>
      </c>
      <c r="AQ14" s="197">
        <v>416</v>
      </c>
      <c r="AR14" s="197">
        <v>400</v>
      </c>
      <c r="AS14" s="195">
        <v>12</v>
      </c>
      <c r="AT14" s="195">
        <v>0</v>
      </c>
      <c r="AU14" s="195">
        <v>0</v>
      </c>
      <c r="AV14" s="197">
        <v>100</v>
      </c>
      <c r="AW14" s="197">
        <v>225</v>
      </c>
      <c r="AX14" s="197">
        <v>2000</v>
      </c>
      <c r="AY14" s="197">
        <v>320000</v>
      </c>
      <c r="AZ14" s="958">
        <v>205</v>
      </c>
      <c r="BA14" s="957">
        <v>2854000</v>
      </c>
      <c r="BB14" s="197">
        <v>8100000</v>
      </c>
      <c r="BC14" s="197">
        <v>450256</v>
      </c>
      <c r="BD14" s="197">
        <v>1052000</v>
      </c>
      <c r="BE14" s="195">
        <v>0</v>
      </c>
      <c r="BF14" s="260">
        <v>0</v>
      </c>
      <c r="BG14" s="322">
        <v>70.664013775713627</v>
      </c>
      <c r="BH14" s="290">
        <v>9</v>
      </c>
    </row>
    <row r="15" spans="2:61" x14ac:dyDescent="0.25">
      <c r="B15" s="903">
        <v>5</v>
      </c>
      <c r="C15" s="904">
        <v>41020</v>
      </c>
      <c r="D15" s="953" t="s">
        <v>54</v>
      </c>
      <c r="E15" s="954">
        <v>22679</v>
      </c>
      <c r="F15" s="197">
        <v>19819</v>
      </c>
      <c r="G15" s="141">
        <v>864</v>
      </c>
      <c r="H15" s="141">
        <v>376</v>
      </c>
      <c r="I15" s="154">
        <v>95</v>
      </c>
      <c r="J15" s="198">
        <v>2.0725388601036272</v>
      </c>
      <c r="K15" s="198">
        <v>7.7249175694771548</v>
      </c>
      <c r="L15" s="955">
        <v>2.2609514837494111</v>
      </c>
      <c r="M15" s="197">
        <v>6</v>
      </c>
      <c r="N15" s="195">
        <v>0</v>
      </c>
      <c r="O15" s="197">
        <v>59</v>
      </c>
      <c r="P15" s="197">
        <v>1</v>
      </c>
      <c r="Q15" s="154">
        <v>6</v>
      </c>
      <c r="R15" s="154">
        <v>0</v>
      </c>
      <c r="S15" s="154">
        <v>7</v>
      </c>
      <c r="T15" s="154">
        <v>202</v>
      </c>
      <c r="U15" s="197">
        <v>374</v>
      </c>
      <c r="V15" s="197">
        <v>2419</v>
      </c>
      <c r="W15" s="197">
        <v>1517</v>
      </c>
      <c r="X15" s="197">
        <v>433</v>
      </c>
      <c r="Y15" s="154">
        <v>364</v>
      </c>
      <c r="Z15" s="956">
        <v>6455</v>
      </c>
      <c r="AA15" s="198">
        <v>99</v>
      </c>
      <c r="AB15" s="198">
        <v>50</v>
      </c>
      <c r="AC15" s="198">
        <v>95</v>
      </c>
      <c r="AD15" s="198">
        <v>6.43</v>
      </c>
      <c r="AE15" s="955">
        <v>100</v>
      </c>
      <c r="AF15" s="957">
        <v>3064</v>
      </c>
      <c r="AG15" s="957">
        <v>11301.8</v>
      </c>
      <c r="AH15" s="197">
        <v>247.5</v>
      </c>
      <c r="AI15" s="957">
        <v>1642</v>
      </c>
      <c r="AJ15" s="957">
        <v>2090.2529999999997</v>
      </c>
      <c r="AK15" s="957">
        <v>10490.9046</v>
      </c>
      <c r="AL15" s="197">
        <v>3665.8899999999994</v>
      </c>
      <c r="AM15" s="197">
        <v>4472.3857999999991</v>
      </c>
      <c r="AN15" s="956">
        <v>12640</v>
      </c>
      <c r="AO15" s="197">
        <v>1255</v>
      </c>
      <c r="AP15" s="197">
        <v>1250</v>
      </c>
      <c r="AQ15" s="197">
        <v>45</v>
      </c>
      <c r="AR15" s="197">
        <v>40</v>
      </c>
      <c r="AS15" s="195">
        <v>10</v>
      </c>
      <c r="AT15" s="195">
        <v>80</v>
      </c>
      <c r="AU15" s="195">
        <v>50</v>
      </c>
      <c r="AV15" s="195">
        <v>250</v>
      </c>
      <c r="AW15" s="195">
        <v>0</v>
      </c>
      <c r="AX15" s="197">
        <v>7800</v>
      </c>
      <c r="AY15" s="197">
        <v>12000</v>
      </c>
      <c r="AZ15" s="958">
        <v>800</v>
      </c>
      <c r="BA15" s="957">
        <v>16000</v>
      </c>
      <c r="BB15" s="197">
        <v>45600</v>
      </c>
      <c r="BC15" s="197">
        <v>1075</v>
      </c>
      <c r="BD15" s="197">
        <v>2150</v>
      </c>
      <c r="BE15" s="197">
        <v>2530</v>
      </c>
      <c r="BF15" s="958">
        <v>7000</v>
      </c>
      <c r="BG15" s="683">
        <v>66.284376852126684</v>
      </c>
      <c r="BH15" s="952">
        <v>23</v>
      </c>
    </row>
    <row r="16" spans="2:61" x14ac:dyDescent="0.25">
      <c r="B16" s="959">
        <v>6</v>
      </c>
      <c r="C16" s="904">
        <v>41026</v>
      </c>
      <c r="D16" s="953" t="s">
        <v>74</v>
      </c>
      <c r="E16" s="954">
        <v>3483</v>
      </c>
      <c r="F16" s="197">
        <v>2025</v>
      </c>
      <c r="G16" s="141">
        <v>197</v>
      </c>
      <c r="H16" s="141">
        <v>41</v>
      </c>
      <c r="I16" s="154">
        <v>14</v>
      </c>
      <c r="J16" s="198" t="s">
        <v>124</v>
      </c>
      <c r="K16" s="198" t="s">
        <v>124</v>
      </c>
      <c r="L16" s="955" t="s">
        <v>124</v>
      </c>
      <c r="M16" s="197">
        <v>1</v>
      </c>
      <c r="N16" s="195">
        <v>0</v>
      </c>
      <c r="O16" s="197">
        <v>9</v>
      </c>
      <c r="P16" s="195">
        <v>0</v>
      </c>
      <c r="Q16" s="154">
        <v>1</v>
      </c>
      <c r="R16" s="154">
        <v>0</v>
      </c>
      <c r="S16" s="154">
        <v>1</v>
      </c>
      <c r="T16" s="154">
        <v>35</v>
      </c>
      <c r="U16" s="197">
        <v>65</v>
      </c>
      <c r="V16" s="197">
        <v>379</v>
      </c>
      <c r="W16" s="197">
        <v>245</v>
      </c>
      <c r="X16" s="197">
        <v>103</v>
      </c>
      <c r="Y16" s="154">
        <v>0</v>
      </c>
      <c r="Z16" s="956">
        <v>1383</v>
      </c>
      <c r="AA16" s="198">
        <v>100</v>
      </c>
      <c r="AB16" s="198">
        <v>54.8</v>
      </c>
      <c r="AC16" s="198">
        <v>85</v>
      </c>
      <c r="AD16" s="198">
        <v>4.9800000000000004</v>
      </c>
      <c r="AE16" s="955">
        <v>90</v>
      </c>
      <c r="AF16" s="957">
        <v>950</v>
      </c>
      <c r="AG16" s="957">
        <v>4826</v>
      </c>
      <c r="AH16" s="197">
        <v>10</v>
      </c>
      <c r="AI16" s="957">
        <v>65</v>
      </c>
      <c r="AJ16" s="957">
        <v>216.547</v>
      </c>
      <c r="AK16" s="957">
        <v>2176.0785000000001</v>
      </c>
      <c r="AL16" s="197">
        <v>67.688000000000002</v>
      </c>
      <c r="AM16" s="197">
        <v>81.2256</v>
      </c>
      <c r="AN16" s="956">
        <v>8166</v>
      </c>
      <c r="AO16" s="197">
        <v>1645</v>
      </c>
      <c r="AP16" s="197">
        <v>750</v>
      </c>
      <c r="AQ16" s="197">
        <v>75</v>
      </c>
      <c r="AR16" s="197">
        <v>130</v>
      </c>
      <c r="AS16" s="195">
        <v>30</v>
      </c>
      <c r="AT16" s="195">
        <v>80</v>
      </c>
      <c r="AU16" s="195">
        <v>78</v>
      </c>
      <c r="AV16" s="195">
        <v>450</v>
      </c>
      <c r="AW16" s="199">
        <v>110</v>
      </c>
      <c r="AX16" s="199">
        <v>1000</v>
      </c>
      <c r="AY16" s="197">
        <v>9000</v>
      </c>
      <c r="AZ16" s="260">
        <v>0</v>
      </c>
      <c r="BA16" s="957">
        <v>3500</v>
      </c>
      <c r="BB16" s="197">
        <v>10000</v>
      </c>
      <c r="BC16" s="195">
        <v>4000</v>
      </c>
      <c r="BD16" s="195">
        <v>4000</v>
      </c>
      <c r="BE16" s="195">
        <v>0</v>
      </c>
      <c r="BF16" s="260">
        <v>0</v>
      </c>
      <c r="BG16" s="322">
        <v>70.570038994208886</v>
      </c>
      <c r="BH16" s="290">
        <v>10</v>
      </c>
    </row>
    <row r="17" spans="1:94" x14ac:dyDescent="0.25">
      <c r="B17" s="903">
        <v>7</v>
      </c>
      <c r="C17" s="904">
        <v>41078</v>
      </c>
      <c r="D17" s="953" t="s">
        <v>55</v>
      </c>
      <c r="E17" s="954">
        <v>7944</v>
      </c>
      <c r="F17" s="197">
        <v>5711</v>
      </c>
      <c r="G17" s="141">
        <v>467</v>
      </c>
      <c r="H17" s="141">
        <v>100</v>
      </c>
      <c r="I17" s="154">
        <v>42</v>
      </c>
      <c r="J17" s="198" t="s">
        <v>124</v>
      </c>
      <c r="K17" s="198" t="s">
        <v>124</v>
      </c>
      <c r="L17" s="955" t="s">
        <v>124</v>
      </c>
      <c r="M17" s="197">
        <v>3</v>
      </c>
      <c r="N17" s="197">
        <v>2</v>
      </c>
      <c r="O17" s="197">
        <v>39</v>
      </c>
      <c r="P17" s="195">
        <v>0</v>
      </c>
      <c r="Q17" s="154">
        <v>3</v>
      </c>
      <c r="R17" s="154">
        <v>1</v>
      </c>
      <c r="S17" s="154">
        <v>2</v>
      </c>
      <c r="T17" s="154">
        <v>80</v>
      </c>
      <c r="U17" s="197">
        <v>123</v>
      </c>
      <c r="V17" s="197">
        <v>740</v>
      </c>
      <c r="W17" s="197">
        <v>460</v>
      </c>
      <c r="X17" s="197">
        <v>149</v>
      </c>
      <c r="Y17" s="154">
        <v>59</v>
      </c>
      <c r="Z17" s="956">
        <v>2366</v>
      </c>
      <c r="AA17" s="198">
        <v>94</v>
      </c>
      <c r="AB17" s="198">
        <v>50</v>
      </c>
      <c r="AC17" s="198">
        <v>98</v>
      </c>
      <c r="AD17" s="198">
        <v>16.36</v>
      </c>
      <c r="AE17" s="955">
        <v>94</v>
      </c>
      <c r="AF17" s="957">
        <v>1234</v>
      </c>
      <c r="AG17" s="957">
        <v>4403.1000000000004</v>
      </c>
      <c r="AH17" s="197">
        <v>33</v>
      </c>
      <c r="AI17" s="957">
        <v>216</v>
      </c>
      <c r="AJ17" s="957">
        <v>893.61399999999992</v>
      </c>
      <c r="AK17" s="957">
        <v>4871.5410000000002</v>
      </c>
      <c r="AL17" s="197">
        <v>538.22249999999997</v>
      </c>
      <c r="AM17" s="197">
        <v>645.86699999999996</v>
      </c>
      <c r="AN17" s="956">
        <v>20356</v>
      </c>
      <c r="AO17" s="197">
        <v>918</v>
      </c>
      <c r="AP17" s="197">
        <v>1800</v>
      </c>
      <c r="AQ17" s="197">
        <v>180</v>
      </c>
      <c r="AR17" s="197">
        <v>345</v>
      </c>
      <c r="AS17" s="195">
        <v>100</v>
      </c>
      <c r="AT17" s="195">
        <v>0</v>
      </c>
      <c r="AU17" s="195">
        <v>0</v>
      </c>
      <c r="AV17" s="197">
        <v>3980</v>
      </c>
      <c r="AW17" s="197">
        <v>4500</v>
      </c>
      <c r="AX17" s="197">
        <v>4800</v>
      </c>
      <c r="AY17" s="197">
        <v>10200</v>
      </c>
      <c r="AZ17" s="260">
        <v>0</v>
      </c>
      <c r="BA17" s="957">
        <v>275000</v>
      </c>
      <c r="BB17" s="197">
        <v>774000</v>
      </c>
      <c r="BC17" s="197">
        <v>17842</v>
      </c>
      <c r="BD17" s="197">
        <v>22000</v>
      </c>
      <c r="BE17" s="195">
        <v>0</v>
      </c>
      <c r="BF17" s="260">
        <v>0</v>
      </c>
      <c r="BG17" s="683">
        <v>65.574353674420109</v>
      </c>
      <c r="BH17" s="952">
        <v>25</v>
      </c>
    </row>
    <row r="18" spans="1:94" x14ac:dyDescent="0.25">
      <c r="B18" s="903">
        <v>8</v>
      </c>
      <c r="C18" s="904">
        <v>41132</v>
      </c>
      <c r="D18" s="953" t="s">
        <v>56</v>
      </c>
      <c r="E18" s="954">
        <v>32041</v>
      </c>
      <c r="F18" s="197">
        <v>23739</v>
      </c>
      <c r="G18" s="141">
        <v>7446</v>
      </c>
      <c r="H18" s="926">
        <v>526</v>
      </c>
      <c r="I18" s="154">
        <v>192</v>
      </c>
      <c r="J18" s="198">
        <v>1.4970059880239521</v>
      </c>
      <c r="K18" s="198">
        <v>6.2874251497005984</v>
      </c>
      <c r="L18" s="955">
        <v>1.347305389221557</v>
      </c>
      <c r="M18" s="197">
        <v>5</v>
      </c>
      <c r="N18" s="197">
        <v>1</v>
      </c>
      <c r="O18" s="197">
        <v>46</v>
      </c>
      <c r="P18" s="197">
        <v>4</v>
      </c>
      <c r="Q18" s="154">
        <v>5</v>
      </c>
      <c r="R18" s="154">
        <v>1</v>
      </c>
      <c r="S18" s="154">
        <v>10</v>
      </c>
      <c r="T18" s="154">
        <v>249</v>
      </c>
      <c r="U18" s="197">
        <v>432</v>
      </c>
      <c r="V18" s="197">
        <v>2995</v>
      </c>
      <c r="W18" s="197">
        <v>1907</v>
      </c>
      <c r="X18" s="197">
        <v>551</v>
      </c>
      <c r="Y18" s="154">
        <v>205</v>
      </c>
      <c r="Z18" s="956">
        <v>9827</v>
      </c>
      <c r="AA18" s="198">
        <v>99</v>
      </c>
      <c r="AB18" s="198">
        <v>68</v>
      </c>
      <c r="AC18" s="198">
        <v>96</v>
      </c>
      <c r="AD18" s="198">
        <v>40.51</v>
      </c>
      <c r="AE18" s="955">
        <v>96</v>
      </c>
      <c r="AF18" s="957">
        <v>13688.99</v>
      </c>
      <c r="AG18" s="957">
        <v>82469.903649999993</v>
      </c>
      <c r="AH18" s="197">
        <v>140</v>
      </c>
      <c r="AI18" s="957">
        <v>880</v>
      </c>
      <c r="AJ18" s="957">
        <v>1158.1590000000001</v>
      </c>
      <c r="AK18" s="957">
        <v>5091.7789000000012</v>
      </c>
      <c r="AL18" s="197">
        <v>1193.3699999999999</v>
      </c>
      <c r="AM18" s="197">
        <v>1432.0439999999999</v>
      </c>
      <c r="AN18" s="956">
        <v>12264</v>
      </c>
      <c r="AO18" s="197">
        <v>4465</v>
      </c>
      <c r="AP18" s="197">
        <v>1950</v>
      </c>
      <c r="AQ18" s="197">
        <v>452</v>
      </c>
      <c r="AR18" s="197">
        <v>90</v>
      </c>
      <c r="AS18" s="197">
        <v>60</v>
      </c>
      <c r="AT18" s="195">
        <v>0</v>
      </c>
      <c r="AU18" s="195">
        <v>0</v>
      </c>
      <c r="AV18" s="197">
        <v>50</v>
      </c>
      <c r="AW18" s="197">
        <v>75</v>
      </c>
      <c r="AX18" s="197">
        <v>25000</v>
      </c>
      <c r="AY18" s="197">
        <v>56000</v>
      </c>
      <c r="AZ18" s="958">
        <v>45</v>
      </c>
      <c r="BA18" s="957">
        <v>18283200</v>
      </c>
      <c r="BB18" s="197">
        <v>54513600</v>
      </c>
      <c r="BC18" s="197">
        <v>5325</v>
      </c>
      <c r="BD18" s="197">
        <v>7100</v>
      </c>
      <c r="BE18" s="195">
        <v>0</v>
      </c>
      <c r="BF18" s="260">
        <v>0</v>
      </c>
      <c r="BG18" s="322">
        <v>70.348435751859355</v>
      </c>
      <c r="BH18" s="290">
        <v>11</v>
      </c>
    </row>
    <row r="19" spans="1:94" x14ac:dyDescent="0.25">
      <c r="B19" s="903">
        <v>9</v>
      </c>
      <c r="C19" s="904">
        <v>41206</v>
      </c>
      <c r="D19" s="953" t="s">
        <v>57</v>
      </c>
      <c r="E19" s="954">
        <v>8475</v>
      </c>
      <c r="F19" s="197">
        <v>6636</v>
      </c>
      <c r="G19" s="141">
        <v>247</v>
      </c>
      <c r="H19" s="141">
        <v>111</v>
      </c>
      <c r="I19" s="154">
        <v>36</v>
      </c>
      <c r="J19" s="198">
        <v>3.0599755201958385</v>
      </c>
      <c r="K19" s="198">
        <v>10.403916768665852</v>
      </c>
      <c r="L19" s="955">
        <v>4.8959608323133414</v>
      </c>
      <c r="M19" s="197">
        <v>5</v>
      </c>
      <c r="N19" s="197">
        <v>1</v>
      </c>
      <c r="O19" s="197">
        <v>50</v>
      </c>
      <c r="P19" s="195">
        <v>0</v>
      </c>
      <c r="Q19" s="154">
        <v>5</v>
      </c>
      <c r="R19" s="154">
        <v>1</v>
      </c>
      <c r="S19" s="154">
        <v>1</v>
      </c>
      <c r="T19" s="154">
        <v>88</v>
      </c>
      <c r="U19" s="197">
        <v>123</v>
      </c>
      <c r="V19" s="197">
        <v>800</v>
      </c>
      <c r="W19" s="197">
        <v>404</v>
      </c>
      <c r="X19" s="197">
        <v>89</v>
      </c>
      <c r="Y19" s="154">
        <v>119</v>
      </c>
      <c r="Z19" s="956">
        <v>2796</v>
      </c>
      <c r="AA19" s="198">
        <v>98</v>
      </c>
      <c r="AB19" s="198">
        <v>62.4</v>
      </c>
      <c r="AC19" s="198">
        <v>99.6</v>
      </c>
      <c r="AD19" s="198">
        <v>26.93</v>
      </c>
      <c r="AE19" s="955">
        <v>98</v>
      </c>
      <c r="AF19" s="957">
        <v>2489</v>
      </c>
      <c r="AG19" s="957">
        <v>5497.4</v>
      </c>
      <c r="AH19" s="197">
        <v>130</v>
      </c>
      <c r="AI19" s="957">
        <v>780</v>
      </c>
      <c r="AJ19" s="957">
        <v>1052.556</v>
      </c>
      <c r="AK19" s="957">
        <v>5877.5479999999998</v>
      </c>
      <c r="AL19" s="197">
        <v>885.41099999999994</v>
      </c>
      <c r="AM19" s="197">
        <v>1062.4931999999999</v>
      </c>
      <c r="AN19" s="956">
        <v>16565</v>
      </c>
      <c r="AO19" s="197">
        <v>3200</v>
      </c>
      <c r="AP19" s="197">
        <v>4150</v>
      </c>
      <c r="AQ19" s="197">
        <v>1850</v>
      </c>
      <c r="AR19" s="197">
        <v>1200</v>
      </c>
      <c r="AS19" s="195">
        <v>250</v>
      </c>
      <c r="AT19" s="195">
        <v>0</v>
      </c>
      <c r="AU19" s="195">
        <v>0</v>
      </c>
      <c r="AV19" s="197">
        <v>2700</v>
      </c>
      <c r="AW19" s="197">
        <v>3500</v>
      </c>
      <c r="AX19" s="197">
        <v>3200</v>
      </c>
      <c r="AY19" s="197">
        <v>7200</v>
      </c>
      <c r="AZ19" s="958">
        <v>80</v>
      </c>
      <c r="BA19" s="957">
        <v>8500</v>
      </c>
      <c r="BB19" s="197">
        <v>25000</v>
      </c>
      <c r="BC19" s="197">
        <v>4525</v>
      </c>
      <c r="BD19" s="197">
        <v>9050</v>
      </c>
      <c r="BE19" s="195">
        <v>0</v>
      </c>
      <c r="BF19" s="260">
        <v>0</v>
      </c>
      <c r="BG19" s="683">
        <v>62.954019165399643</v>
      </c>
      <c r="BH19" s="952">
        <v>32</v>
      </c>
    </row>
    <row r="20" spans="1:94" x14ac:dyDescent="0.25">
      <c r="B20" s="903">
        <v>10</v>
      </c>
      <c r="C20" s="904">
        <v>41244</v>
      </c>
      <c r="D20" s="953" t="s">
        <v>81</v>
      </c>
      <c r="E20" s="954">
        <v>3819</v>
      </c>
      <c r="F20" s="197">
        <v>2999</v>
      </c>
      <c r="G20" s="141">
        <v>172</v>
      </c>
      <c r="H20" s="141">
        <v>61</v>
      </c>
      <c r="I20" s="154">
        <v>31</v>
      </c>
      <c r="J20" s="198">
        <v>3.4482758620689653</v>
      </c>
      <c r="K20" s="198">
        <v>5.6034482758620694</v>
      </c>
      <c r="L20" s="955">
        <v>1.7241379310344827</v>
      </c>
      <c r="M20" s="197">
        <v>1</v>
      </c>
      <c r="N20" s="195">
        <v>0</v>
      </c>
      <c r="O20" s="197">
        <v>13</v>
      </c>
      <c r="P20" s="195">
        <v>0</v>
      </c>
      <c r="Q20" s="154">
        <v>1</v>
      </c>
      <c r="R20" s="154">
        <v>0</v>
      </c>
      <c r="S20" s="154">
        <v>2</v>
      </c>
      <c r="T20" s="154">
        <v>38</v>
      </c>
      <c r="U20" s="197">
        <v>47</v>
      </c>
      <c r="V20" s="197">
        <v>373</v>
      </c>
      <c r="W20" s="197">
        <v>276</v>
      </c>
      <c r="X20" s="197">
        <v>74</v>
      </c>
      <c r="Y20" s="154">
        <v>0</v>
      </c>
      <c r="Z20" s="956">
        <v>1163</v>
      </c>
      <c r="AA20" s="198">
        <v>100</v>
      </c>
      <c r="AB20" s="198">
        <v>91.2</v>
      </c>
      <c r="AC20" s="198">
        <v>100</v>
      </c>
      <c r="AD20" s="198">
        <v>63.8</v>
      </c>
      <c r="AE20" s="955">
        <v>93</v>
      </c>
      <c r="AF20" s="957">
        <v>184</v>
      </c>
      <c r="AG20" s="957">
        <v>542.29999999999995</v>
      </c>
      <c r="AH20" s="197">
        <v>34</v>
      </c>
      <c r="AI20" s="957">
        <v>191</v>
      </c>
      <c r="AJ20" s="957">
        <v>339.87399999999997</v>
      </c>
      <c r="AK20" s="957">
        <v>1291.547</v>
      </c>
      <c r="AL20" s="197">
        <v>630.346</v>
      </c>
      <c r="AM20" s="197">
        <v>787.9325</v>
      </c>
      <c r="AN20" s="956">
        <v>5031</v>
      </c>
      <c r="AO20" s="197">
        <v>185</v>
      </c>
      <c r="AP20" s="197">
        <v>134</v>
      </c>
      <c r="AQ20" s="197">
        <v>30</v>
      </c>
      <c r="AR20" s="197">
        <v>7</v>
      </c>
      <c r="AS20" s="195">
        <v>8</v>
      </c>
      <c r="AT20" s="195">
        <v>300</v>
      </c>
      <c r="AU20" s="195">
        <v>0</v>
      </c>
      <c r="AV20" s="195">
        <v>0</v>
      </c>
      <c r="AW20" s="195">
        <v>0</v>
      </c>
      <c r="AX20" s="197">
        <v>3000</v>
      </c>
      <c r="AY20" s="197">
        <v>15000</v>
      </c>
      <c r="AZ20" s="958">
        <v>15</v>
      </c>
      <c r="BA20" s="195">
        <v>850</v>
      </c>
      <c r="BB20" s="195">
        <v>2500</v>
      </c>
      <c r="BC20" s="195">
        <v>2563</v>
      </c>
      <c r="BD20" s="195">
        <v>4836</v>
      </c>
      <c r="BE20" s="195">
        <v>50</v>
      </c>
      <c r="BF20" s="260">
        <v>125</v>
      </c>
      <c r="BG20" s="683">
        <v>63.155281775919846</v>
      </c>
      <c r="BH20" s="952">
        <v>31</v>
      </c>
    </row>
    <row r="21" spans="1:94" x14ac:dyDescent="0.25">
      <c r="B21" s="943">
        <v>11</v>
      </c>
      <c r="C21" s="904">
        <v>41298</v>
      </c>
      <c r="D21" s="953" t="s">
        <v>72</v>
      </c>
      <c r="E21" s="954">
        <v>64780</v>
      </c>
      <c r="F21" s="197">
        <v>52835</v>
      </c>
      <c r="G21" s="141">
        <v>17707</v>
      </c>
      <c r="H21" s="141">
        <v>1436</v>
      </c>
      <c r="I21" s="154">
        <v>284</v>
      </c>
      <c r="J21" s="198">
        <v>1.1508425811755036</v>
      </c>
      <c r="K21" s="198">
        <v>9.3711467324291</v>
      </c>
      <c r="L21" s="955">
        <v>1.8290176736539252</v>
      </c>
      <c r="M21" s="197">
        <v>13</v>
      </c>
      <c r="N21" s="197">
        <v>1</v>
      </c>
      <c r="O21" s="197">
        <v>101</v>
      </c>
      <c r="P21" s="197">
        <v>10</v>
      </c>
      <c r="Q21" s="154">
        <v>13</v>
      </c>
      <c r="R21" s="154">
        <v>1</v>
      </c>
      <c r="S21" s="154">
        <v>23</v>
      </c>
      <c r="T21" s="154">
        <v>584</v>
      </c>
      <c r="U21" s="197">
        <v>1095</v>
      </c>
      <c r="V21" s="197">
        <v>7023</v>
      </c>
      <c r="W21" s="197">
        <v>4859</v>
      </c>
      <c r="X21" s="197">
        <v>1500</v>
      </c>
      <c r="Y21" s="154">
        <v>1332</v>
      </c>
      <c r="Z21" s="956">
        <v>22256</v>
      </c>
      <c r="AA21" s="198">
        <v>99.5</v>
      </c>
      <c r="AB21" s="198">
        <v>70</v>
      </c>
      <c r="AC21" s="198">
        <v>98.5</v>
      </c>
      <c r="AD21" s="198">
        <v>23.73</v>
      </c>
      <c r="AE21" s="955">
        <v>94.95</v>
      </c>
      <c r="AF21" s="957">
        <v>7144.2</v>
      </c>
      <c r="AG21" s="957">
        <v>27180.847399999999</v>
      </c>
      <c r="AH21" s="197">
        <v>633</v>
      </c>
      <c r="AI21" s="957">
        <v>4119</v>
      </c>
      <c r="AJ21" s="957">
        <v>3423.5160000000001</v>
      </c>
      <c r="AK21" s="957">
        <v>17808.655999999999</v>
      </c>
      <c r="AL21" s="197">
        <v>6411.380000000001</v>
      </c>
      <c r="AM21" s="197">
        <v>8014.2250000000013</v>
      </c>
      <c r="AN21" s="956">
        <v>11951</v>
      </c>
      <c r="AO21" s="197">
        <v>4360</v>
      </c>
      <c r="AP21" s="197">
        <v>4300</v>
      </c>
      <c r="AQ21" s="197">
        <v>1750</v>
      </c>
      <c r="AR21" s="197">
        <v>500</v>
      </c>
      <c r="AS21" s="197">
        <v>20</v>
      </c>
      <c r="AT21" s="197">
        <v>200</v>
      </c>
      <c r="AU21" s="197">
        <v>10</v>
      </c>
      <c r="AV21" s="197">
        <v>390</v>
      </c>
      <c r="AW21" s="197">
        <v>310</v>
      </c>
      <c r="AX21" s="197">
        <v>45000</v>
      </c>
      <c r="AY21" s="197">
        <v>385000</v>
      </c>
      <c r="AZ21" s="958">
        <v>480</v>
      </c>
      <c r="BA21" s="957">
        <v>1313500</v>
      </c>
      <c r="BB21" s="197">
        <v>3700000</v>
      </c>
      <c r="BC21" s="197">
        <v>117500</v>
      </c>
      <c r="BD21" s="197">
        <v>250000</v>
      </c>
      <c r="BE21" s="197">
        <v>8710</v>
      </c>
      <c r="BF21" s="958">
        <v>26000</v>
      </c>
      <c r="BG21" s="322">
        <v>71.883832932014016</v>
      </c>
      <c r="BH21" s="290">
        <v>8</v>
      </c>
    </row>
    <row r="22" spans="1:94" x14ac:dyDescent="0.25">
      <c r="B22" s="903">
        <v>12</v>
      </c>
      <c r="C22" s="904">
        <v>41306</v>
      </c>
      <c r="D22" s="953" t="s">
        <v>75</v>
      </c>
      <c r="E22" s="954">
        <v>23700</v>
      </c>
      <c r="F22" s="197">
        <v>16817</v>
      </c>
      <c r="G22" s="141">
        <v>5757</v>
      </c>
      <c r="H22" s="141">
        <v>377</v>
      </c>
      <c r="I22" s="154">
        <v>125</v>
      </c>
      <c r="J22" s="198">
        <v>4.007633587786259</v>
      </c>
      <c r="K22" s="198">
        <v>7.8721374045801529</v>
      </c>
      <c r="L22" s="955">
        <v>3.2919847328244276</v>
      </c>
      <c r="M22" s="197">
        <v>9</v>
      </c>
      <c r="N22" s="195">
        <v>0</v>
      </c>
      <c r="O22" s="197">
        <v>47</v>
      </c>
      <c r="P22" s="197">
        <v>1</v>
      </c>
      <c r="Q22" s="154">
        <v>8</v>
      </c>
      <c r="R22" s="154">
        <v>0</v>
      </c>
      <c r="S22" s="154">
        <v>14</v>
      </c>
      <c r="T22" s="154">
        <v>272</v>
      </c>
      <c r="U22" s="197">
        <v>380</v>
      </c>
      <c r="V22" s="197">
        <v>2731</v>
      </c>
      <c r="W22" s="197">
        <v>2194</v>
      </c>
      <c r="X22" s="197">
        <v>724</v>
      </c>
      <c r="Y22" s="154">
        <v>324</v>
      </c>
      <c r="Z22" s="956">
        <v>7799</v>
      </c>
      <c r="AA22" s="198">
        <v>100</v>
      </c>
      <c r="AB22" s="198">
        <v>67.3</v>
      </c>
      <c r="AC22" s="198">
        <v>98</v>
      </c>
      <c r="AD22" s="198">
        <v>29.73</v>
      </c>
      <c r="AE22" s="955">
        <v>100</v>
      </c>
      <c r="AF22" s="957">
        <v>2750</v>
      </c>
      <c r="AG22" s="957">
        <v>9159.5</v>
      </c>
      <c r="AH22" s="197">
        <v>251</v>
      </c>
      <c r="AI22" s="957">
        <v>1990</v>
      </c>
      <c r="AJ22" s="957">
        <v>2424.7219999999998</v>
      </c>
      <c r="AK22" s="957">
        <v>11335.338000000002</v>
      </c>
      <c r="AL22" s="197">
        <v>3460.5700000000006</v>
      </c>
      <c r="AM22" s="197">
        <v>4152.6840000000002</v>
      </c>
      <c r="AN22" s="956">
        <v>13050</v>
      </c>
      <c r="AO22" s="197">
        <v>2469</v>
      </c>
      <c r="AP22" s="197">
        <v>800</v>
      </c>
      <c r="AQ22" s="197">
        <v>100</v>
      </c>
      <c r="AR22" s="197">
        <v>500</v>
      </c>
      <c r="AS22" s="195">
        <v>50</v>
      </c>
      <c r="AT22" s="195">
        <v>150</v>
      </c>
      <c r="AU22" s="195">
        <v>0</v>
      </c>
      <c r="AV22" s="195">
        <v>100</v>
      </c>
      <c r="AW22" s="199">
        <v>35</v>
      </c>
      <c r="AX22" s="199">
        <v>7000</v>
      </c>
      <c r="AY22" s="197">
        <v>62000</v>
      </c>
      <c r="AZ22" s="958">
        <v>300</v>
      </c>
      <c r="BA22" s="957">
        <v>36132</v>
      </c>
      <c r="BB22" s="197">
        <v>99885</v>
      </c>
      <c r="BC22" s="197">
        <v>115000</v>
      </c>
      <c r="BD22" s="197">
        <v>270000</v>
      </c>
      <c r="BE22" s="195">
        <v>0</v>
      </c>
      <c r="BF22" s="260">
        <v>0</v>
      </c>
      <c r="BG22" s="683">
        <v>80.382889680024547</v>
      </c>
      <c r="BH22" s="952">
        <v>1</v>
      </c>
    </row>
    <row r="23" spans="1:94" x14ac:dyDescent="0.25">
      <c r="B23" s="903">
        <v>13</v>
      </c>
      <c r="C23" s="904">
        <v>41319</v>
      </c>
      <c r="D23" s="953" t="s">
        <v>76</v>
      </c>
      <c r="E23" s="954">
        <v>17669</v>
      </c>
      <c r="F23" s="197">
        <v>15231</v>
      </c>
      <c r="G23" s="141">
        <v>1134</v>
      </c>
      <c r="H23" s="141">
        <v>328</v>
      </c>
      <c r="I23" s="154">
        <v>75</v>
      </c>
      <c r="J23" s="198">
        <v>1.8960244648318043</v>
      </c>
      <c r="K23" s="198">
        <v>10.061162079510703</v>
      </c>
      <c r="L23" s="955">
        <v>3.2415902140672781</v>
      </c>
      <c r="M23" s="197">
        <v>3</v>
      </c>
      <c r="N23" s="195">
        <v>0</v>
      </c>
      <c r="O23" s="197">
        <v>50</v>
      </c>
      <c r="P23" s="986">
        <v>0</v>
      </c>
      <c r="Q23" s="154">
        <v>3</v>
      </c>
      <c r="R23" s="154">
        <v>0</v>
      </c>
      <c r="S23" s="154">
        <v>8</v>
      </c>
      <c r="T23" s="154">
        <v>170</v>
      </c>
      <c r="U23" s="197">
        <v>244</v>
      </c>
      <c r="V23" s="197">
        <v>2109</v>
      </c>
      <c r="W23" s="197">
        <v>1325</v>
      </c>
      <c r="X23" s="197">
        <v>369</v>
      </c>
      <c r="Y23" s="154">
        <v>747</v>
      </c>
      <c r="Z23" s="956">
        <v>5436</v>
      </c>
      <c r="AA23" s="198">
        <v>100</v>
      </c>
      <c r="AB23" s="198">
        <v>67.3</v>
      </c>
      <c r="AC23" s="198">
        <v>96.7</v>
      </c>
      <c r="AD23" s="198">
        <v>35.69</v>
      </c>
      <c r="AE23" s="955">
        <v>96.89</v>
      </c>
      <c r="AF23" s="957">
        <v>686</v>
      </c>
      <c r="AG23" s="957">
        <v>3866.6000000000004</v>
      </c>
      <c r="AH23" s="197">
        <v>159</v>
      </c>
      <c r="AI23" s="957">
        <v>1200</v>
      </c>
      <c r="AJ23" s="957">
        <v>1346.7739999999999</v>
      </c>
      <c r="AK23" s="957">
        <v>6959.7808000000005</v>
      </c>
      <c r="AL23" s="197">
        <v>3514.6399999999994</v>
      </c>
      <c r="AM23" s="197">
        <v>4217.5679999999993</v>
      </c>
      <c r="AN23" s="956">
        <v>5019</v>
      </c>
      <c r="AO23" s="197">
        <v>695</v>
      </c>
      <c r="AP23" s="197">
        <v>140</v>
      </c>
      <c r="AQ23" s="197">
        <v>15</v>
      </c>
      <c r="AR23" s="197">
        <v>12</v>
      </c>
      <c r="AS23" s="195">
        <v>30</v>
      </c>
      <c r="AT23" s="197">
        <v>100</v>
      </c>
      <c r="AU23" s="197">
        <v>200</v>
      </c>
      <c r="AV23" s="197">
        <v>40</v>
      </c>
      <c r="AW23" s="986">
        <v>0</v>
      </c>
      <c r="AX23" s="197">
        <v>4200</v>
      </c>
      <c r="AY23" s="197">
        <v>35000</v>
      </c>
      <c r="AZ23" s="958">
        <v>75</v>
      </c>
      <c r="BA23" s="957">
        <v>19000</v>
      </c>
      <c r="BB23" s="197">
        <v>52500</v>
      </c>
      <c r="BC23" s="197">
        <v>12810</v>
      </c>
      <c r="BD23" s="197">
        <v>18300</v>
      </c>
      <c r="BE23" s="195">
        <v>0</v>
      </c>
      <c r="BF23" s="260">
        <v>0</v>
      </c>
      <c r="BG23" s="322">
        <v>68.856630329000907</v>
      </c>
      <c r="BH23" s="290">
        <v>15</v>
      </c>
    </row>
    <row r="24" spans="1:94" x14ac:dyDescent="0.25">
      <c r="B24" s="903">
        <v>14</v>
      </c>
      <c r="C24" s="904">
        <v>41349</v>
      </c>
      <c r="D24" s="953" t="s">
        <v>58</v>
      </c>
      <c r="E24" s="954">
        <v>6831</v>
      </c>
      <c r="F24" s="197">
        <v>5448</v>
      </c>
      <c r="G24" s="141">
        <v>840</v>
      </c>
      <c r="H24" s="926">
        <v>141</v>
      </c>
      <c r="I24" s="154">
        <v>45</v>
      </c>
      <c r="J24" s="198">
        <v>2.0565552699228791</v>
      </c>
      <c r="K24" s="198">
        <v>8.0976863753213362</v>
      </c>
      <c r="L24" s="256">
        <v>2.8277634961439588</v>
      </c>
      <c r="M24" s="197">
        <v>1</v>
      </c>
      <c r="N24" s="195">
        <v>0</v>
      </c>
      <c r="O24" s="197">
        <v>8</v>
      </c>
      <c r="P24" s="195">
        <v>0</v>
      </c>
      <c r="Q24" s="154">
        <v>1</v>
      </c>
      <c r="R24" s="154">
        <v>0</v>
      </c>
      <c r="S24" s="154">
        <v>3</v>
      </c>
      <c r="T24" s="154">
        <v>58</v>
      </c>
      <c r="U24" s="197">
        <v>126</v>
      </c>
      <c r="V24" s="197">
        <v>813</v>
      </c>
      <c r="W24" s="197">
        <v>497</v>
      </c>
      <c r="X24" s="197">
        <v>125</v>
      </c>
      <c r="Y24" s="154">
        <v>116</v>
      </c>
      <c r="Z24" s="956">
        <v>2367</v>
      </c>
      <c r="AA24" s="198">
        <v>100</v>
      </c>
      <c r="AB24" s="198">
        <v>52</v>
      </c>
      <c r="AC24" s="198">
        <v>100</v>
      </c>
      <c r="AD24" s="198">
        <v>67.05</v>
      </c>
      <c r="AE24" s="955">
        <v>98</v>
      </c>
      <c r="AF24" s="957">
        <v>826</v>
      </c>
      <c r="AG24" s="957">
        <v>5440.2999999999993</v>
      </c>
      <c r="AH24" s="197">
        <v>85</v>
      </c>
      <c r="AI24" s="957">
        <v>595</v>
      </c>
      <c r="AJ24" s="957">
        <v>284.54439999999994</v>
      </c>
      <c r="AK24" s="957">
        <v>1252.1722</v>
      </c>
      <c r="AL24" s="197">
        <v>651.93849999999998</v>
      </c>
      <c r="AM24" s="197">
        <v>782.32619999999997</v>
      </c>
      <c r="AN24" s="956">
        <v>6351</v>
      </c>
      <c r="AO24" s="197">
        <v>1140</v>
      </c>
      <c r="AP24" s="197">
        <v>350</v>
      </c>
      <c r="AQ24" s="197">
        <v>279</v>
      </c>
      <c r="AR24" s="197">
        <v>74</v>
      </c>
      <c r="AS24" s="195">
        <v>22</v>
      </c>
      <c r="AT24" s="195">
        <v>185</v>
      </c>
      <c r="AU24" s="195">
        <v>250</v>
      </c>
      <c r="AV24" s="195">
        <v>585</v>
      </c>
      <c r="AW24" s="195">
        <v>625</v>
      </c>
      <c r="AX24" s="197">
        <v>3400</v>
      </c>
      <c r="AY24" s="197">
        <v>27000</v>
      </c>
      <c r="AZ24" s="260">
        <v>0</v>
      </c>
      <c r="BA24" s="957">
        <v>3788800</v>
      </c>
      <c r="BB24" s="197">
        <v>11260500</v>
      </c>
      <c r="BC24" s="195">
        <v>10125</v>
      </c>
      <c r="BD24" s="195">
        <v>13500</v>
      </c>
      <c r="BE24" s="195">
        <v>0</v>
      </c>
      <c r="BF24" s="260">
        <v>0</v>
      </c>
      <c r="BG24" s="683">
        <v>66.094172396994907</v>
      </c>
      <c r="BH24" s="952">
        <v>24</v>
      </c>
    </row>
    <row r="25" spans="1:94" x14ac:dyDescent="0.25">
      <c r="B25" s="903">
        <v>15</v>
      </c>
      <c r="C25" s="904">
        <v>41357</v>
      </c>
      <c r="D25" s="953" t="s">
        <v>59</v>
      </c>
      <c r="E25" s="954">
        <v>8663</v>
      </c>
      <c r="F25" s="197">
        <v>9049</v>
      </c>
      <c r="G25" s="141">
        <v>584</v>
      </c>
      <c r="H25" s="141">
        <v>180</v>
      </c>
      <c r="I25" s="154">
        <v>45</v>
      </c>
      <c r="J25" s="198">
        <v>1.8666666666666669</v>
      </c>
      <c r="K25" s="198">
        <v>15.333333333333332</v>
      </c>
      <c r="L25" s="955">
        <v>3.4666666666666663</v>
      </c>
      <c r="M25" s="197">
        <v>5</v>
      </c>
      <c r="N25" s="195">
        <v>0</v>
      </c>
      <c r="O25" s="197">
        <v>30</v>
      </c>
      <c r="P25" s="195">
        <v>0</v>
      </c>
      <c r="Q25" s="154">
        <v>5</v>
      </c>
      <c r="R25" s="154">
        <v>0</v>
      </c>
      <c r="S25" s="154">
        <v>3</v>
      </c>
      <c r="T25" s="154">
        <v>113</v>
      </c>
      <c r="U25" s="197">
        <v>181</v>
      </c>
      <c r="V25" s="197">
        <v>1184</v>
      </c>
      <c r="W25" s="197">
        <v>815</v>
      </c>
      <c r="X25" s="197">
        <v>214</v>
      </c>
      <c r="Y25" s="154">
        <v>175</v>
      </c>
      <c r="Z25" s="956">
        <v>3553</v>
      </c>
      <c r="AA25" s="198">
        <v>99</v>
      </c>
      <c r="AB25" s="198">
        <v>58.4</v>
      </c>
      <c r="AC25" s="198">
        <v>97</v>
      </c>
      <c r="AD25" s="198">
        <v>31.56</v>
      </c>
      <c r="AE25" s="955">
        <v>100</v>
      </c>
      <c r="AF25" s="957">
        <v>1175.5</v>
      </c>
      <c r="AG25" s="957">
        <v>2075.8000000000002</v>
      </c>
      <c r="AH25" s="197">
        <v>124</v>
      </c>
      <c r="AI25" s="957">
        <v>804.5</v>
      </c>
      <c r="AJ25" s="957">
        <v>1105.9279999999999</v>
      </c>
      <c r="AK25" s="957">
        <v>3982.0245999999997</v>
      </c>
      <c r="AL25" s="197">
        <v>1643.7900000000002</v>
      </c>
      <c r="AM25" s="197">
        <v>1972.5480000000002</v>
      </c>
      <c r="AN25" s="956">
        <v>7228</v>
      </c>
      <c r="AO25" s="197">
        <v>986</v>
      </c>
      <c r="AP25" s="197">
        <v>2500</v>
      </c>
      <c r="AQ25" s="197">
        <v>200</v>
      </c>
      <c r="AR25" s="197">
        <v>400</v>
      </c>
      <c r="AS25" s="195">
        <v>20</v>
      </c>
      <c r="AT25" s="197">
        <v>60</v>
      </c>
      <c r="AU25" s="197">
        <v>50</v>
      </c>
      <c r="AV25" s="197">
        <v>50</v>
      </c>
      <c r="AW25" s="197">
        <v>45</v>
      </c>
      <c r="AX25" s="197">
        <v>4100</v>
      </c>
      <c r="AY25" s="197">
        <v>16000</v>
      </c>
      <c r="AZ25" s="958">
        <v>20</v>
      </c>
      <c r="BA25" s="957">
        <v>8000</v>
      </c>
      <c r="BB25" s="197">
        <v>25000</v>
      </c>
      <c r="BC25" s="197">
        <v>2500</v>
      </c>
      <c r="BD25" s="197">
        <v>6000</v>
      </c>
      <c r="BE25" s="197">
        <v>2400</v>
      </c>
      <c r="BF25" s="958">
        <v>4800</v>
      </c>
      <c r="BG25" s="322">
        <v>62.166756805045338</v>
      </c>
      <c r="BH25" s="290">
        <v>36</v>
      </c>
    </row>
    <row r="26" spans="1:94" x14ac:dyDescent="0.25">
      <c r="B26" s="959">
        <v>16</v>
      </c>
      <c r="C26" s="904">
        <v>41359</v>
      </c>
      <c r="D26" s="953" t="s">
        <v>82</v>
      </c>
      <c r="E26" s="954">
        <v>25276</v>
      </c>
      <c r="F26" s="197">
        <v>23190</v>
      </c>
      <c r="G26" s="141">
        <v>920</v>
      </c>
      <c r="H26" s="141">
        <v>407</v>
      </c>
      <c r="I26" s="154">
        <v>109</v>
      </c>
      <c r="J26" s="198">
        <v>0.87352829472085081</v>
      </c>
      <c r="K26" s="198">
        <v>19.331560957083173</v>
      </c>
      <c r="L26" s="955">
        <v>3.4561336878085833</v>
      </c>
      <c r="M26" s="197">
        <v>7</v>
      </c>
      <c r="N26" s="986">
        <v>0</v>
      </c>
      <c r="O26" s="197">
        <v>60</v>
      </c>
      <c r="P26" s="197">
        <v>2</v>
      </c>
      <c r="Q26" s="154">
        <v>7</v>
      </c>
      <c r="R26" s="154">
        <v>0</v>
      </c>
      <c r="S26" s="154">
        <v>9</v>
      </c>
      <c r="T26" s="154">
        <v>216</v>
      </c>
      <c r="U26" s="197">
        <v>271</v>
      </c>
      <c r="V26" s="197">
        <v>2768</v>
      </c>
      <c r="W26" s="197">
        <v>1706</v>
      </c>
      <c r="X26" s="197">
        <v>508</v>
      </c>
      <c r="Y26" s="154">
        <v>584</v>
      </c>
      <c r="Z26" s="956">
        <v>6299</v>
      </c>
      <c r="AA26" s="198">
        <v>100</v>
      </c>
      <c r="AB26" s="198">
        <v>77.8</v>
      </c>
      <c r="AC26" s="198">
        <v>99.6</v>
      </c>
      <c r="AD26" s="198">
        <v>19.91</v>
      </c>
      <c r="AE26" s="955">
        <v>92</v>
      </c>
      <c r="AF26" s="957">
        <v>1283</v>
      </c>
      <c r="AG26" s="957">
        <v>3714.5</v>
      </c>
      <c r="AH26" s="197">
        <v>50</v>
      </c>
      <c r="AI26" s="957">
        <v>281</v>
      </c>
      <c r="AJ26" s="957">
        <v>3278.21</v>
      </c>
      <c r="AK26" s="957">
        <v>23423.340000000004</v>
      </c>
      <c r="AL26" s="197">
        <v>2645.0799999999995</v>
      </c>
      <c r="AM26" s="197">
        <v>3306.3499999999995</v>
      </c>
      <c r="AN26" s="956">
        <v>5128</v>
      </c>
      <c r="AO26" s="197">
        <v>988</v>
      </c>
      <c r="AP26" s="197">
        <v>2350</v>
      </c>
      <c r="AQ26" s="197">
        <v>230</v>
      </c>
      <c r="AR26" s="197">
        <v>320</v>
      </c>
      <c r="AS26" s="986">
        <v>0</v>
      </c>
      <c r="AT26" s="197">
        <v>2500</v>
      </c>
      <c r="AU26" s="197">
        <v>6500</v>
      </c>
      <c r="AV26" s="195">
        <v>0</v>
      </c>
      <c r="AW26" s="986">
        <v>0</v>
      </c>
      <c r="AX26" s="197">
        <v>3600</v>
      </c>
      <c r="AY26" s="197">
        <v>28800</v>
      </c>
      <c r="AZ26" s="958">
        <v>45</v>
      </c>
      <c r="BA26" s="957">
        <v>2200</v>
      </c>
      <c r="BB26" s="197">
        <v>6500</v>
      </c>
      <c r="BC26" s="195">
        <v>0</v>
      </c>
      <c r="BD26" s="195">
        <v>0</v>
      </c>
      <c r="BE26" s="195">
        <v>0</v>
      </c>
      <c r="BF26" s="260">
        <v>0</v>
      </c>
      <c r="BG26" s="683">
        <v>67.725723324972833</v>
      </c>
      <c r="BH26" s="952">
        <v>19</v>
      </c>
    </row>
    <row r="27" spans="1:94" x14ac:dyDescent="0.25">
      <c r="B27" s="903">
        <v>17</v>
      </c>
      <c r="C27" s="904">
        <v>41378</v>
      </c>
      <c r="D27" s="953" t="s">
        <v>68</v>
      </c>
      <c r="E27" s="954">
        <v>13171</v>
      </c>
      <c r="F27" s="197">
        <v>12346</v>
      </c>
      <c r="G27" s="141">
        <v>624</v>
      </c>
      <c r="H27" s="141">
        <v>228</v>
      </c>
      <c r="I27" s="154">
        <v>51</v>
      </c>
      <c r="J27" s="198">
        <v>2.6647966339410938</v>
      </c>
      <c r="K27" s="198">
        <v>20.897615708274895</v>
      </c>
      <c r="L27" s="256">
        <v>5.0490883590462836</v>
      </c>
      <c r="M27" s="197">
        <v>5</v>
      </c>
      <c r="N27" s="197">
        <v>1</v>
      </c>
      <c r="O27" s="197">
        <v>33</v>
      </c>
      <c r="P27" s="197">
        <v>1</v>
      </c>
      <c r="Q27" s="154">
        <v>5</v>
      </c>
      <c r="R27" s="154">
        <v>1</v>
      </c>
      <c r="S27" s="154">
        <v>3</v>
      </c>
      <c r="T27" s="154">
        <v>142</v>
      </c>
      <c r="U27" s="197">
        <v>258</v>
      </c>
      <c r="V27" s="197">
        <v>1666</v>
      </c>
      <c r="W27" s="197">
        <v>976</v>
      </c>
      <c r="X27" s="197">
        <v>260</v>
      </c>
      <c r="Y27" s="154">
        <v>236</v>
      </c>
      <c r="Z27" s="956">
        <v>3518</v>
      </c>
      <c r="AA27" s="198">
        <v>99</v>
      </c>
      <c r="AB27" s="198">
        <v>64.8</v>
      </c>
      <c r="AC27" s="198">
        <v>95</v>
      </c>
      <c r="AD27" s="198">
        <v>24.63</v>
      </c>
      <c r="AE27" s="955">
        <v>90</v>
      </c>
      <c r="AF27" s="957">
        <v>441</v>
      </c>
      <c r="AG27" s="957">
        <v>957.59999999999991</v>
      </c>
      <c r="AH27" s="197">
        <v>20</v>
      </c>
      <c r="AI27" s="957">
        <v>120</v>
      </c>
      <c r="AJ27" s="957">
        <v>985.27099999999984</v>
      </c>
      <c r="AK27" s="957">
        <v>9467.762999999999</v>
      </c>
      <c r="AL27" s="197">
        <v>1638.6470000000002</v>
      </c>
      <c r="AM27" s="197">
        <v>2015.5358100000001</v>
      </c>
      <c r="AN27" s="956">
        <v>3689</v>
      </c>
      <c r="AO27" s="197">
        <v>289</v>
      </c>
      <c r="AP27" s="197">
        <v>480</v>
      </c>
      <c r="AQ27" s="197">
        <v>45</v>
      </c>
      <c r="AR27" s="197">
        <v>17</v>
      </c>
      <c r="AS27" s="195">
        <v>0</v>
      </c>
      <c r="AT27" s="197">
        <v>190</v>
      </c>
      <c r="AU27" s="197">
        <v>3300</v>
      </c>
      <c r="AV27" s="197">
        <v>70</v>
      </c>
      <c r="AW27" s="197">
        <v>48</v>
      </c>
      <c r="AX27" s="197">
        <v>10000</v>
      </c>
      <c r="AY27" s="197">
        <v>36000</v>
      </c>
      <c r="AZ27" s="958">
        <v>204</v>
      </c>
      <c r="BA27" s="957">
        <v>26115</v>
      </c>
      <c r="BB27" s="197">
        <v>71100</v>
      </c>
      <c r="BC27" s="195">
        <v>4334</v>
      </c>
      <c r="BD27" s="195">
        <v>9300</v>
      </c>
      <c r="BE27" s="195">
        <v>6200</v>
      </c>
      <c r="BF27" s="260">
        <v>12500</v>
      </c>
      <c r="BG27" s="322">
        <v>63.927181479847462</v>
      </c>
      <c r="BH27" s="290">
        <v>29</v>
      </c>
    </row>
    <row r="28" spans="1:94" x14ac:dyDescent="0.25">
      <c r="B28" s="903">
        <v>18</v>
      </c>
      <c r="C28" s="904">
        <v>41396</v>
      </c>
      <c r="D28" s="953" t="s">
        <v>67</v>
      </c>
      <c r="E28" s="954">
        <v>53592</v>
      </c>
      <c r="F28" s="197">
        <v>47743</v>
      </c>
      <c r="G28" s="141">
        <v>10970</v>
      </c>
      <c r="H28" s="141">
        <v>1209</v>
      </c>
      <c r="I28" s="157">
        <v>213</v>
      </c>
      <c r="J28" s="198">
        <v>2.4367385192127462</v>
      </c>
      <c r="K28" s="198">
        <v>10.21555763823805</v>
      </c>
      <c r="L28" s="256">
        <v>2.1555763823805063</v>
      </c>
      <c r="M28" s="197">
        <v>17</v>
      </c>
      <c r="N28" s="197">
        <v>1</v>
      </c>
      <c r="O28" s="197">
        <v>127</v>
      </c>
      <c r="P28" s="197">
        <v>4</v>
      </c>
      <c r="Q28" s="154">
        <v>18</v>
      </c>
      <c r="R28" s="154">
        <v>0</v>
      </c>
      <c r="S28" s="154">
        <v>22</v>
      </c>
      <c r="T28" s="154">
        <v>576</v>
      </c>
      <c r="U28" s="197">
        <v>984</v>
      </c>
      <c r="V28" s="197">
        <v>7008</v>
      </c>
      <c r="W28" s="197">
        <v>4343</v>
      </c>
      <c r="X28" s="197">
        <v>1420</v>
      </c>
      <c r="Y28" s="154">
        <v>676</v>
      </c>
      <c r="Z28" s="956">
        <v>15858</v>
      </c>
      <c r="AA28" s="198">
        <v>95.73</v>
      </c>
      <c r="AB28" s="198">
        <v>65</v>
      </c>
      <c r="AC28" s="198">
        <v>95</v>
      </c>
      <c r="AD28" s="198">
        <v>17.29</v>
      </c>
      <c r="AE28" s="955">
        <v>98.09</v>
      </c>
      <c r="AF28" s="957">
        <v>8454</v>
      </c>
      <c r="AG28" s="957">
        <v>21173.91</v>
      </c>
      <c r="AH28" s="197">
        <v>323</v>
      </c>
      <c r="AI28" s="957">
        <v>2166.1999999999998</v>
      </c>
      <c r="AJ28" s="957">
        <v>2490.9975999999997</v>
      </c>
      <c r="AK28" s="957">
        <v>13323.917319999999</v>
      </c>
      <c r="AL28" s="197">
        <v>6876.8900000000012</v>
      </c>
      <c r="AM28" s="197">
        <v>8458.574700000001</v>
      </c>
      <c r="AN28" s="956">
        <v>16569</v>
      </c>
      <c r="AO28" s="197">
        <v>1500</v>
      </c>
      <c r="AP28" s="197">
        <v>1500</v>
      </c>
      <c r="AQ28" s="197">
        <v>160</v>
      </c>
      <c r="AR28" s="197">
        <v>150</v>
      </c>
      <c r="AS28" s="195">
        <v>0</v>
      </c>
      <c r="AT28" s="195">
        <v>500</v>
      </c>
      <c r="AU28" s="195">
        <v>400</v>
      </c>
      <c r="AV28" s="195">
        <v>100</v>
      </c>
      <c r="AW28" s="195">
        <v>50</v>
      </c>
      <c r="AX28" s="197">
        <v>33000</v>
      </c>
      <c r="AY28" s="197">
        <v>480000</v>
      </c>
      <c r="AZ28" s="958">
        <v>150</v>
      </c>
      <c r="BA28" s="957">
        <v>40000</v>
      </c>
      <c r="BB28" s="197">
        <v>112620</v>
      </c>
      <c r="BC28" s="197">
        <v>2500</v>
      </c>
      <c r="BD28" s="197">
        <v>4900</v>
      </c>
      <c r="BE28" s="197">
        <v>1560</v>
      </c>
      <c r="BF28" s="958">
        <v>3250</v>
      </c>
      <c r="BG28" s="683">
        <v>70.194121298556908</v>
      </c>
      <c r="BH28" s="952">
        <v>12</v>
      </c>
    </row>
    <row r="29" spans="1:94" s="32" customFormat="1" x14ac:dyDescent="0.25">
      <c r="A29"/>
      <c r="B29" s="903">
        <v>19</v>
      </c>
      <c r="C29" s="904">
        <v>41483</v>
      </c>
      <c r="D29" s="953" t="s">
        <v>69</v>
      </c>
      <c r="E29" s="954">
        <v>5544</v>
      </c>
      <c r="F29" s="197">
        <v>4635</v>
      </c>
      <c r="G29" s="141">
        <v>212</v>
      </c>
      <c r="H29" s="141">
        <v>110</v>
      </c>
      <c r="I29" s="154">
        <v>14</v>
      </c>
      <c r="J29" s="198">
        <v>1.556420233463035</v>
      </c>
      <c r="K29" s="198">
        <v>27.626459143968873</v>
      </c>
      <c r="L29" s="955">
        <v>7.3929961089494167</v>
      </c>
      <c r="M29" s="197">
        <v>4</v>
      </c>
      <c r="N29" s="195">
        <v>0</v>
      </c>
      <c r="O29" s="197">
        <v>23</v>
      </c>
      <c r="P29" s="195">
        <v>0</v>
      </c>
      <c r="Q29" s="154">
        <v>4</v>
      </c>
      <c r="R29" s="154">
        <v>0</v>
      </c>
      <c r="S29" s="154">
        <v>2</v>
      </c>
      <c r="T29" s="154">
        <v>69</v>
      </c>
      <c r="U29" s="197">
        <v>105</v>
      </c>
      <c r="V29" s="197">
        <v>688</v>
      </c>
      <c r="W29" s="197">
        <v>488</v>
      </c>
      <c r="X29" s="197">
        <v>168</v>
      </c>
      <c r="Y29" s="154">
        <v>135</v>
      </c>
      <c r="Z29" s="956">
        <v>1805</v>
      </c>
      <c r="AA29" s="198">
        <v>100</v>
      </c>
      <c r="AB29" s="198">
        <v>55.2</v>
      </c>
      <c r="AC29" s="198">
        <v>95.2</v>
      </c>
      <c r="AD29" s="198">
        <v>22.99</v>
      </c>
      <c r="AE29" s="955">
        <v>81.7</v>
      </c>
      <c r="AF29" s="957">
        <v>226.5</v>
      </c>
      <c r="AG29" s="957">
        <v>695.5</v>
      </c>
      <c r="AH29" s="197">
        <v>20</v>
      </c>
      <c r="AI29" s="957">
        <v>128</v>
      </c>
      <c r="AJ29" s="957">
        <v>542.91420000000005</v>
      </c>
      <c r="AK29" s="957">
        <v>2512.5576000000001</v>
      </c>
      <c r="AL29" s="197">
        <v>1170.9384999999997</v>
      </c>
      <c r="AM29" s="197">
        <v>1451.9637399999997</v>
      </c>
      <c r="AN29" s="956">
        <v>2728</v>
      </c>
      <c r="AO29" s="197">
        <v>450</v>
      </c>
      <c r="AP29" s="197">
        <v>280</v>
      </c>
      <c r="AQ29" s="197">
        <v>50</v>
      </c>
      <c r="AR29" s="197">
        <v>25</v>
      </c>
      <c r="AS29" s="197">
        <v>5</v>
      </c>
      <c r="AT29" s="197">
        <v>50</v>
      </c>
      <c r="AU29" s="197">
        <v>70</v>
      </c>
      <c r="AV29" s="197">
        <v>50</v>
      </c>
      <c r="AW29" s="197">
        <v>20</v>
      </c>
      <c r="AX29" s="197">
        <v>1000</v>
      </c>
      <c r="AY29" s="197">
        <v>14000</v>
      </c>
      <c r="AZ29" s="958">
        <v>15</v>
      </c>
      <c r="BA29" s="957">
        <v>5000</v>
      </c>
      <c r="BB29" s="197">
        <v>14300</v>
      </c>
      <c r="BC29" s="195">
        <v>2250</v>
      </c>
      <c r="BD29" s="195">
        <v>5000</v>
      </c>
      <c r="BE29" s="195">
        <v>0</v>
      </c>
      <c r="BF29" s="260">
        <v>0</v>
      </c>
      <c r="BG29" s="322">
        <v>64.364374503210868</v>
      </c>
      <c r="BH29" s="290">
        <v>27</v>
      </c>
      <c r="BI29"/>
      <c r="BJ29"/>
      <c r="BK29"/>
      <c r="BL29"/>
      <c r="BM29"/>
      <c r="BN29"/>
      <c r="BO29"/>
      <c r="BP29"/>
      <c r="BQ29"/>
      <c r="BR29"/>
      <c r="BS29"/>
      <c r="BT29"/>
      <c r="BU29"/>
      <c r="BV29"/>
      <c r="BW29"/>
      <c r="BX29"/>
      <c r="BY29"/>
      <c r="BZ29"/>
      <c r="CA29"/>
      <c r="CB29"/>
      <c r="CC29"/>
      <c r="CD29"/>
      <c r="CE29"/>
      <c r="CF29"/>
      <c r="CG29"/>
      <c r="CH29"/>
      <c r="CI29"/>
      <c r="CJ29"/>
      <c r="CK29"/>
      <c r="CL29"/>
      <c r="CM29"/>
      <c r="CN29"/>
      <c r="CO29"/>
      <c r="CP29"/>
    </row>
    <row r="30" spans="1:94" x14ac:dyDescent="0.25">
      <c r="B30" s="903">
        <v>20</v>
      </c>
      <c r="C30" s="904">
        <v>41503</v>
      </c>
      <c r="D30" s="953" t="s">
        <v>83</v>
      </c>
      <c r="E30" s="954">
        <v>10877</v>
      </c>
      <c r="F30" s="197">
        <v>10109</v>
      </c>
      <c r="G30" s="141">
        <v>235</v>
      </c>
      <c r="H30" s="141">
        <v>236</v>
      </c>
      <c r="I30" s="154">
        <v>34</v>
      </c>
      <c r="J30" s="198">
        <v>3.3333333333333335</v>
      </c>
      <c r="K30" s="198">
        <v>16.666666666666664</v>
      </c>
      <c r="L30" s="955">
        <v>5.3333333333333339</v>
      </c>
      <c r="M30" s="197">
        <v>3</v>
      </c>
      <c r="N30" s="195">
        <v>0</v>
      </c>
      <c r="O30" s="197">
        <v>27</v>
      </c>
      <c r="P30" s="197">
        <v>1</v>
      </c>
      <c r="Q30" s="154">
        <v>3</v>
      </c>
      <c r="R30" s="154">
        <v>0</v>
      </c>
      <c r="S30" s="154">
        <v>4</v>
      </c>
      <c r="T30" s="154">
        <v>105</v>
      </c>
      <c r="U30" s="197">
        <v>243</v>
      </c>
      <c r="V30" s="197">
        <v>1370</v>
      </c>
      <c r="W30" s="197">
        <v>808</v>
      </c>
      <c r="X30" s="197">
        <v>219</v>
      </c>
      <c r="Y30" s="154">
        <v>50</v>
      </c>
      <c r="Z30" s="956">
        <v>2922</v>
      </c>
      <c r="AA30" s="198">
        <v>90</v>
      </c>
      <c r="AB30" s="198">
        <v>70.7</v>
      </c>
      <c r="AC30" s="198">
        <v>87</v>
      </c>
      <c r="AD30" s="198">
        <v>25.38</v>
      </c>
      <c r="AE30" s="955">
        <v>80</v>
      </c>
      <c r="AF30" s="957">
        <v>518</v>
      </c>
      <c r="AG30" s="957">
        <v>1421</v>
      </c>
      <c r="AH30" s="197">
        <v>19</v>
      </c>
      <c r="AI30" s="957">
        <v>109.5</v>
      </c>
      <c r="AJ30" s="957">
        <v>637.70800000000008</v>
      </c>
      <c r="AK30" s="957">
        <v>2423.8739999999998</v>
      </c>
      <c r="AL30" s="197">
        <v>2458.3640000000005</v>
      </c>
      <c r="AM30" s="197">
        <v>3072.9550000000008</v>
      </c>
      <c r="AN30" s="956">
        <v>2973</v>
      </c>
      <c r="AO30" s="197">
        <v>1000</v>
      </c>
      <c r="AP30" s="197">
        <v>800</v>
      </c>
      <c r="AQ30" s="197">
        <v>125</v>
      </c>
      <c r="AR30" s="195">
        <v>12</v>
      </c>
      <c r="AS30" s="195">
        <v>0</v>
      </c>
      <c r="AT30" s="195">
        <v>35</v>
      </c>
      <c r="AU30" s="195">
        <v>360</v>
      </c>
      <c r="AV30" s="197">
        <v>10</v>
      </c>
      <c r="AW30" s="199">
        <v>50</v>
      </c>
      <c r="AX30" s="199">
        <v>1350</v>
      </c>
      <c r="AY30" s="197">
        <v>29400</v>
      </c>
      <c r="AZ30" s="958">
        <v>10</v>
      </c>
      <c r="BA30" s="957">
        <v>3500</v>
      </c>
      <c r="BB30" s="197">
        <v>10000</v>
      </c>
      <c r="BC30" s="195">
        <v>280</v>
      </c>
      <c r="BD30" s="195">
        <v>511.5</v>
      </c>
      <c r="BE30" s="197">
        <v>1500</v>
      </c>
      <c r="BF30" s="958">
        <v>2604</v>
      </c>
      <c r="BG30" s="683">
        <v>62.72623020067897</v>
      </c>
      <c r="BH30" s="952">
        <v>33</v>
      </c>
    </row>
    <row r="31" spans="1:94" x14ac:dyDescent="0.25">
      <c r="B31" s="943">
        <v>21</v>
      </c>
      <c r="C31" s="904">
        <v>41518</v>
      </c>
      <c r="D31" s="953" t="s">
        <v>70</v>
      </c>
      <c r="E31" s="954">
        <v>5819</v>
      </c>
      <c r="F31" s="197">
        <v>4057</v>
      </c>
      <c r="G31" s="141">
        <v>499</v>
      </c>
      <c r="H31" s="141">
        <v>102</v>
      </c>
      <c r="I31" s="154">
        <v>20</v>
      </c>
      <c r="J31" s="198">
        <v>0.66666666666666674</v>
      </c>
      <c r="K31" s="198">
        <v>5</v>
      </c>
      <c r="L31" s="955">
        <v>1</v>
      </c>
      <c r="M31" s="197">
        <v>1</v>
      </c>
      <c r="N31" s="195">
        <v>0</v>
      </c>
      <c r="O31" s="197">
        <v>20</v>
      </c>
      <c r="P31" s="195">
        <v>0</v>
      </c>
      <c r="Q31" s="154">
        <v>1</v>
      </c>
      <c r="R31" s="154">
        <v>0</v>
      </c>
      <c r="S31" s="154">
        <v>3</v>
      </c>
      <c r="T31" s="154">
        <v>61</v>
      </c>
      <c r="U31" s="197">
        <v>89</v>
      </c>
      <c r="V31" s="197">
        <v>664</v>
      </c>
      <c r="W31" s="197">
        <v>404</v>
      </c>
      <c r="X31" s="197">
        <v>147</v>
      </c>
      <c r="Y31" s="154">
        <v>153</v>
      </c>
      <c r="Z31" s="956">
        <v>2090</v>
      </c>
      <c r="AA31" s="198">
        <v>98</v>
      </c>
      <c r="AB31" s="198">
        <v>62.1</v>
      </c>
      <c r="AC31" s="198">
        <v>91.8</v>
      </c>
      <c r="AD31" s="198">
        <v>26.88</v>
      </c>
      <c r="AE31" s="955">
        <v>96.04</v>
      </c>
      <c r="AF31" s="957">
        <v>844</v>
      </c>
      <c r="AG31" s="957">
        <v>4359.2</v>
      </c>
      <c r="AH31" s="197">
        <v>20</v>
      </c>
      <c r="AI31" s="957">
        <v>160</v>
      </c>
      <c r="AJ31" s="957">
        <v>512.15499999999997</v>
      </c>
      <c r="AK31" s="957">
        <v>2709.9615000000003</v>
      </c>
      <c r="AL31" s="197">
        <v>1130.98</v>
      </c>
      <c r="AM31" s="197">
        <v>1357.1759999999999</v>
      </c>
      <c r="AN31" s="956">
        <v>10772</v>
      </c>
      <c r="AO31" s="197">
        <v>710</v>
      </c>
      <c r="AP31" s="197">
        <v>218</v>
      </c>
      <c r="AQ31" s="197">
        <v>40</v>
      </c>
      <c r="AR31" s="197">
        <v>31</v>
      </c>
      <c r="AS31" s="195">
        <v>0</v>
      </c>
      <c r="AT31" s="195">
        <v>0</v>
      </c>
      <c r="AU31" s="195">
        <v>0</v>
      </c>
      <c r="AV31" s="195">
        <v>0</v>
      </c>
      <c r="AW31" s="197">
        <v>47</v>
      </c>
      <c r="AX31" s="197">
        <v>23000</v>
      </c>
      <c r="AY31" s="197">
        <v>45000</v>
      </c>
      <c r="AZ31" s="958">
        <v>65</v>
      </c>
      <c r="BA31" s="957">
        <v>15600</v>
      </c>
      <c r="BB31" s="197">
        <v>45000</v>
      </c>
      <c r="BC31" s="197">
        <v>3496</v>
      </c>
      <c r="BD31" s="197">
        <v>8323.5</v>
      </c>
      <c r="BE31" s="195">
        <v>0</v>
      </c>
      <c r="BF31" s="260">
        <v>0</v>
      </c>
      <c r="BG31" s="322">
        <v>68.863930308152604</v>
      </c>
      <c r="BH31" s="290">
        <v>14</v>
      </c>
    </row>
    <row r="32" spans="1:94" x14ac:dyDescent="0.25">
      <c r="B32" s="903">
        <v>22</v>
      </c>
      <c r="C32" s="904">
        <v>41524</v>
      </c>
      <c r="D32" s="953" t="s">
        <v>60</v>
      </c>
      <c r="E32" s="954">
        <v>24306</v>
      </c>
      <c r="F32" s="197">
        <v>14896</v>
      </c>
      <c r="G32" s="141">
        <v>2083</v>
      </c>
      <c r="H32" s="141">
        <v>375</v>
      </c>
      <c r="I32" s="154">
        <v>100</v>
      </c>
      <c r="J32" s="198">
        <v>1.7073170731707319</v>
      </c>
      <c r="K32" s="198">
        <v>7.3170731707317067</v>
      </c>
      <c r="L32" s="955">
        <v>2.9878048780487805</v>
      </c>
      <c r="M32" s="197">
        <v>8</v>
      </c>
      <c r="N32" s="986">
        <v>0</v>
      </c>
      <c r="O32" s="197">
        <v>52</v>
      </c>
      <c r="P32" s="197">
        <v>5</v>
      </c>
      <c r="Q32" s="154">
        <v>7</v>
      </c>
      <c r="R32" s="154">
        <v>0</v>
      </c>
      <c r="S32" s="154">
        <v>8</v>
      </c>
      <c r="T32" s="154">
        <v>231</v>
      </c>
      <c r="U32" s="197">
        <v>351</v>
      </c>
      <c r="V32" s="197">
        <v>2414</v>
      </c>
      <c r="W32" s="197">
        <v>1710</v>
      </c>
      <c r="X32" s="197">
        <v>471</v>
      </c>
      <c r="Y32" s="154">
        <v>123</v>
      </c>
      <c r="Z32" s="956">
        <v>8950</v>
      </c>
      <c r="AA32" s="198">
        <v>98.82</v>
      </c>
      <c r="AB32" s="198">
        <v>61.8</v>
      </c>
      <c r="AC32" s="198">
        <v>98</v>
      </c>
      <c r="AD32" s="198">
        <v>42.9</v>
      </c>
      <c r="AE32" s="955">
        <v>94.3</v>
      </c>
      <c r="AF32" s="957">
        <v>7561.5</v>
      </c>
      <c r="AG32" s="957">
        <v>46000.443500000001</v>
      </c>
      <c r="AH32" s="197">
        <v>68</v>
      </c>
      <c r="AI32" s="957">
        <v>413</v>
      </c>
      <c r="AJ32" s="957">
        <v>906.65499999999997</v>
      </c>
      <c r="AK32" s="957">
        <v>4409.0325000000003</v>
      </c>
      <c r="AL32" s="197">
        <v>1667.7300000000002</v>
      </c>
      <c r="AM32" s="197">
        <v>2001.2760000000003</v>
      </c>
      <c r="AN32" s="956">
        <v>29733</v>
      </c>
      <c r="AO32" s="197">
        <v>1800</v>
      </c>
      <c r="AP32" s="197">
        <v>2000</v>
      </c>
      <c r="AQ32" s="197">
        <v>250</v>
      </c>
      <c r="AR32" s="197">
        <v>300</v>
      </c>
      <c r="AS32" s="197">
        <v>54</v>
      </c>
      <c r="AT32" s="195">
        <v>150</v>
      </c>
      <c r="AU32" s="195">
        <v>50</v>
      </c>
      <c r="AV32" s="197">
        <v>40</v>
      </c>
      <c r="AW32" s="197">
        <v>50</v>
      </c>
      <c r="AX32" s="197">
        <v>215000</v>
      </c>
      <c r="AY32" s="197">
        <v>635000</v>
      </c>
      <c r="AZ32" s="958">
        <v>150</v>
      </c>
      <c r="BA32" s="957">
        <v>429000</v>
      </c>
      <c r="BB32" s="197">
        <v>1250000</v>
      </c>
      <c r="BC32" s="195">
        <v>35000</v>
      </c>
      <c r="BD32" s="195">
        <v>65000</v>
      </c>
      <c r="BE32" s="195">
        <v>0</v>
      </c>
      <c r="BF32" s="260">
        <v>0</v>
      </c>
      <c r="BG32" s="683">
        <v>74.227140971994913</v>
      </c>
      <c r="BH32" s="952">
        <v>4</v>
      </c>
    </row>
    <row r="33" spans="2:60" x14ac:dyDescent="0.25">
      <c r="B33" s="903">
        <v>23</v>
      </c>
      <c r="C33" s="904">
        <v>41530</v>
      </c>
      <c r="D33" s="953" t="s">
        <v>84</v>
      </c>
      <c r="E33" s="954">
        <v>11115</v>
      </c>
      <c r="F33" s="197">
        <v>10411</v>
      </c>
      <c r="G33" s="141">
        <v>265</v>
      </c>
      <c r="H33" s="141">
        <v>219</v>
      </c>
      <c r="I33" s="157">
        <v>53</v>
      </c>
      <c r="J33" s="198">
        <v>3.3582089552238807</v>
      </c>
      <c r="K33" s="198">
        <v>13.619402985074627</v>
      </c>
      <c r="L33" s="955">
        <v>4.4776119402985071</v>
      </c>
      <c r="M33" s="197">
        <v>5</v>
      </c>
      <c r="N33" s="195">
        <v>0</v>
      </c>
      <c r="O33" s="197">
        <v>40</v>
      </c>
      <c r="P33" s="195">
        <v>0</v>
      </c>
      <c r="Q33" s="154">
        <v>5</v>
      </c>
      <c r="R33" s="154">
        <v>0</v>
      </c>
      <c r="S33" s="154">
        <v>2</v>
      </c>
      <c r="T33" s="154">
        <v>108</v>
      </c>
      <c r="U33" s="197">
        <v>205</v>
      </c>
      <c r="V33" s="197">
        <v>1315</v>
      </c>
      <c r="W33" s="197">
        <v>816</v>
      </c>
      <c r="X33" s="197">
        <v>256</v>
      </c>
      <c r="Y33" s="154">
        <v>317</v>
      </c>
      <c r="Z33" s="956">
        <v>3000</v>
      </c>
      <c r="AA33" s="198">
        <v>100</v>
      </c>
      <c r="AB33" s="198">
        <v>55</v>
      </c>
      <c r="AC33" s="198">
        <v>94</v>
      </c>
      <c r="AD33" s="198">
        <v>16.899999999999999</v>
      </c>
      <c r="AE33" s="955">
        <v>97</v>
      </c>
      <c r="AF33" s="957">
        <v>360</v>
      </c>
      <c r="AG33" s="957">
        <v>1002.65</v>
      </c>
      <c r="AH33" s="197">
        <v>29</v>
      </c>
      <c r="AI33" s="957">
        <v>149</v>
      </c>
      <c r="AJ33" s="957">
        <v>1765.6060000000002</v>
      </c>
      <c r="AK33" s="957">
        <v>12924.172400000001</v>
      </c>
      <c r="AL33" s="197">
        <v>3457.2689999999993</v>
      </c>
      <c r="AM33" s="197">
        <v>4321.5862499999994</v>
      </c>
      <c r="AN33" s="956">
        <v>1925</v>
      </c>
      <c r="AO33" s="197">
        <v>730</v>
      </c>
      <c r="AP33" s="197">
        <v>810</v>
      </c>
      <c r="AQ33" s="197">
        <v>200</v>
      </c>
      <c r="AR33" s="197">
        <v>5</v>
      </c>
      <c r="AS33" s="195">
        <v>2</v>
      </c>
      <c r="AT33" s="197">
        <v>70</v>
      </c>
      <c r="AU33" s="197">
        <v>450</v>
      </c>
      <c r="AV33" s="195">
        <v>0</v>
      </c>
      <c r="AW33" s="197">
        <v>45</v>
      </c>
      <c r="AX33" s="199">
        <v>4200</v>
      </c>
      <c r="AY33" s="197">
        <v>24000</v>
      </c>
      <c r="AZ33" s="958">
        <v>150</v>
      </c>
      <c r="BA33" s="957">
        <v>2500</v>
      </c>
      <c r="BB33" s="197">
        <v>7500</v>
      </c>
      <c r="BC33" s="195">
        <v>0</v>
      </c>
      <c r="BD33" s="195">
        <v>0</v>
      </c>
      <c r="BE33" s="197">
        <v>5350</v>
      </c>
      <c r="BF33" s="958">
        <v>13250</v>
      </c>
      <c r="BG33" s="322">
        <v>62.356170095345149</v>
      </c>
      <c r="BH33" s="290">
        <v>34</v>
      </c>
    </row>
    <row r="34" spans="2:60" x14ac:dyDescent="0.25">
      <c r="B34" s="903">
        <v>24</v>
      </c>
      <c r="C34" s="904">
        <v>41548</v>
      </c>
      <c r="D34" s="953" t="s">
        <v>202</v>
      </c>
      <c r="E34" s="954">
        <v>12891</v>
      </c>
      <c r="F34" s="197">
        <v>10536</v>
      </c>
      <c r="G34" s="141">
        <v>527</v>
      </c>
      <c r="H34" s="926">
        <v>255</v>
      </c>
      <c r="I34" s="154">
        <v>48</v>
      </c>
      <c r="J34" s="198">
        <v>3.125</v>
      </c>
      <c r="K34" s="198">
        <v>13.750000000000002</v>
      </c>
      <c r="L34" s="955">
        <v>2.5</v>
      </c>
      <c r="M34" s="197">
        <v>4</v>
      </c>
      <c r="N34" s="197">
        <v>2</v>
      </c>
      <c r="O34" s="197">
        <v>38</v>
      </c>
      <c r="P34" s="197">
        <v>1</v>
      </c>
      <c r="Q34" s="154">
        <v>4</v>
      </c>
      <c r="R34" s="154">
        <v>2</v>
      </c>
      <c r="S34" s="154">
        <v>4</v>
      </c>
      <c r="T34" s="154">
        <v>135</v>
      </c>
      <c r="U34" s="197">
        <v>244</v>
      </c>
      <c r="V34" s="197">
        <v>1510</v>
      </c>
      <c r="W34" s="197">
        <v>1017</v>
      </c>
      <c r="X34" s="197">
        <v>231</v>
      </c>
      <c r="Y34" s="154">
        <v>26</v>
      </c>
      <c r="Z34" s="956">
        <v>4411</v>
      </c>
      <c r="AA34" s="198">
        <v>100</v>
      </c>
      <c r="AB34" s="198">
        <v>51.4</v>
      </c>
      <c r="AC34" s="198">
        <v>96</v>
      </c>
      <c r="AD34" s="198">
        <v>22.76</v>
      </c>
      <c r="AE34" s="955">
        <v>94.9</v>
      </c>
      <c r="AF34" s="957">
        <v>1753</v>
      </c>
      <c r="AG34" s="957">
        <v>4983.75</v>
      </c>
      <c r="AH34" s="197">
        <v>87</v>
      </c>
      <c r="AI34" s="957">
        <v>807</v>
      </c>
      <c r="AJ34" s="957">
        <v>1171.194</v>
      </c>
      <c r="AK34" s="957">
        <v>4685.0042000000003</v>
      </c>
      <c r="AL34" s="197">
        <v>3226.81</v>
      </c>
      <c r="AM34" s="197">
        <v>3872.1719999999996</v>
      </c>
      <c r="AN34" s="956">
        <v>6410</v>
      </c>
      <c r="AO34" s="197">
        <v>1600</v>
      </c>
      <c r="AP34" s="197">
        <v>600</v>
      </c>
      <c r="AQ34" s="197">
        <v>120</v>
      </c>
      <c r="AR34" s="197">
        <v>350</v>
      </c>
      <c r="AS34" s="195">
        <v>38</v>
      </c>
      <c r="AT34" s="197">
        <v>25</v>
      </c>
      <c r="AU34" s="195">
        <v>35</v>
      </c>
      <c r="AV34" s="197">
        <v>30</v>
      </c>
      <c r="AW34" s="197">
        <v>10</v>
      </c>
      <c r="AX34" s="197">
        <v>3000</v>
      </c>
      <c r="AY34" s="197">
        <v>32000</v>
      </c>
      <c r="AZ34" s="958">
        <v>164</v>
      </c>
      <c r="BA34" s="957">
        <v>17698</v>
      </c>
      <c r="BB34" s="197">
        <v>48900</v>
      </c>
      <c r="BC34" s="197">
        <v>2950</v>
      </c>
      <c r="BD34" s="197">
        <v>6500</v>
      </c>
      <c r="BE34" s="195">
        <v>0</v>
      </c>
      <c r="BF34" s="260">
        <v>0</v>
      </c>
      <c r="BG34" s="322">
        <v>64.237877264775207</v>
      </c>
      <c r="BH34" s="290">
        <v>28</v>
      </c>
    </row>
    <row r="35" spans="2:60" x14ac:dyDescent="0.25">
      <c r="B35" s="903">
        <v>25</v>
      </c>
      <c r="C35" s="904">
        <v>41551</v>
      </c>
      <c r="D35" s="953" t="s">
        <v>79</v>
      </c>
      <c r="E35" s="954">
        <v>120308</v>
      </c>
      <c r="F35" s="197">
        <v>94737</v>
      </c>
      <c r="G35" s="141">
        <v>37053</v>
      </c>
      <c r="H35" s="141">
        <v>2612</v>
      </c>
      <c r="I35" s="157">
        <v>566</v>
      </c>
      <c r="J35" s="198">
        <v>1.6685653018829996</v>
      </c>
      <c r="K35" s="198">
        <v>14.052134289352006</v>
      </c>
      <c r="L35" s="955">
        <v>3.3706359311130467</v>
      </c>
      <c r="M35" s="197">
        <v>16</v>
      </c>
      <c r="N35" s="986">
        <v>0</v>
      </c>
      <c r="O35" s="197">
        <v>142</v>
      </c>
      <c r="P35" s="197">
        <v>26</v>
      </c>
      <c r="Q35" s="154">
        <v>16</v>
      </c>
      <c r="R35" s="154">
        <v>0</v>
      </c>
      <c r="S35" s="154">
        <v>43</v>
      </c>
      <c r="T35" s="154">
        <v>1012</v>
      </c>
      <c r="U35" s="197">
        <v>1934</v>
      </c>
      <c r="V35" s="197">
        <v>13430</v>
      </c>
      <c r="W35" s="197">
        <v>9274</v>
      </c>
      <c r="X35" s="197">
        <v>2569</v>
      </c>
      <c r="Y35" s="154">
        <v>6730</v>
      </c>
      <c r="Z35" s="956">
        <v>35991</v>
      </c>
      <c r="AA35" s="198">
        <v>100</v>
      </c>
      <c r="AB35" s="198">
        <v>65</v>
      </c>
      <c r="AC35" s="198">
        <v>98.5</v>
      </c>
      <c r="AD35" s="198">
        <v>15.65</v>
      </c>
      <c r="AE35" s="955">
        <v>95</v>
      </c>
      <c r="AF35" s="957">
        <v>6244</v>
      </c>
      <c r="AG35" s="957">
        <v>18074.04</v>
      </c>
      <c r="AH35" s="197">
        <v>529</v>
      </c>
      <c r="AI35" s="957">
        <v>3831</v>
      </c>
      <c r="AJ35" s="957">
        <v>3339.95</v>
      </c>
      <c r="AK35" s="957">
        <v>17197.535</v>
      </c>
      <c r="AL35" s="197">
        <v>13154.059999999998</v>
      </c>
      <c r="AM35" s="197">
        <v>16442.574999999997</v>
      </c>
      <c r="AN35" s="956">
        <v>24959</v>
      </c>
      <c r="AO35" s="197">
        <v>6125</v>
      </c>
      <c r="AP35" s="197">
        <v>6500</v>
      </c>
      <c r="AQ35" s="197">
        <v>450</v>
      </c>
      <c r="AR35" s="197">
        <v>120</v>
      </c>
      <c r="AS35" s="195">
        <v>80</v>
      </c>
      <c r="AT35" s="195">
        <v>250</v>
      </c>
      <c r="AU35" s="195">
        <v>650</v>
      </c>
      <c r="AV35" s="197">
        <v>95</v>
      </c>
      <c r="AW35" s="197">
        <v>185</v>
      </c>
      <c r="AX35" s="197">
        <v>48000</v>
      </c>
      <c r="AY35" s="197">
        <v>1100000</v>
      </c>
      <c r="AZ35" s="958">
        <v>2150</v>
      </c>
      <c r="BA35" s="957">
        <v>33550</v>
      </c>
      <c r="BB35" s="197">
        <v>94920</v>
      </c>
      <c r="BC35" s="197">
        <v>2475</v>
      </c>
      <c r="BD35" s="197">
        <v>5500</v>
      </c>
      <c r="BE35" s="197">
        <v>13500</v>
      </c>
      <c r="BF35" s="958">
        <v>33250</v>
      </c>
      <c r="BG35" s="683">
        <v>75.84416128691214</v>
      </c>
      <c r="BH35" s="952">
        <v>3</v>
      </c>
    </row>
    <row r="36" spans="2:60" x14ac:dyDescent="0.25">
      <c r="B36" s="959">
        <v>26</v>
      </c>
      <c r="C36" s="904">
        <v>41615</v>
      </c>
      <c r="D36" s="953" t="s">
        <v>61</v>
      </c>
      <c r="E36" s="954">
        <v>20966</v>
      </c>
      <c r="F36" s="197">
        <v>13150</v>
      </c>
      <c r="G36" s="141">
        <v>1752</v>
      </c>
      <c r="H36" s="926">
        <v>309</v>
      </c>
      <c r="I36" s="154">
        <v>108</v>
      </c>
      <c r="J36" s="198">
        <v>6.0728744939271255</v>
      </c>
      <c r="K36" s="198">
        <v>7.4898785425101213</v>
      </c>
      <c r="L36" s="955">
        <v>5.2631578947368416</v>
      </c>
      <c r="M36" s="197">
        <v>4</v>
      </c>
      <c r="N36" s="195">
        <v>0</v>
      </c>
      <c r="O36" s="197">
        <v>27</v>
      </c>
      <c r="P36" s="197">
        <v>5</v>
      </c>
      <c r="Q36" s="154">
        <v>4</v>
      </c>
      <c r="R36" s="154">
        <v>0</v>
      </c>
      <c r="S36" s="154">
        <v>7</v>
      </c>
      <c r="T36" s="154">
        <v>175</v>
      </c>
      <c r="U36" s="197">
        <v>293</v>
      </c>
      <c r="V36" s="197">
        <v>2037</v>
      </c>
      <c r="W36" s="197">
        <v>1446</v>
      </c>
      <c r="X36" s="197">
        <v>433</v>
      </c>
      <c r="Y36" s="154">
        <v>392</v>
      </c>
      <c r="Z36" s="956">
        <v>6843</v>
      </c>
      <c r="AA36" s="198">
        <v>98.19</v>
      </c>
      <c r="AB36" s="198">
        <v>74.7</v>
      </c>
      <c r="AC36" s="198">
        <v>97</v>
      </c>
      <c r="AD36" s="198">
        <v>43.92</v>
      </c>
      <c r="AE36" s="955">
        <v>98.29</v>
      </c>
      <c r="AF36" s="957">
        <v>2240</v>
      </c>
      <c r="AG36" s="957">
        <v>9078.7000000000007</v>
      </c>
      <c r="AH36" s="197">
        <v>19</v>
      </c>
      <c r="AI36" s="957">
        <v>114</v>
      </c>
      <c r="AJ36" s="957">
        <v>2058.4960000000001</v>
      </c>
      <c r="AK36" s="957">
        <v>8326.6072999999997</v>
      </c>
      <c r="AL36" s="197">
        <v>530.88999999999987</v>
      </c>
      <c r="AM36" s="197">
        <v>637.06799999999987</v>
      </c>
      <c r="AN36" s="956">
        <v>14474</v>
      </c>
      <c r="AO36" s="197">
        <v>2967</v>
      </c>
      <c r="AP36" s="197">
        <v>120</v>
      </c>
      <c r="AQ36" s="197">
        <v>220</v>
      </c>
      <c r="AR36" s="197">
        <v>320</v>
      </c>
      <c r="AS36" s="195">
        <v>30</v>
      </c>
      <c r="AT36" s="195">
        <v>0</v>
      </c>
      <c r="AU36" s="195">
        <v>160</v>
      </c>
      <c r="AV36" s="197">
        <v>120</v>
      </c>
      <c r="AW36" s="197">
        <v>130</v>
      </c>
      <c r="AX36" s="197">
        <v>312000</v>
      </c>
      <c r="AY36" s="197">
        <v>470000</v>
      </c>
      <c r="AZ36" s="260">
        <v>0</v>
      </c>
      <c r="BA36" s="957">
        <v>356000</v>
      </c>
      <c r="BB36" s="197">
        <v>995000</v>
      </c>
      <c r="BC36" s="195">
        <v>12500</v>
      </c>
      <c r="BD36" s="195">
        <v>20000</v>
      </c>
      <c r="BE36" s="195">
        <v>0</v>
      </c>
      <c r="BF36" s="260">
        <v>0</v>
      </c>
      <c r="BG36" s="322">
        <v>72.448484208777742</v>
      </c>
      <c r="BH36" s="290">
        <v>6</v>
      </c>
    </row>
    <row r="37" spans="2:60" x14ac:dyDescent="0.25">
      <c r="B37" s="903">
        <v>27</v>
      </c>
      <c r="C37" s="904">
        <v>41660</v>
      </c>
      <c r="D37" s="953" t="s">
        <v>85</v>
      </c>
      <c r="E37" s="954">
        <v>11509</v>
      </c>
      <c r="F37" s="197">
        <v>10284</v>
      </c>
      <c r="G37" s="141">
        <v>337</v>
      </c>
      <c r="H37" s="141">
        <v>224</v>
      </c>
      <c r="I37" s="154">
        <v>46</v>
      </c>
      <c r="J37" s="198">
        <v>1.4154870940882598</v>
      </c>
      <c r="K37" s="198">
        <v>18.817651956702747</v>
      </c>
      <c r="L37" s="955">
        <v>2.5811823480432974</v>
      </c>
      <c r="M37" s="197">
        <v>2</v>
      </c>
      <c r="N37" s="195">
        <v>0</v>
      </c>
      <c r="O37" s="197">
        <v>40</v>
      </c>
      <c r="P37" s="195">
        <v>0</v>
      </c>
      <c r="Q37" s="154">
        <v>2</v>
      </c>
      <c r="R37" s="154">
        <v>0</v>
      </c>
      <c r="S37" s="154">
        <v>5</v>
      </c>
      <c r="T37" s="154">
        <v>108</v>
      </c>
      <c r="U37" s="197">
        <v>224</v>
      </c>
      <c r="V37" s="197">
        <v>1452</v>
      </c>
      <c r="W37" s="197">
        <v>795</v>
      </c>
      <c r="X37" s="197">
        <v>204</v>
      </c>
      <c r="Y37" s="154">
        <v>162</v>
      </c>
      <c r="Z37" s="956">
        <v>2888</v>
      </c>
      <c r="AA37" s="198">
        <v>98.5</v>
      </c>
      <c r="AB37" s="198">
        <v>60</v>
      </c>
      <c r="AC37" s="198">
        <v>85</v>
      </c>
      <c r="AD37" s="198">
        <v>12.16</v>
      </c>
      <c r="AE37" s="955">
        <v>77.599999999999994</v>
      </c>
      <c r="AF37" s="957">
        <v>721</v>
      </c>
      <c r="AG37" s="957">
        <v>1486.8000000000002</v>
      </c>
      <c r="AH37" s="197">
        <v>63</v>
      </c>
      <c r="AI37" s="957">
        <v>417</v>
      </c>
      <c r="AJ37" s="957">
        <v>649.57999999999993</v>
      </c>
      <c r="AK37" s="957">
        <v>2779.17</v>
      </c>
      <c r="AL37" s="197">
        <v>2853.4199999999992</v>
      </c>
      <c r="AM37" s="197">
        <v>3566.7749999999987</v>
      </c>
      <c r="AN37" s="956">
        <v>4357</v>
      </c>
      <c r="AO37" s="197">
        <v>770</v>
      </c>
      <c r="AP37" s="197">
        <v>1100</v>
      </c>
      <c r="AQ37" s="197">
        <v>270</v>
      </c>
      <c r="AR37" s="197">
        <v>18</v>
      </c>
      <c r="AS37" s="195">
        <v>2</v>
      </c>
      <c r="AT37" s="197">
        <v>70</v>
      </c>
      <c r="AU37" s="197">
        <v>870</v>
      </c>
      <c r="AV37" s="195">
        <v>0</v>
      </c>
      <c r="AW37" s="195">
        <v>0</v>
      </c>
      <c r="AX37" s="199">
        <v>1800</v>
      </c>
      <c r="AY37" s="197">
        <v>9600</v>
      </c>
      <c r="AZ37" s="958">
        <v>25</v>
      </c>
      <c r="BA37" s="957">
        <v>600</v>
      </c>
      <c r="BB37" s="197">
        <v>1850</v>
      </c>
      <c r="BC37" s="197">
        <v>78</v>
      </c>
      <c r="BD37" s="197">
        <v>139.5</v>
      </c>
      <c r="BE37" s="197">
        <v>500</v>
      </c>
      <c r="BF37" s="958">
        <v>1116</v>
      </c>
      <c r="BG37" s="683">
        <v>67.835579737812324</v>
      </c>
      <c r="BH37" s="952">
        <v>18</v>
      </c>
    </row>
    <row r="38" spans="2:60" x14ac:dyDescent="0.25">
      <c r="B38" s="903">
        <v>28</v>
      </c>
      <c r="C38" s="904">
        <v>41668</v>
      </c>
      <c r="D38" s="953" t="s">
        <v>86</v>
      </c>
      <c r="E38" s="954">
        <v>32705</v>
      </c>
      <c r="F38" s="197">
        <v>28802</v>
      </c>
      <c r="G38" s="141">
        <v>1874</v>
      </c>
      <c r="H38" s="141">
        <v>501</v>
      </c>
      <c r="I38" s="157">
        <v>140</v>
      </c>
      <c r="J38" s="198">
        <v>2.7066929133858268</v>
      </c>
      <c r="K38" s="198">
        <v>17.027559055118111</v>
      </c>
      <c r="L38" s="955">
        <v>4.5767716535433074</v>
      </c>
      <c r="M38" s="197">
        <v>9</v>
      </c>
      <c r="N38" s="195">
        <v>0</v>
      </c>
      <c r="O38" s="197">
        <v>89</v>
      </c>
      <c r="P38" s="197">
        <v>1</v>
      </c>
      <c r="Q38" s="154">
        <v>9</v>
      </c>
      <c r="R38" s="154">
        <v>0</v>
      </c>
      <c r="S38" s="154">
        <v>11</v>
      </c>
      <c r="T38" s="154">
        <v>289</v>
      </c>
      <c r="U38" s="197">
        <v>516</v>
      </c>
      <c r="V38" s="197">
        <v>3093</v>
      </c>
      <c r="W38" s="197">
        <v>2087</v>
      </c>
      <c r="X38" s="197">
        <v>576</v>
      </c>
      <c r="Y38" s="154">
        <v>721</v>
      </c>
      <c r="Z38" s="956">
        <v>8865</v>
      </c>
      <c r="AA38" s="198">
        <v>99.5</v>
      </c>
      <c r="AB38" s="198">
        <v>75</v>
      </c>
      <c r="AC38" s="198">
        <v>97.5</v>
      </c>
      <c r="AD38" s="198">
        <v>32.39</v>
      </c>
      <c r="AE38" s="955">
        <v>97.85</v>
      </c>
      <c r="AF38" s="957">
        <v>2370</v>
      </c>
      <c r="AG38" s="957">
        <v>5913.5</v>
      </c>
      <c r="AH38" s="197">
        <v>201</v>
      </c>
      <c r="AI38" s="957">
        <v>1180</v>
      </c>
      <c r="AJ38" s="957">
        <v>2485.174</v>
      </c>
      <c r="AK38" s="957">
        <v>17491.381999999998</v>
      </c>
      <c r="AL38" s="197">
        <v>4438.38</v>
      </c>
      <c r="AM38" s="197">
        <v>5547.9750000000004</v>
      </c>
      <c r="AN38" s="956">
        <v>6001</v>
      </c>
      <c r="AO38" s="197">
        <v>2003</v>
      </c>
      <c r="AP38" s="197">
        <v>2080</v>
      </c>
      <c r="AQ38" s="197">
        <v>160</v>
      </c>
      <c r="AR38" s="197">
        <v>18</v>
      </c>
      <c r="AS38" s="195">
        <v>20</v>
      </c>
      <c r="AT38" s="197">
        <v>3000</v>
      </c>
      <c r="AU38" s="197">
        <v>28000</v>
      </c>
      <c r="AV38" s="197">
        <v>150</v>
      </c>
      <c r="AW38" s="197">
        <v>40</v>
      </c>
      <c r="AX38" s="197">
        <v>4500</v>
      </c>
      <c r="AY38" s="197">
        <v>70000</v>
      </c>
      <c r="AZ38" s="958">
        <v>1465</v>
      </c>
      <c r="BA38" s="957">
        <v>3500</v>
      </c>
      <c r="BB38" s="197">
        <v>9500</v>
      </c>
      <c r="BC38" s="197">
        <v>425</v>
      </c>
      <c r="BD38" s="197">
        <v>620</v>
      </c>
      <c r="BE38" s="197">
        <v>4500</v>
      </c>
      <c r="BF38" s="958">
        <v>10850</v>
      </c>
      <c r="BG38" s="322">
        <v>68.616620528353678</v>
      </c>
      <c r="BH38" s="290">
        <v>17</v>
      </c>
    </row>
    <row r="39" spans="2:60" x14ac:dyDescent="0.25">
      <c r="B39" s="903">
        <v>29</v>
      </c>
      <c r="C39" s="904">
        <v>41676</v>
      </c>
      <c r="D39" s="953" t="s">
        <v>62</v>
      </c>
      <c r="E39" s="954">
        <v>9954</v>
      </c>
      <c r="F39" s="197">
        <v>9484</v>
      </c>
      <c r="G39" s="141">
        <v>512</v>
      </c>
      <c r="H39" s="141">
        <v>205</v>
      </c>
      <c r="I39" s="154">
        <v>48</v>
      </c>
      <c r="J39" s="198">
        <v>2.0202020202020203</v>
      </c>
      <c r="K39" s="198">
        <v>6</v>
      </c>
      <c r="L39" s="955">
        <v>5.0505050505050502</v>
      </c>
      <c r="M39" s="197">
        <v>4</v>
      </c>
      <c r="N39" s="195">
        <v>0</v>
      </c>
      <c r="O39" s="197">
        <v>39</v>
      </c>
      <c r="P39" s="195">
        <v>0</v>
      </c>
      <c r="Q39" s="154">
        <v>4</v>
      </c>
      <c r="R39" s="154">
        <v>0</v>
      </c>
      <c r="S39" s="154">
        <v>3</v>
      </c>
      <c r="T39" s="154">
        <v>108</v>
      </c>
      <c r="U39" s="197">
        <v>133</v>
      </c>
      <c r="V39" s="197">
        <v>1134</v>
      </c>
      <c r="W39" s="197">
        <v>733</v>
      </c>
      <c r="X39" s="197">
        <v>265</v>
      </c>
      <c r="Y39" s="154">
        <v>97</v>
      </c>
      <c r="Z39" s="956">
        <v>3228</v>
      </c>
      <c r="AA39" s="198">
        <v>98</v>
      </c>
      <c r="AB39" s="198">
        <v>42</v>
      </c>
      <c r="AC39" s="198">
        <v>100</v>
      </c>
      <c r="AD39" s="198">
        <v>17.36</v>
      </c>
      <c r="AE39" s="955">
        <v>100</v>
      </c>
      <c r="AF39" s="957">
        <v>4329</v>
      </c>
      <c r="AG39" s="957">
        <v>6665.2</v>
      </c>
      <c r="AH39" s="197">
        <v>133</v>
      </c>
      <c r="AI39" s="957">
        <v>806</v>
      </c>
      <c r="AJ39" s="957">
        <v>1196.797</v>
      </c>
      <c r="AK39" s="957">
        <v>6213.2559999999994</v>
      </c>
      <c r="AL39" s="197">
        <v>2166.0300000000002</v>
      </c>
      <c r="AM39" s="197">
        <v>2599.2360000000003</v>
      </c>
      <c r="AN39" s="956">
        <v>6619</v>
      </c>
      <c r="AO39" s="197">
        <v>1830</v>
      </c>
      <c r="AP39" s="197">
        <v>350</v>
      </c>
      <c r="AQ39" s="197">
        <v>60</v>
      </c>
      <c r="AR39" s="197">
        <v>40</v>
      </c>
      <c r="AS39" s="195">
        <v>16</v>
      </c>
      <c r="AT39" s="197">
        <v>200</v>
      </c>
      <c r="AU39" s="197">
        <v>150</v>
      </c>
      <c r="AV39" s="197">
        <v>400</v>
      </c>
      <c r="AW39" s="197">
        <v>100</v>
      </c>
      <c r="AX39" s="197">
        <v>3200</v>
      </c>
      <c r="AY39" s="197">
        <v>20000</v>
      </c>
      <c r="AZ39" s="958">
        <v>150</v>
      </c>
      <c r="BA39" s="957">
        <v>1650</v>
      </c>
      <c r="BB39" s="197">
        <v>4850</v>
      </c>
      <c r="BC39" s="195">
        <v>0</v>
      </c>
      <c r="BD39" s="195">
        <v>0</v>
      </c>
      <c r="BE39" s="197">
        <v>7850</v>
      </c>
      <c r="BF39" s="958">
        <v>13500</v>
      </c>
      <c r="BG39" s="683">
        <v>65.457911907444398</v>
      </c>
      <c r="BH39" s="952">
        <v>26</v>
      </c>
    </row>
    <row r="40" spans="2:60" x14ac:dyDescent="0.25">
      <c r="B40" s="903">
        <v>30</v>
      </c>
      <c r="C40" s="904">
        <v>41770</v>
      </c>
      <c r="D40" s="953" t="s">
        <v>77</v>
      </c>
      <c r="E40" s="954">
        <v>15936</v>
      </c>
      <c r="F40" s="197">
        <v>15645</v>
      </c>
      <c r="G40" s="141">
        <v>1049</v>
      </c>
      <c r="H40" s="141">
        <v>307</v>
      </c>
      <c r="I40" s="154">
        <v>73</v>
      </c>
      <c r="J40" s="198">
        <v>2.6744186046511627</v>
      </c>
      <c r="K40" s="198">
        <v>5.6976744186046515</v>
      </c>
      <c r="L40" s="955">
        <v>1.7441860465116279</v>
      </c>
      <c r="M40" s="197">
        <v>7</v>
      </c>
      <c r="N40" s="986">
        <v>0</v>
      </c>
      <c r="O40" s="197">
        <v>55</v>
      </c>
      <c r="P40" s="197">
        <v>2</v>
      </c>
      <c r="Q40" s="154">
        <v>7</v>
      </c>
      <c r="R40" s="154">
        <v>0</v>
      </c>
      <c r="S40" s="154">
        <v>4</v>
      </c>
      <c r="T40" s="154">
        <v>171</v>
      </c>
      <c r="U40" s="197">
        <v>288</v>
      </c>
      <c r="V40" s="197">
        <v>2247</v>
      </c>
      <c r="W40" s="197">
        <v>1320</v>
      </c>
      <c r="X40" s="197">
        <v>336</v>
      </c>
      <c r="Y40" s="154">
        <v>472</v>
      </c>
      <c r="Z40" s="956">
        <v>4828</v>
      </c>
      <c r="AA40" s="198">
        <v>100</v>
      </c>
      <c r="AB40" s="198">
        <v>60</v>
      </c>
      <c r="AC40" s="198">
        <v>100</v>
      </c>
      <c r="AD40" s="198">
        <v>23.44</v>
      </c>
      <c r="AE40" s="955">
        <v>99.84</v>
      </c>
      <c r="AF40" s="957">
        <v>712</v>
      </c>
      <c r="AG40" s="957">
        <v>4660.3999999999996</v>
      </c>
      <c r="AH40" s="197">
        <v>60</v>
      </c>
      <c r="AI40" s="957">
        <v>407</v>
      </c>
      <c r="AJ40" s="957">
        <v>764.4</v>
      </c>
      <c r="AK40" s="957">
        <v>7831.78</v>
      </c>
      <c r="AL40" s="197">
        <v>4305.9299999999994</v>
      </c>
      <c r="AM40" s="197">
        <v>5167.1159999999991</v>
      </c>
      <c r="AN40" s="956">
        <v>7551</v>
      </c>
      <c r="AO40" s="197">
        <v>1330</v>
      </c>
      <c r="AP40" s="197">
        <v>2000</v>
      </c>
      <c r="AQ40" s="197">
        <v>420</v>
      </c>
      <c r="AR40" s="197">
        <v>25</v>
      </c>
      <c r="AS40" s="201">
        <v>2</v>
      </c>
      <c r="AT40" s="195">
        <v>30</v>
      </c>
      <c r="AU40" s="197">
        <v>50</v>
      </c>
      <c r="AV40" s="197">
        <v>50</v>
      </c>
      <c r="AW40" s="197">
        <v>135</v>
      </c>
      <c r="AX40" s="197">
        <v>3500</v>
      </c>
      <c r="AY40" s="197">
        <v>25000</v>
      </c>
      <c r="AZ40" s="958">
        <v>35</v>
      </c>
      <c r="BA40" s="957">
        <v>15800</v>
      </c>
      <c r="BB40" s="197">
        <v>45000</v>
      </c>
      <c r="BC40" s="197">
        <v>9000</v>
      </c>
      <c r="BD40" s="197">
        <v>21120</v>
      </c>
      <c r="BE40" s="197">
        <v>3720</v>
      </c>
      <c r="BF40" s="958">
        <v>10500</v>
      </c>
      <c r="BG40" s="322">
        <v>67.223271660711518</v>
      </c>
      <c r="BH40" s="290">
        <v>21</v>
      </c>
    </row>
    <row r="41" spans="2:60" x14ac:dyDescent="0.25">
      <c r="B41" s="943">
        <v>31</v>
      </c>
      <c r="C41" s="904">
        <v>41791</v>
      </c>
      <c r="D41" s="953" t="s">
        <v>78</v>
      </c>
      <c r="E41" s="954">
        <v>17371</v>
      </c>
      <c r="F41" s="197">
        <v>13886</v>
      </c>
      <c r="G41" s="141">
        <v>1035</v>
      </c>
      <c r="H41" s="141">
        <v>259</v>
      </c>
      <c r="I41" s="154">
        <v>72</v>
      </c>
      <c r="J41" s="198">
        <v>2.371967654986523</v>
      </c>
      <c r="K41" s="198">
        <v>10.350404312668465</v>
      </c>
      <c r="L41" s="955">
        <v>4.6361185983827493</v>
      </c>
      <c r="M41" s="197">
        <v>6</v>
      </c>
      <c r="N41" s="195">
        <v>0</v>
      </c>
      <c r="O41" s="197">
        <v>46</v>
      </c>
      <c r="P41" s="197">
        <v>1</v>
      </c>
      <c r="Q41" s="154">
        <v>6</v>
      </c>
      <c r="R41" s="154">
        <v>0</v>
      </c>
      <c r="S41" s="154">
        <v>7</v>
      </c>
      <c r="T41" s="154">
        <v>180</v>
      </c>
      <c r="U41" s="197">
        <v>286</v>
      </c>
      <c r="V41" s="197">
        <v>2121</v>
      </c>
      <c r="W41" s="197">
        <v>1372</v>
      </c>
      <c r="X41" s="197">
        <v>429</v>
      </c>
      <c r="Y41" s="154">
        <v>303</v>
      </c>
      <c r="Z41" s="956">
        <v>5098</v>
      </c>
      <c r="AA41" s="198">
        <v>98</v>
      </c>
      <c r="AB41" s="198">
        <v>70</v>
      </c>
      <c r="AC41" s="198">
        <v>99.7</v>
      </c>
      <c r="AD41" s="198">
        <v>23.29</v>
      </c>
      <c r="AE41" s="955">
        <v>90</v>
      </c>
      <c r="AF41" s="957">
        <v>614</v>
      </c>
      <c r="AG41" s="957">
        <v>1830</v>
      </c>
      <c r="AH41" s="197">
        <v>30</v>
      </c>
      <c r="AI41" s="957">
        <v>180</v>
      </c>
      <c r="AJ41" s="957">
        <v>819.8</v>
      </c>
      <c r="AK41" s="957">
        <v>4566.3778000000002</v>
      </c>
      <c r="AL41" s="197">
        <v>2931.9</v>
      </c>
      <c r="AM41" s="197">
        <v>3518.28</v>
      </c>
      <c r="AN41" s="956">
        <v>16001</v>
      </c>
      <c r="AO41" s="197">
        <v>4345</v>
      </c>
      <c r="AP41" s="197">
        <v>569</v>
      </c>
      <c r="AQ41" s="197">
        <v>138</v>
      </c>
      <c r="AR41" s="197">
        <v>348</v>
      </c>
      <c r="AS41" s="197">
        <v>72</v>
      </c>
      <c r="AT41" s="195">
        <v>100</v>
      </c>
      <c r="AU41" s="195">
        <v>0</v>
      </c>
      <c r="AV41" s="197">
        <v>30</v>
      </c>
      <c r="AW41" s="197">
        <v>35</v>
      </c>
      <c r="AX41" s="197">
        <v>3200</v>
      </c>
      <c r="AY41" s="197">
        <v>24000</v>
      </c>
      <c r="AZ41" s="958">
        <v>234</v>
      </c>
      <c r="BA41" s="957">
        <v>6500</v>
      </c>
      <c r="BB41" s="197">
        <v>19500</v>
      </c>
      <c r="BC41" s="197">
        <v>3600</v>
      </c>
      <c r="BD41" s="197">
        <v>4000</v>
      </c>
      <c r="BE41" s="195">
        <v>0</v>
      </c>
      <c r="BF41" s="260">
        <v>0</v>
      </c>
      <c r="BG41" s="683">
        <v>63.215025762395044</v>
      </c>
      <c r="BH41" s="952">
        <v>30</v>
      </c>
    </row>
    <row r="42" spans="2:60" x14ac:dyDescent="0.25">
      <c r="B42" s="903">
        <v>32</v>
      </c>
      <c r="C42" s="904">
        <v>41799</v>
      </c>
      <c r="D42" s="953" t="s">
        <v>63</v>
      </c>
      <c r="E42" s="954">
        <v>13231</v>
      </c>
      <c r="F42" s="197">
        <v>9253</v>
      </c>
      <c r="G42" s="141">
        <v>521</v>
      </c>
      <c r="H42" s="141">
        <v>172</v>
      </c>
      <c r="I42" s="154">
        <v>45</v>
      </c>
      <c r="J42" s="198">
        <v>4.0697674418604652</v>
      </c>
      <c r="K42" s="198">
        <v>9.3023255813953494</v>
      </c>
      <c r="L42" s="256">
        <v>4.0697674418604652</v>
      </c>
      <c r="M42" s="197">
        <v>4</v>
      </c>
      <c r="N42" s="195">
        <v>0</v>
      </c>
      <c r="O42" s="197">
        <v>47</v>
      </c>
      <c r="P42" s="195">
        <v>0</v>
      </c>
      <c r="Q42" s="154">
        <v>4</v>
      </c>
      <c r="R42" s="154">
        <v>0</v>
      </c>
      <c r="S42" s="154">
        <v>4</v>
      </c>
      <c r="T42" s="154">
        <v>129</v>
      </c>
      <c r="U42" s="197">
        <v>188</v>
      </c>
      <c r="V42" s="197">
        <v>1253</v>
      </c>
      <c r="W42" s="197">
        <v>865</v>
      </c>
      <c r="X42" s="197">
        <v>233</v>
      </c>
      <c r="Y42" s="154">
        <v>141</v>
      </c>
      <c r="Z42" s="956">
        <v>3892</v>
      </c>
      <c r="AA42" s="198">
        <v>100</v>
      </c>
      <c r="AB42" s="198">
        <v>61.9</v>
      </c>
      <c r="AC42" s="198">
        <v>100</v>
      </c>
      <c r="AD42" s="198">
        <v>32.35</v>
      </c>
      <c r="AE42" s="955">
        <v>93</v>
      </c>
      <c r="AF42" s="957">
        <v>3471.1</v>
      </c>
      <c r="AG42" s="957">
        <v>16726.270100000002</v>
      </c>
      <c r="AH42" s="197">
        <v>87</v>
      </c>
      <c r="AI42" s="957">
        <v>615</v>
      </c>
      <c r="AJ42" s="957">
        <v>3792.2460000000005</v>
      </c>
      <c r="AK42" s="957">
        <v>17933.944800000001</v>
      </c>
      <c r="AL42" s="197">
        <v>2287.5349999999994</v>
      </c>
      <c r="AM42" s="197">
        <v>2745.041999999999</v>
      </c>
      <c r="AN42" s="956">
        <v>16231</v>
      </c>
      <c r="AO42" s="197">
        <v>3450</v>
      </c>
      <c r="AP42" s="197">
        <v>3000</v>
      </c>
      <c r="AQ42" s="197">
        <v>1000</v>
      </c>
      <c r="AR42" s="197">
        <v>800</v>
      </c>
      <c r="AS42" s="195">
        <v>1</v>
      </c>
      <c r="AT42" s="195">
        <v>0</v>
      </c>
      <c r="AU42" s="195">
        <v>0</v>
      </c>
      <c r="AV42" s="197">
        <v>350</v>
      </c>
      <c r="AW42" s="197">
        <v>400</v>
      </c>
      <c r="AX42" s="197">
        <v>6000</v>
      </c>
      <c r="AY42" s="197">
        <v>10000</v>
      </c>
      <c r="AZ42" s="958">
        <v>50</v>
      </c>
      <c r="BA42" s="957">
        <v>6500</v>
      </c>
      <c r="BB42" s="197">
        <v>19500</v>
      </c>
      <c r="BC42" s="197">
        <v>2856</v>
      </c>
      <c r="BD42" s="197">
        <v>3050</v>
      </c>
      <c r="BE42" s="195">
        <v>0</v>
      </c>
      <c r="BF42" s="260">
        <v>0</v>
      </c>
      <c r="BG42" s="322">
        <v>68.751388903519981</v>
      </c>
      <c r="BH42" s="290">
        <v>16</v>
      </c>
    </row>
    <row r="43" spans="2:60" x14ac:dyDescent="0.25">
      <c r="B43" s="903">
        <v>33</v>
      </c>
      <c r="C43" s="904">
        <v>41801</v>
      </c>
      <c r="D43" s="953" t="s">
        <v>64</v>
      </c>
      <c r="E43" s="954">
        <v>8122</v>
      </c>
      <c r="F43" s="197">
        <v>6273</v>
      </c>
      <c r="G43" s="141">
        <v>534</v>
      </c>
      <c r="H43" s="141">
        <v>127</v>
      </c>
      <c r="I43" s="157">
        <v>32</v>
      </c>
      <c r="J43" s="198">
        <v>1.7735334242837655</v>
      </c>
      <c r="K43" s="198">
        <v>9.8226466575716245</v>
      </c>
      <c r="L43" s="955">
        <v>1.3642564802182811</v>
      </c>
      <c r="M43" s="197">
        <v>3</v>
      </c>
      <c r="N43" s="986">
        <v>0</v>
      </c>
      <c r="O43" s="197">
        <v>22</v>
      </c>
      <c r="P43" s="195">
        <v>0</v>
      </c>
      <c r="Q43" s="154">
        <v>3</v>
      </c>
      <c r="R43" s="154">
        <v>0</v>
      </c>
      <c r="S43" s="154">
        <v>2</v>
      </c>
      <c r="T43" s="154">
        <v>75</v>
      </c>
      <c r="U43" s="197">
        <v>130</v>
      </c>
      <c r="V43" s="197">
        <v>865</v>
      </c>
      <c r="W43" s="197">
        <v>497</v>
      </c>
      <c r="X43" s="197">
        <v>88</v>
      </c>
      <c r="Y43" s="154">
        <v>70</v>
      </c>
      <c r="Z43" s="956">
        <v>2652</v>
      </c>
      <c r="AA43" s="198">
        <v>98</v>
      </c>
      <c r="AB43" s="198">
        <v>21.5</v>
      </c>
      <c r="AC43" s="198">
        <v>98</v>
      </c>
      <c r="AD43" s="198">
        <v>21.64</v>
      </c>
      <c r="AE43" s="955">
        <v>99</v>
      </c>
      <c r="AF43" s="957">
        <v>577</v>
      </c>
      <c r="AG43" s="957">
        <v>1658.3</v>
      </c>
      <c r="AH43" s="197">
        <v>32</v>
      </c>
      <c r="AI43" s="957">
        <v>164</v>
      </c>
      <c r="AJ43" s="957">
        <v>673.11939999999993</v>
      </c>
      <c r="AK43" s="957">
        <v>2323.9331999999999</v>
      </c>
      <c r="AL43" s="197">
        <v>1826.5199999999998</v>
      </c>
      <c r="AM43" s="197">
        <v>2191.8239999999996</v>
      </c>
      <c r="AN43" s="956">
        <v>5316</v>
      </c>
      <c r="AO43" s="197">
        <v>393</v>
      </c>
      <c r="AP43" s="197">
        <v>253</v>
      </c>
      <c r="AQ43" s="197">
        <v>65</v>
      </c>
      <c r="AR43" s="197">
        <v>223</v>
      </c>
      <c r="AS43" s="195">
        <v>7</v>
      </c>
      <c r="AT43" s="195">
        <v>0</v>
      </c>
      <c r="AU43" s="195">
        <v>0</v>
      </c>
      <c r="AV43" s="197">
        <v>13</v>
      </c>
      <c r="AW43" s="197">
        <v>35</v>
      </c>
      <c r="AX43" s="197">
        <v>4800</v>
      </c>
      <c r="AY43" s="197">
        <v>10000</v>
      </c>
      <c r="AZ43" s="260">
        <v>9</v>
      </c>
      <c r="BA43" s="957">
        <v>1000</v>
      </c>
      <c r="BB43" s="197">
        <v>2500</v>
      </c>
      <c r="BC43" s="197">
        <v>1000</v>
      </c>
      <c r="BD43" s="197">
        <v>2000</v>
      </c>
      <c r="BE43" s="197">
        <v>3820</v>
      </c>
      <c r="BF43" s="958">
        <v>7450</v>
      </c>
      <c r="BG43" s="683">
        <v>62.327809896153362</v>
      </c>
      <c r="BH43" s="952">
        <v>35</v>
      </c>
    </row>
    <row r="44" spans="2:60" x14ac:dyDescent="0.25">
      <c r="B44" s="903">
        <v>34</v>
      </c>
      <c r="C44" s="904">
        <v>41797</v>
      </c>
      <c r="D44" s="953" t="s">
        <v>71</v>
      </c>
      <c r="E44" s="954">
        <v>9822</v>
      </c>
      <c r="F44" s="197">
        <v>7052</v>
      </c>
      <c r="G44" s="141">
        <v>1502</v>
      </c>
      <c r="H44" s="141">
        <v>199</v>
      </c>
      <c r="I44" s="154">
        <v>54</v>
      </c>
      <c r="J44" s="198">
        <v>0.12135922330097086</v>
      </c>
      <c r="K44" s="198">
        <v>7.0388349514563107</v>
      </c>
      <c r="L44" s="955">
        <v>1.5776699029126213</v>
      </c>
      <c r="M44" s="197">
        <v>4</v>
      </c>
      <c r="N44" s="195">
        <v>0</v>
      </c>
      <c r="O44" s="197">
        <v>20</v>
      </c>
      <c r="P44" s="195">
        <v>1</v>
      </c>
      <c r="Q44" s="154">
        <v>4</v>
      </c>
      <c r="R44" s="154">
        <v>0</v>
      </c>
      <c r="S44" s="154">
        <v>4</v>
      </c>
      <c r="T44" s="154">
        <v>99</v>
      </c>
      <c r="U44" s="197">
        <v>159</v>
      </c>
      <c r="V44" s="197">
        <v>1130</v>
      </c>
      <c r="W44" s="197">
        <v>732</v>
      </c>
      <c r="X44" s="197">
        <v>263</v>
      </c>
      <c r="Y44" s="154">
        <v>113</v>
      </c>
      <c r="Z44" s="956">
        <v>3484</v>
      </c>
      <c r="AA44" s="198">
        <v>99.5</v>
      </c>
      <c r="AB44" s="198">
        <v>78</v>
      </c>
      <c r="AC44" s="198">
        <v>96</v>
      </c>
      <c r="AD44" s="198">
        <v>35.479999999999997</v>
      </c>
      <c r="AE44" s="955">
        <v>96.41</v>
      </c>
      <c r="AF44" s="957">
        <v>1637</v>
      </c>
      <c r="AG44" s="957">
        <v>8280.7000000000007</v>
      </c>
      <c r="AH44" s="197">
        <v>22</v>
      </c>
      <c r="AI44" s="957">
        <v>132</v>
      </c>
      <c r="AJ44" s="957">
        <v>422.62820000000005</v>
      </c>
      <c r="AK44" s="957">
        <v>875.94709999999998</v>
      </c>
      <c r="AL44" s="197">
        <v>473.459</v>
      </c>
      <c r="AM44" s="197">
        <v>558.68161999999995</v>
      </c>
      <c r="AN44" s="956">
        <v>14007</v>
      </c>
      <c r="AO44" s="197">
        <v>2010</v>
      </c>
      <c r="AP44" s="197">
        <v>480</v>
      </c>
      <c r="AQ44" s="197">
        <v>80</v>
      </c>
      <c r="AR44" s="197">
        <v>60</v>
      </c>
      <c r="AS44" s="197">
        <v>8</v>
      </c>
      <c r="AT44" s="197">
        <v>50</v>
      </c>
      <c r="AU44" s="197">
        <v>30</v>
      </c>
      <c r="AV44" s="197">
        <v>120</v>
      </c>
      <c r="AW44" s="197">
        <v>90</v>
      </c>
      <c r="AX44" s="197">
        <v>5000</v>
      </c>
      <c r="AY44" s="197">
        <v>40000</v>
      </c>
      <c r="AZ44" s="958">
        <v>54</v>
      </c>
      <c r="BA44" s="957">
        <v>7500</v>
      </c>
      <c r="BB44" s="197">
        <v>18500</v>
      </c>
      <c r="BC44" s="197">
        <v>1200</v>
      </c>
      <c r="BD44" s="197">
        <v>1500</v>
      </c>
      <c r="BE44" s="195">
        <v>0</v>
      </c>
      <c r="BF44" s="260">
        <v>0</v>
      </c>
      <c r="BG44" s="322">
        <v>72.223033462159464</v>
      </c>
      <c r="BH44" s="290">
        <v>7</v>
      </c>
    </row>
    <row r="45" spans="2:60" x14ac:dyDescent="0.25">
      <c r="B45" s="903">
        <v>35</v>
      </c>
      <c r="C45" s="904">
        <v>41807</v>
      </c>
      <c r="D45" s="953" t="s">
        <v>87</v>
      </c>
      <c r="E45" s="954">
        <v>21222</v>
      </c>
      <c r="F45" s="197">
        <v>16427</v>
      </c>
      <c r="G45" s="141">
        <v>677</v>
      </c>
      <c r="H45" s="141">
        <v>332</v>
      </c>
      <c r="I45" s="154">
        <v>96</v>
      </c>
      <c r="J45" s="198">
        <v>1.5033947623666344</v>
      </c>
      <c r="K45" s="198">
        <v>11.105722599418041</v>
      </c>
      <c r="L45" s="955">
        <v>1.9398642095053349</v>
      </c>
      <c r="M45" s="197">
        <v>6</v>
      </c>
      <c r="N45" s="195">
        <v>0</v>
      </c>
      <c r="O45" s="197">
        <v>37</v>
      </c>
      <c r="P45" s="197">
        <v>3</v>
      </c>
      <c r="Q45" s="154">
        <v>6</v>
      </c>
      <c r="R45" s="154">
        <v>0</v>
      </c>
      <c r="S45" s="154">
        <v>6</v>
      </c>
      <c r="T45" s="154">
        <v>187</v>
      </c>
      <c r="U45" s="197">
        <v>301</v>
      </c>
      <c r="V45" s="197">
        <v>2090</v>
      </c>
      <c r="W45" s="197">
        <v>1433</v>
      </c>
      <c r="X45" s="197">
        <v>447</v>
      </c>
      <c r="Y45" s="154">
        <v>330</v>
      </c>
      <c r="Z45" s="956">
        <v>6240</v>
      </c>
      <c r="AA45" s="198">
        <v>100</v>
      </c>
      <c r="AB45" s="198">
        <v>70</v>
      </c>
      <c r="AC45" s="198">
        <v>98</v>
      </c>
      <c r="AD45" s="198">
        <v>38.54</v>
      </c>
      <c r="AE45" s="955">
        <v>90</v>
      </c>
      <c r="AF45" s="957">
        <v>1282</v>
      </c>
      <c r="AG45" s="957">
        <v>3324.9</v>
      </c>
      <c r="AH45" s="197">
        <v>48</v>
      </c>
      <c r="AI45" s="957">
        <v>313</v>
      </c>
      <c r="AJ45" s="957">
        <v>1724.6439999999998</v>
      </c>
      <c r="AK45" s="957">
        <v>6337.9763999999996</v>
      </c>
      <c r="AL45" s="197">
        <v>3225.59</v>
      </c>
      <c r="AM45" s="197">
        <v>4031.9875000000002</v>
      </c>
      <c r="AN45" s="956">
        <v>10624</v>
      </c>
      <c r="AO45" s="197">
        <v>1983</v>
      </c>
      <c r="AP45" s="197">
        <v>2350</v>
      </c>
      <c r="AQ45" s="197">
        <v>150</v>
      </c>
      <c r="AR45" s="197">
        <v>20</v>
      </c>
      <c r="AS45" s="195">
        <v>10</v>
      </c>
      <c r="AT45" s="197">
        <v>150</v>
      </c>
      <c r="AU45" s="197">
        <v>20</v>
      </c>
      <c r="AV45" s="197">
        <v>30</v>
      </c>
      <c r="AW45" s="197">
        <v>10</v>
      </c>
      <c r="AX45" s="197">
        <v>4500</v>
      </c>
      <c r="AY45" s="197">
        <v>72000</v>
      </c>
      <c r="AZ45" s="958">
        <v>1100</v>
      </c>
      <c r="BA45" s="957">
        <v>18000</v>
      </c>
      <c r="BB45" s="197">
        <v>53000</v>
      </c>
      <c r="BC45" s="197">
        <v>3126</v>
      </c>
      <c r="BD45" s="197">
        <v>4836</v>
      </c>
      <c r="BE45" s="195">
        <v>4700</v>
      </c>
      <c r="BF45" s="260">
        <v>10200</v>
      </c>
      <c r="BG45" s="683">
        <v>69.730149965585099</v>
      </c>
      <c r="BH45" s="952">
        <v>13</v>
      </c>
    </row>
    <row r="46" spans="2:60" x14ac:dyDescent="0.25">
      <c r="B46" s="959">
        <v>36</v>
      </c>
      <c r="C46" s="904">
        <v>41872</v>
      </c>
      <c r="D46" s="953" t="s">
        <v>65</v>
      </c>
      <c r="E46" s="954">
        <v>7177</v>
      </c>
      <c r="F46" s="197">
        <v>5322</v>
      </c>
      <c r="G46" s="141">
        <v>333</v>
      </c>
      <c r="H46" s="141">
        <v>92</v>
      </c>
      <c r="I46" s="154">
        <v>28</v>
      </c>
      <c r="J46" s="198">
        <v>2.1459227467811157</v>
      </c>
      <c r="K46" s="198">
        <v>5.5793991416309012</v>
      </c>
      <c r="L46" s="955">
        <v>2.5751072961373391</v>
      </c>
      <c r="M46" s="197">
        <v>3</v>
      </c>
      <c r="N46" s="197">
        <v>1</v>
      </c>
      <c r="O46" s="197">
        <v>14</v>
      </c>
      <c r="P46" s="195">
        <v>0</v>
      </c>
      <c r="Q46" s="154">
        <v>3</v>
      </c>
      <c r="R46" s="154">
        <v>1</v>
      </c>
      <c r="S46" s="154">
        <v>1</v>
      </c>
      <c r="T46" s="154">
        <v>68</v>
      </c>
      <c r="U46" s="197">
        <v>83</v>
      </c>
      <c r="V46" s="197">
        <v>608</v>
      </c>
      <c r="W46" s="197">
        <v>425</v>
      </c>
      <c r="X46" s="197">
        <v>108</v>
      </c>
      <c r="Y46" s="154">
        <v>129</v>
      </c>
      <c r="Z46" s="956">
        <v>2294</v>
      </c>
      <c r="AA46" s="198">
        <v>99.5</v>
      </c>
      <c r="AB46" s="198">
        <v>88.2</v>
      </c>
      <c r="AC46" s="198">
        <v>100</v>
      </c>
      <c r="AD46" s="198">
        <v>63.81</v>
      </c>
      <c r="AE46" s="955">
        <v>95.35</v>
      </c>
      <c r="AF46" s="957">
        <v>4417.3500000000004</v>
      </c>
      <c r="AG46" s="957">
        <v>25877.874349999998</v>
      </c>
      <c r="AH46" s="197">
        <v>30</v>
      </c>
      <c r="AI46" s="957">
        <v>150</v>
      </c>
      <c r="AJ46" s="957">
        <v>261.25</v>
      </c>
      <c r="AK46" s="957">
        <v>1849.5250000000001</v>
      </c>
      <c r="AL46" s="195">
        <v>0</v>
      </c>
      <c r="AM46" s="195">
        <v>0</v>
      </c>
      <c r="AN46" s="956">
        <v>11174</v>
      </c>
      <c r="AO46" s="197">
        <v>668</v>
      </c>
      <c r="AP46" s="197">
        <v>1125</v>
      </c>
      <c r="AQ46" s="197">
        <v>115</v>
      </c>
      <c r="AR46" s="197">
        <v>475</v>
      </c>
      <c r="AS46" s="195">
        <v>130</v>
      </c>
      <c r="AT46" s="195">
        <v>0</v>
      </c>
      <c r="AU46" s="195">
        <v>0</v>
      </c>
      <c r="AV46" s="197">
        <v>3950</v>
      </c>
      <c r="AW46" s="197">
        <v>4280</v>
      </c>
      <c r="AX46" s="197">
        <v>1000</v>
      </c>
      <c r="AY46" s="197">
        <v>10000</v>
      </c>
      <c r="AZ46" s="260">
        <v>0</v>
      </c>
      <c r="BA46" s="957">
        <v>3600</v>
      </c>
      <c r="BB46" s="197">
        <v>12000</v>
      </c>
      <c r="BC46" s="197">
        <v>9539</v>
      </c>
      <c r="BD46" s="197">
        <v>18135</v>
      </c>
      <c r="BE46" s="195">
        <v>0</v>
      </c>
      <c r="BF46" s="260">
        <v>0</v>
      </c>
      <c r="BG46" s="322">
        <v>62.067169410160965</v>
      </c>
      <c r="BH46" s="290">
        <v>37</v>
      </c>
    </row>
    <row r="47" spans="2:60" x14ac:dyDescent="0.25">
      <c r="B47" s="903">
        <v>37</v>
      </c>
      <c r="C47" s="904">
        <v>41885</v>
      </c>
      <c r="D47" s="953" t="s">
        <v>66</v>
      </c>
      <c r="E47" s="954">
        <v>7779</v>
      </c>
      <c r="F47" s="197">
        <v>4547</v>
      </c>
      <c r="G47" s="141">
        <v>1811</v>
      </c>
      <c r="H47" s="926">
        <v>115</v>
      </c>
      <c r="I47" s="154">
        <v>53</v>
      </c>
      <c r="J47" s="198">
        <v>5.1724137931034484</v>
      </c>
      <c r="K47" s="198">
        <v>5.1724137931034484</v>
      </c>
      <c r="L47" s="256">
        <v>5.1724137931034484</v>
      </c>
      <c r="M47" s="197">
        <v>2</v>
      </c>
      <c r="N47" s="195">
        <v>0</v>
      </c>
      <c r="O47" s="197">
        <v>10</v>
      </c>
      <c r="P47" s="197">
        <v>2</v>
      </c>
      <c r="Q47" s="154">
        <v>2</v>
      </c>
      <c r="R47" s="154">
        <v>0</v>
      </c>
      <c r="S47" s="154">
        <v>3</v>
      </c>
      <c r="T47" s="154">
        <v>61</v>
      </c>
      <c r="U47" s="197">
        <v>87</v>
      </c>
      <c r="V47" s="197">
        <v>599</v>
      </c>
      <c r="W47" s="197">
        <v>542</v>
      </c>
      <c r="X47" s="197">
        <v>228</v>
      </c>
      <c r="Y47" s="154">
        <v>73</v>
      </c>
      <c r="Z47" s="956">
        <v>2879</v>
      </c>
      <c r="AA47" s="198">
        <v>100</v>
      </c>
      <c r="AB47" s="198">
        <v>35</v>
      </c>
      <c r="AC47" s="198">
        <v>100</v>
      </c>
      <c r="AD47" s="198">
        <v>1.34</v>
      </c>
      <c r="AE47" s="955">
        <v>100</v>
      </c>
      <c r="AF47" s="957">
        <v>1084</v>
      </c>
      <c r="AG47" s="957">
        <v>7161.7</v>
      </c>
      <c r="AH47" s="195">
        <v>0</v>
      </c>
      <c r="AI47" s="195">
        <v>0</v>
      </c>
      <c r="AJ47" s="957">
        <v>124.15</v>
      </c>
      <c r="AK47" s="957">
        <v>557.15</v>
      </c>
      <c r="AL47" s="195">
        <v>0</v>
      </c>
      <c r="AM47" s="195">
        <v>0</v>
      </c>
      <c r="AN47" s="956">
        <v>15551</v>
      </c>
      <c r="AO47" s="197">
        <v>940</v>
      </c>
      <c r="AP47" s="197">
        <v>480</v>
      </c>
      <c r="AQ47" s="197">
        <v>65</v>
      </c>
      <c r="AR47" s="197">
        <v>30</v>
      </c>
      <c r="AS47" s="197">
        <v>14</v>
      </c>
      <c r="AT47" s="195">
        <v>0</v>
      </c>
      <c r="AU47" s="195">
        <v>0</v>
      </c>
      <c r="AV47" s="197">
        <v>105</v>
      </c>
      <c r="AW47" s="199">
        <v>32</v>
      </c>
      <c r="AX47" s="199">
        <v>9000</v>
      </c>
      <c r="AY47" s="197">
        <v>18000</v>
      </c>
      <c r="AZ47" s="260">
        <v>0</v>
      </c>
      <c r="BA47" s="957">
        <v>13478022</v>
      </c>
      <c r="BB47" s="197">
        <v>39102220</v>
      </c>
      <c r="BC47" s="195">
        <v>0</v>
      </c>
      <c r="BD47" s="195">
        <v>0</v>
      </c>
      <c r="BE47" s="195">
        <v>0</v>
      </c>
      <c r="BF47" s="260">
        <v>0</v>
      </c>
      <c r="BG47" s="683">
        <v>74.161371473877324</v>
      </c>
      <c r="BH47" s="952">
        <v>5</v>
      </c>
    </row>
    <row r="48" spans="2:60" s="648" customFormat="1" ht="15.75" thickBot="1" x14ac:dyDescent="0.3">
      <c r="B48" s="960"/>
      <c r="C48" s="961"/>
      <c r="D48" s="960"/>
      <c r="E48" s="962"/>
      <c r="F48" s="650"/>
      <c r="G48" s="650"/>
      <c r="H48" s="650"/>
      <c r="I48" s="650"/>
      <c r="J48" s="963"/>
      <c r="K48" s="963"/>
      <c r="L48" s="964"/>
      <c r="M48" s="650"/>
      <c r="N48" s="650"/>
      <c r="O48" s="650"/>
      <c r="P48" s="650"/>
      <c r="Q48" s="650"/>
      <c r="R48" s="650"/>
      <c r="S48" s="650"/>
      <c r="T48" s="650"/>
      <c r="U48" s="650"/>
      <c r="V48" s="650"/>
      <c r="W48" s="650"/>
      <c r="X48" s="650"/>
      <c r="Y48" s="650"/>
      <c r="Z48" s="962"/>
      <c r="AA48" s="961"/>
      <c r="AB48" s="961"/>
      <c r="AC48" s="961"/>
      <c r="AD48" s="961"/>
      <c r="AE48" s="965"/>
      <c r="AF48" s="966"/>
      <c r="AG48" s="966"/>
      <c r="AH48" s="967"/>
      <c r="AI48" s="968"/>
      <c r="AJ48" s="650"/>
      <c r="AK48" s="650"/>
      <c r="AL48" s="650"/>
      <c r="AM48" s="650"/>
      <c r="AN48" s="962"/>
      <c r="AO48" s="650"/>
      <c r="AP48" s="650"/>
      <c r="AQ48" s="650"/>
      <c r="AR48" s="650"/>
      <c r="AS48" s="650"/>
      <c r="AT48" s="650"/>
      <c r="AU48" s="650"/>
      <c r="AV48" s="650"/>
      <c r="AW48" s="650"/>
      <c r="AX48" s="650"/>
      <c r="AY48" s="650"/>
      <c r="AZ48" s="969"/>
      <c r="BA48" s="650"/>
      <c r="BB48" s="650"/>
      <c r="BC48" s="650"/>
      <c r="BD48" s="650"/>
      <c r="BE48" s="970"/>
      <c r="BF48" s="971"/>
      <c r="BG48" s="323"/>
      <c r="BH48" s="302"/>
    </row>
    <row r="49" spans="2:60" s="648" customFormat="1" ht="15.75" thickBot="1" x14ac:dyDescent="0.3">
      <c r="B49" s="1043"/>
      <c r="C49" s="1043"/>
      <c r="D49" s="1043"/>
      <c r="E49" s="1044"/>
      <c r="F49" s="1044"/>
      <c r="G49" s="1044"/>
      <c r="H49" s="1044"/>
      <c r="I49" s="1044"/>
      <c r="J49" s="1045"/>
      <c r="K49" s="1045"/>
      <c r="L49" s="1045"/>
      <c r="M49" s="1044"/>
      <c r="N49" s="1044"/>
      <c r="O49" s="1044"/>
      <c r="P49" s="1044"/>
      <c r="Q49" s="1044"/>
      <c r="R49" s="1044"/>
      <c r="S49" s="1044"/>
      <c r="T49" s="1044"/>
      <c r="U49" s="1044"/>
      <c r="V49" s="1044"/>
      <c r="W49" s="1044"/>
      <c r="X49" s="1044"/>
      <c r="Y49" s="1044"/>
      <c r="Z49" s="1044"/>
      <c r="AA49" s="1043"/>
      <c r="AB49" s="1043"/>
      <c r="AC49" s="1043"/>
      <c r="AD49" s="1043"/>
      <c r="AE49" s="1043"/>
      <c r="AF49" s="1046"/>
      <c r="AG49" s="1046"/>
      <c r="AH49" s="1047"/>
      <c r="AI49" s="1048"/>
      <c r="AJ49" s="1044"/>
      <c r="AK49" s="1044"/>
      <c r="AL49" s="1044"/>
      <c r="AM49" s="1044"/>
      <c r="AN49" s="1044"/>
      <c r="AO49" s="1044"/>
      <c r="AP49" s="1044"/>
      <c r="AQ49" s="1044"/>
      <c r="AR49" s="1044"/>
      <c r="AS49" s="1044"/>
      <c r="AT49" s="1044"/>
      <c r="AU49" s="1044"/>
      <c r="AV49" s="1044"/>
      <c r="AW49" s="1044"/>
      <c r="AX49" s="1044"/>
      <c r="AY49" s="1044"/>
      <c r="AZ49" s="1044"/>
      <c r="BA49" s="1044"/>
      <c r="BB49" s="1044"/>
      <c r="BC49" s="1044"/>
      <c r="BD49" s="1044"/>
      <c r="BE49" s="1049"/>
      <c r="BF49" s="1050"/>
      <c r="BG49" s="1018"/>
      <c r="BH49" s="1051"/>
    </row>
    <row r="50" spans="2:60" s="648" customFormat="1" x14ac:dyDescent="0.25">
      <c r="B50" s="331" t="s">
        <v>301</v>
      </c>
      <c r="C50" s="1036"/>
      <c r="D50" s="1036"/>
      <c r="E50" s="1009"/>
      <c r="F50" s="1009"/>
      <c r="G50" s="1009"/>
      <c r="H50" s="1009"/>
      <c r="I50" s="1009"/>
      <c r="J50" s="1009"/>
      <c r="K50" s="1010"/>
      <c r="L50" s="1045"/>
      <c r="M50" s="1044"/>
      <c r="N50" s="1044"/>
      <c r="O50" s="1044"/>
      <c r="P50" s="1044"/>
      <c r="Q50" s="1044"/>
      <c r="R50" s="1044"/>
      <c r="S50" s="1044"/>
      <c r="T50" s="1044"/>
      <c r="U50" s="1044"/>
      <c r="V50" s="1044"/>
      <c r="W50" s="1044"/>
      <c r="X50" s="1044"/>
      <c r="Y50" s="1044"/>
      <c r="Z50" s="1044"/>
      <c r="AA50" s="1043"/>
      <c r="AB50" s="1043"/>
      <c r="AC50" s="1043"/>
      <c r="AD50" s="1043"/>
      <c r="AE50" s="1043"/>
      <c r="AF50" s="1046"/>
      <c r="AG50" s="1046"/>
      <c r="AH50" s="1047"/>
      <c r="AI50" s="1048"/>
      <c r="AJ50" s="1044"/>
      <c r="AK50" s="1044"/>
      <c r="AL50" s="1044"/>
      <c r="AM50" s="1044"/>
      <c r="AN50" s="1044"/>
      <c r="AO50" s="1044"/>
      <c r="AP50" s="1044"/>
      <c r="AQ50" s="1044"/>
      <c r="AR50" s="1044"/>
      <c r="AS50" s="1044"/>
      <c r="AT50" s="1044"/>
      <c r="AU50" s="1044"/>
      <c r="AV50" s="1044"/>
      <c r="AW50" s="1044"/>
      <c r="AX50" s="1044"/>
      <c r="AY50" s="1044"/>
      <c r="AZ50" s="1044"/>
      <c r="BA50" s="1044"/>
      <c r="BB50" s="1044"/>
      <c r="BC50" s="1044"/>
      <c r="BD50" s="1044"/>
      <c r="BE50" s="1049"/>
      <c r="BF50" s="1050"/>
      <c r="BG50" s="1018"/>
      <c r="BH50" s="1051"/>
    </row>
    <row r="51" spans="2:60" s="648" customFormat="1" x14ac:dyDescent="0.25">
      <c r="B51" s="332" t="s">
        <v>306</v>
      </c>
      <c r="C51" s="999"/>
      <c r="D51" s="999"/>
      <c r="E51" s="1011"/>
      <c r="F51" s="1011"/>
      <c r="G51" s="1011"/>
      <c r="H51" s="1011"/>
      <c r="I51" s="1011"/>
      <c r="J51" s="1011"/>
      <c r="K51" s="1012"/>
      <c r="L51" s="1045"/>
      <c r="M51" s="1044"/>
      <c r="N51" s="1044"/>
      <c r="O51" s="1044"/>
      <c r="P51" s="1044"/>
      <c r="Q51" s="1044"/>
      <c r="R51" s="1044"/>
      <c r="S51" s="1044"/>
      <c r="T51" s="1044"/>
      <c r="U51" s="1044"/>
      <c r="V51" s="1044"/>
      <c r="W51" s="1044"/>
      <c r="X51" s="1044"/>
      <c r="Y51" s="1044"/>
      <c r="Z51" s="1044"/>
      <c r="AA51" s="1043"/>
      <c r="AB51" s="1043"/>
      <c r="AC51" s="1043"/>
      <c r="AD51" s="1043"/>
      <c r="AE51" s="1043"/>
      <c r="AF51" s="1046"/>
      <c r="AG51" s="1046"/>
      <c r="AH51" s="1047"/>
      <c r="AI51" s="1048"/>
      <c r="AJ51" s="1044"/>
      <c r="AK51" s="1044"/>
      <c r="AL51" s="1044"/>
      <c r="AM51" s="1044"/>
      <c r="AN51" s="1044"/>
      <c r="AO51" s="1044"/>
      <c r="AP51" s="1044"/>
      <c r="AQ51" s="1044"/>
      <c r="AR51" s="1044"/>
      <c r="AS51" s="1044"/>
      <c r="AT51" s="1044"/>
      <c r="AU51" s="1044"/>
      <c r="AV51" s="1044"/>
      <c r="AW51" s="1044"/>
      <c r="AX51" s="1044"/>
      <c r="AY51" s="1044"/>
      <c r="AZ51" s="1044"/>
      <c r="BA51" s="1044"/>
      <c r="BB51" s="1044"/>
      <c r="BC51" s="1044"/>
      <c r="BD51" s="1044"/>
      <c r="BE51" s="1049"/>
      <c r="BF51" s="1050"/>
      <c r="BG51" s="1018"/>
      <c r="BH51" s="1051"/>
    </row>
    <row r="52" spans="2:60" s="648" customFormat="1" ht="4.5" customHeight="1" thickBot="1" x14ac:dyDescent="0.3">
      <c r="B52" s="1013"/>
      <c r="C52" s="27"/>
      <c r="D52" s="27"/>
      <c r="E52" s="27"/>
      <c r="F52" s="27"/>
      <c r="G52" s="27"/>
      <c r="H52" s="1014"/>
      <c r="I52" s="1015"/>
      <c r="J52" s="1015"/>
      <c r="K52" s="1016"/>
      <c r="L52" s="1045"/>
      <c r="M52" s="1044"/>
      <c r="N52" s="1044"/>
      <c r="O52" s="1044"/>
      <c r="P52" s="1044"/>
      <c r="Q52" s="1044"/>
      <c r="R52" s="1044"/>
      <c r="S52" s="1044"/>
      <c r="T52" s="1044"/>
      <c r="U52" s="1044"/>
      <c r="V52" s="1044"/>
      <c r="W52" s="1044"/>
      <c r="X52" s="1044"/>
      <c r="Y52" s="1044"/>
      <c r="Z52" s="1044"/>
      <c r="AA52" s="1043"/>
      <c r="AB52" s="1043"/>
      <c r="AC52" s="1043"/>
      <c r="AD52" s="1043"/>
      <c r="AE52" s="1043"/>
      <c r="AF52" s="1046"/>
      <c r="AG52" s="1046"/>
      <c r="AH52" s="1047"/>
      <c r="AI52" s="1048"/>
      <c r="AJ52" s="1044"/>
      <c r="AK52" s="1044"/>
      <c r="AL52" s="1044"/>
      <c r="AM52" s="1044"/>
      <c r="AN52" s="1044"/>
      <c r="AO52" s="1044"/>
      <c r="AP52" s="1044"/>
      <c r="AQ52" s="1044"/>
      <c r="AR52" s="1044"/>
      <c r="AS52" s="1044"/>
      <c r="AT52" s="1044"/>
      <c r="AU52" s="1044"/>
      <c r="AV52" s="1044"/>
      <c r="AW52" s="1044"/>
      <c r="AX52" s="1044"/>
      <c r="AY52" s="1044"/>
      <c r="AZ52" s="1044"/>
      <c r="BA52" s="1044"/>
      <c r="BB52" s="1044"/>
      <c r="BC52" s="1044"/>
      <c r="BD52" s="1044"/>
      <c r="BE52" s="1049"/>
      <c r="BF52" s="1050"/>
      <c r="BG52" s="1018"/>
      <c r="BH52" s="1051"/>
    </row>
    <row r="53" spans="2:60" ht="15.75" thickBot="1" x14ac:dyDescent="0.3"/>
    <row r="54" spans="2:60" x14ac:dyDescent="0.25">
      <c r="B54" s="1378" t="s">
        <v>127</v>
      </c>
      <c r="C54" s="1379"/>
      <c r="D54" s="334"/>
      <c r="E54" s="334"/>
      <c r="F54" s="334"/>
      <c r="G54" s="334"/>
      <c r="H54" s="334"/>
      <c r="I54" s="334"/>
      <c r="J54" s="334"/>
      <c r="K54" s="335"/>
    </row>
    <row r="55" spans="2:60" x14ac:dyDescent="0.25">
      <c r="B55" s="1380" t="s">
        <v>174</v>
      </c>
      <c r="C55" s="1381"/>
      <c r="D55" s="1381"/>
      <c r="E55" s="1381"/>
      <c r="F55" s="1381"/>
      <c r="G55" s="1381"/>
      <c r="H55" s="330"/>
      <c r="I55" s="330"/>
      <c r="J55" s="330"/>
      <c r="K55" s="336"/>
      <c r="L55" s="345"/>
      <c r="M55" s="345"/>
    </row>
    <row r="56" spans="2:60" x14ac:dyDescent="0.25">
      <c r="B56" s="339" t="s">
        <v>149</v>
      </c>
      <c r="C56" s="340"/>
      <c r="D56" s="340"/>
      <c r="E56" s="340"/>
      <c r="F56" s="340"/>
      <c r="G56" s="340"/>
      <c r="H56" s="340"/>
      <c r="I56" s="340"/>
      <c r="J56" s="340"/>
      <c r="K56" s="341"/>
      <c r="AB56" s="4"/>
    </row>
    <row r="57" spans="2:60" x14ac:dyDescent="0.25">
      <c r="B57" s="1380" t="s">
        <v>150</v>
      </c>
      <c r="C57" s="1381"/>
      <c r="D57" s="1381"/>
      <c r="E57" s="1381"/>
      <c r="F57" s="1381"/>
      <c r="G57" s="1381"/>
      <c r="H57" s="340"/>
      <c r="I57" s="340"/>
      <c r="J57" s="340"/>
      <c r="K57" s="341"/>
    </row>
    <row r="58" spans="2:60" x14ac:dyDescent="0.25">
      <c r="B58" s="1380" t="s">
        <v>151</v>
      </c>
      <c r="C58" s="1381"/>
      <c r="D58" s="1381"/>
      <c r="E58" s="1381"/>
      <c r="F58" s="1381"/>
      <c r="G58" s="1381"/>
      <c r="H58" s="1381"/>
      <c r="I58" s="1381"/>
      <c r="J58" s="330"/>
      <c r="K58" s="336"/>
      <c r="AB58" s="14"/>
    </row>
    <row r="59" spans="2:60" x14ac:dyDescent="0.25">
      <c r="B59" s="1380" t="s">
        <v>130</v>
      </c>
      <c r="C59" s="1381"/>
      <c r="D59" s="1381"/>
      <c r="E59" s="1381"/>
      <c r="F59" s="1381"/>
      <c r="G59" s="1381"/>
      <c r="H59" s="1381"/>
      <c r="I59" s="1381"/>
      <c r="J59" s="1381"/>
      <c r="K59" s="1382"/>
      <c r="AA59" s="14"/>
    </row>
    <row r="60" spans="2:60" x14ac:dyDescent="0.25">
      <c r="B60" s="342" t="s">
        <v>175</v>
      </c>
      <c r="C60" s="340"/>
      <c r="D60" s="340"/>
      <c r="E60" s="340"/>
      <c r="F60" s="340"/>
      <c r="G60" s="340"/>
      <c r="H60" s="340"/>
      <c r="I60" s="340"/>
      <c r="J60" s="340"/>
      <c r="K60" s="341"/>
      <c r="AA60" s="14"/>
    </row>
    <row r="61" spans="2:60" x14ac:dyDescent="0.25">
      <c r="B61" s="342" t="s">
        <v>176</v>
      </c>
      <c r="C61" s="340"/>
      <c r="D61" s="340"/>
      <c r="E61" s="340"/>
      <c r="F61" s="340"/>
      <c r="G61" s="340"/>
      <c r="H61" s="340"/>
      <c r="I61" s="340"/>
      <c r="J61" s="340"/>
      <c r="K61" s="341"/>
      <c r="AA61" s="14"/>
    </row>
    <row r="62" spans="2:60" x14ac:dyDescent="0.25">
      <c r="B62" s="342" t="s">
        <v>177</v>
      </c>
      <c r="C62" s="340"/>
      <c r="D62" s="340"/>
      <c r="E62" s="340"/>
      <c r="F62" s="340"/>
      <c r="G62" s="340"/>
      <c r="H62" s="340"/>
      <c r="I62" s="340"/>
      <c r="J62" s="340"/>
      <c r="K62" s="341"/>
      <c r="AA62" s="14"/>
    </row>
    <row r="63" spans="2:60" ht="15.75" thickBot="1" x14ac:dyDescent="0.3">
      <c r="B63" s="678" t="s">
        <v>200</v>
      </c>
      <c r="C63" s="27"/>
      <c r="D63" s="687"/>
      <c r="E63" s="688"/>
      <c r="F63" s="688"/>
      <c r="G63" s="688"/>
      <c r="H63" s="688"/>
      <c r="I63" s="688"/>
      <c r="J63" s="27"/>
      <c r="K63" s="348"/>
      <c r="AA63" s="14"/>
    </row>
    <row r="64" spans="2:60" x14ac:dyDescent="0.25">
      <c r="D64" s="35"/>
    </row>
    <row r="65" spans="4:6" x14ac:dyDescent="0.25">
      <c r="D65" s="35"/>
    </row>
    <row r="66" spans="4:6" x14ac:dyDescent="0.25">
      <c r="D66" s="35"/>
    </row>
    <row r="67" spans="4:6" x14ac:dyDescent="0.25">
      <c r="D67" s="35"/>
    </row>
    <row r="68" spans="4:6" x14ac:dyDescent="0.25">
      <c r="D68" s="35"/>
    </row>
    <row r="69" spans="4:6" x14ac:dyDescent="0.25">
      <c r="D69" s="35"/>
    </row>
    <row r="70" spans="4:6" x14ac:dyDescent="0.25">
      <c r="D70" s="35"/>
    </row>
    <row r="71" spans="4:6" x14ac:dyDescent="0.25">
      <c r="D71" s="35"/>
    </row>
    <row r="72" spans="4:6" x14ac:dyDescent="0.25">
      <c r="D72" s="35"/>
    </row>
    <row r="73" spans="4:6" x14ac:dyDescent="0.25">
      <c r="D73" s="35"/>
      <c r="F73" s="40"/>
    </row>
    <row r="74" spans="4:6" x14ac:dyDescent="0.25">
      <c r="D74" s="33"/>
      <c r="E74" s="34"/>
      <c r="F74" s="34"/>
    </row>
    <row r="75" spans="4:6" x14ac:dyDescent="0.25">
      <c r="D75" s="35"/>
    </row>
    <row r="76" spans="4:6" x14ac:dyDescent="0.25">
      <c r="D76" s="35"/>
    </row>
    <row r="77" spans="4:6" x14ac:dyDescent="0.25">
      <c r="D77" s="35"/>
    </row>
    <row r="78" spans="4:6" x14ac:dyDescent="0.25">
      <c r="D78" s="35"/>
    </row>
    <row r="79" spans="4:6" x14ac:dyDescent="0.25">
      <c r="D79" s="35"/>
    </row>
    <row r="80" spans="4:6" x14ac:dyDescent="0.25">
      <c r="D80" s="33"/>
      <c r="E80" s="34"/>
      <c r="F80" s="34"/>
    </row>
    <row r="81" spans="4:6" x14ac:dyDescent="0.25">
      <c r="D81" s="35"/>
    </row>
    <row r="82" spans="4:6" x14ac:dyDescent="0.25">
      <c r="D82" s="35"/>
    </row>
    <row r="83" spans="4:6" x14ac:dyDescent="0.25">
      <c r="D83" s="35"/>
    </row>
    <row r="84" spans="4:6" x14ac:dyDescent="0.25">
      <c r="D84" s="35"/>
    </row>
    <row r="85" spans="4:6" x14ac:dyDescent="0.25">
      <c r="D85" s="35"/>
    </row>
    <row r="86" spans="4:6" x14ac:dyDescent="0.25">
      <c r="D86" s="35"/>
    </row>
    <row r="87" spans="4:6" x14ac:dyDescent="0.25">
      <c r="D87" s="35"/>
    </row>
    <row r="88" spans="4:6" x14ac:dyDescent="0.25">
      <c r="D88" s="35"/>
    </row>
    <row r="89" spans="4:6" x14ac:dyDescent="0.25">
      <c r="D89" s="33"/>
      <c r="E89" s="34"/>
      <c r="F89" s="34"/>
    </row>
    <row r="90" spans="4:6" x14ac:dyDescent="0.25">
      <c r="D90" s="35"/>
    </row>
    <row r="91" spans="4:6" x14ac:dyDescent="0.25">
      <c r="D91" s="35"/>
    </row>
    <row r="92" spans="4:6" x14ac:dyDescent="0.25">
      <c r="D92" s="35"/>
    </row>
    <row r="93" spans="4:6" x14ac:dyDescent="0.25">
      <c r="D93" s="35"/>
    </row>
    <row r="94" spans="4:6" x14ac:dyDescent="0.25">
      <c r="D94" s="35"/>
    </row>
    <row r="95" spans="4:6" x14ac:dyDescent="0.25">
      <c r="D95" s="35"/>
    </row>
    <row r="96" spans="4:6" x14ac:dyDescent="0.25">
      <c r="D96" s="35"/>
    </row>
    <row r="97" spans="4:4" x14ac:dyDescent="0.25">
      <c r="D97" s="35"/>
    </row>
    <row r="98" spans="4:4" x14ac:dyDescent="0.25">
      <c r="D98" s="35"/>
    </row>
    <row r="99" spans="4:4" x14ac:dyDescent="0.25">
      <c r="D99" s="38"/>
    </row>
  </sheetData>
  <mergeCells count="138">
    <mergeCell ref="AB5:AB7"/>
    <mergeCell ref="Z4:Z7"/>
    <mergeCell ref="AF4:AG4"/>
    <mergeCell ref="AH4:AI4"/>
    <mergeCell ref="AJ4:AM4"/>
    <mergeCell ref="AL5:AL7"/>
    <mergeCell ref="AI8:AI9"/>
    <mergeCell ref="BG3:BH7"/>
    <mergeCell ref="AR4:AR7"/>
    <mergeCell ref="AZ4:AZ7"/>
    <mergeCell ref="BA4:BB4"/>
    <mergeCell ref="BC4:BD4"/>
    <mergeCell ref="AN4:AN7"/>
    <mergeCell ref="AO4:AO7"/>
    <mergeCell ref="AP4:AP7"/>
    <mergeCell ref="AQ4:AQ7"/>
    <mergeCell ref="BE4:BF4"/>
    <mergeCell ref="AT4:AT7"/>
    <mergeCell ref="AU4:AU7"/>
    <mergeCell ref="AV4:AV7"/>
    <mergeCell ref="AW4:AW7"/>
    <mergeCell ref="AX4:AX7"/>
    <mergeCell ref="AY4:AY7"/>
    <mergeCell ref="BF5:BF7"/>
    <mergeCell ref="BD5:BD7"/>
    <mergeCell ref="AS8:AS9"/>
    <mergeCell ref="BE5:BE7"/>
    <mergeCell ref="BA5:BA7"/>
    <mergeCell ref="BB5:BB7"/>
    <mergeCell ref="BC5:BC7"/>
    <mergeCell ref="AS4:AS7"/>
    <mergeCell ref="B59:K59"/>
    <mergeCell ref="H9:I9"/>
    <mergeCell ref="K5:K7"/>
    <mergeCell ref="L5:L7"/>
    <mergeCell ref="B54:C54"/>
    <mergeCell ref="B55:G55"/>
    <mergeCell ref="AD5:AD7"/>
    <mergeCell ref="AE5:AE7"/>
    <mergeCell ref="AF5:AF7"/>
    <mergeCell ref="AM5:AM7"/>
    <mergeCell ref="AG5:AG7"/>
    <mergeCell ref="AH5:AH7"/>
    <mergeCell ref="AI5:AI7"/>
    <mergeCell ref="AJ5:AJ7"/>
    <mergeCell ref="AK5:AK7"/>
    <mergeCell ref="B57:G57"/>
    <mergeCell ref="B58:I58"/>
    <mergeCell ref="B1:BF1"/>
    <mergeCell ref="E3:L3"/>
    <mergeCell ref="M3:Y3"/>
    <mergeCell ref="Z3:AE3"/>
    <mergeCell ref="AF3:AM3"/>
    <mergeCell ref="AN3:AZ3"/>
    <mergeCell ref="BA3:BF3"/>
    <mergeCell ref="E4:G4"/>
    <mergeCell ref="U4:Y4"/>
    <mergeCell ref="AC4:AD4"/>
    <mergeCell ref="M5:M7"/>
    <mergeCell ref="N5:N7"/>
    <mergeCell ref="J8:J9"/>
    <mergeCell ref="K8:K9"/>
    <mergeCell ref="L8:L9"/>
    <mergeCell ref="M8:M9"/>
    <mergeCell ref="N8:N9"/>
    <mergeCell ref="B3:C10"/>
    <mergeCell ref="D3:D9"/>
    <mergeCell ref="E8:E9"/>
    <mergeCell ref="F8:F9"/>
    <mergeCell ref="G8:G9"/>
    <mergeCell ref="AC5:AC7"/>
    <mergeCell ref="Y5:Y7"/>
    <mergeCell ref="AA5:AA7"/>
    <mergeCell ref="E5:E7"/>
    <mergeCell ref="F5:F7"/>
    <mergeCell ref="G5:G7"/>
    <mergeCell ref="H5:H7"/>
    <mergeCell ref="I5:I7"/>
    <mergeCell ref="AA4:AB4"/>
    <mergeCell ref="O5:O7"/>
    <mergeCell ref="Q5:Q7"/>
    <mergeCell ref="R5:R7"/>
    <mergeCell ref="S5:S7"/>
    <mergeCell ref="P4:P7"/>
    <mergeCell ref="Q4:T4"/>
    <mergeCell ref="T5:T7"/>
    <mergeCell ref="U5:U7"/>
    <mergeCell ref="V5:V7"/>
    <mergeCell ref="W5:W7"/>
    <mergeCell ref="H4:I4"/>
    <mergeCell ref="J4:L4"/>
    <mergeCell ref="M4:O4"/>
    <mergeCell ref="J5:J7"/>
    <mergeCell ref="X5:X7"/>
    <mergeCell ref="BG8:BG9"/>
    <mergeCell ref="BH8:BH9"/>
    <mergeCell ref="AJ8:AJ9"/>
    <mergeCell ref="AD8:AD9"/>
    <mergeCell ref="AE8:AE9"/>
    <mergeCell ref="AF8:AF9"/>
    <mergeCell ref="AG8:AG9"/>
    <mergeCell ref="AH8:AH9"/>
    <mergeCell ref="Y8:Y9"/>
    <mergeCell ref="Z8:Z9"/>
    <mergeCell ref="AA8:AA9"/>
    <mergeCell ref="AB8:AB9"/>
    <mergeCell ref="AC8:AC9"/>
    <mergeCell ref="AY8:AY9"/>
    <mergeCell ref="AZ8:AZ9"/>
    <mergeCell ref="BA8:BA9"/>
    <mergeCell ref="BB8:BB9"/>
    <mergeCell ref="BC8:BC9"/>
    <mergeCell ref="BD8:BD9"/>
    <mergeCell ref="AT8:AT9"/>
    <mergeCell ref="AU8:AU9"/>
    <mergeCell ref="AV8:AV9"/>
    <mergeCell ref="AW8:AW9"/>
    <mergeCell ref="AX8:AX9"/>
    <mergeCell ref="BE8:BE9"/>
    <mergeCell ref="BF8:BF9"/>
    <mergeCell ref="AP8:AP9"/>
    <mergeCell ref="AQ8:AQ9"/>
    <mergeCell ref="AR8:AR9"/>
    <mergeCell ref="O8:O9"/>
    <mergeCell ref="P8:P9"/>
    <mergeCell ref="Q8:Q9"/>
    <mergeCell ref="R8:R9"/>
    <mergeCell ref="S8:S9"/>
    <mergeCell ref="AK8:AK9"/>
    <mergeCell ref="AL8:AL9"/>
    <mergeCell ref="AM8:AM9"/>
    <mergeCell ref="AN8:AN9"/>
    <mergeCell ref="AO8:AO9"/>
    <mergeCell ref="T8:T9"/>
    <mergeCell ref="U8:U9"/>
    <mergeCell ref="V8:V9"/>
    <mergeCell ref="W8:W9"/>
    <mergeCell ref="X8:X9"/>
  </mergeCells>
  <pageMargins left="0.7" right="0.7" top="0.75" bottom="0.75" header="0.3" footer="0.3"/>
  <drawing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CP100"/>
  <sheetViews>
    <sheetView showGridLines="0" zoomScale="99" zoomScaleNormal="99" workbookViewId="0">
      <selection activeCell="J4" sqref="J4:L4"/>
    </sheetView>
  </sheetViews>
  <sheetFormatPr baseColWidth="10" defaultRowHeight="15" x14ac:dyDescent="0.25"/>
  <cols>
    <col min="1" max="1" width="4.7109375" customWidth="1"/>
    <col min="2" max="2" width="4" style="285" customWidth="1"/>
    <col min="3" max="3" width="11" customWidth="1"/>
    <col min="4" max="4" width="11.140625" customWidth="1"/>
    <col min="5" max="8" width="10.7109375" style="30" customWidth="1"/>
    <col min="9" max="9" width="11.5703125" style="30" customWidth="1"/>
    <col min="10" max="12" width="10.7109375" customWidth="1"/>
    <col min="13" max="26" width="10.7109375" style="30" customWidth="1"/>
    <col min="27" max="31" width="10.7109375" customWidth="1"/>
    <col min="32" max="58" width="10.7109375" style="30" customWidth="1"/>
    <col min="252" max="252" width="2.5703125" customWidth="1"/>
    <col min="253" max="253" width="5.140625" customWidth="1"/>
    <col min="254" max="254" width="12.42578125" customWidth="1"/>
    <col min="255" max="255" width="8.5703125" customWidth="1"/>
    <col min="256" max="256" width="9.28515625" customWidth="1"/>
    <col min="257" max="257" width="9.140625" customWidth="1"/>
    <col min="258" max="258" width="9" customWidth="1"/>
    <col min="259" max="259" width="8.85546875" customWidth="1"/>
    <col min="260" max="260" width="9" customWidth="1"/>
    <col min="261" max="262" width="8.85546875" customWidth="1"/>
    <col min="263" max="263" width="9.140625" customWidth="1"/>
    <col min="264" max="264" width="9.28515625" customWidth="1"/>
    <col min="265" max="265" width="9.42578125" customWidth="1"/>
    <col min="266" max="266" width="9.28515625" customWidth="1"/>
    <col min="267" max="267" width="9.5703125" customWidth="1"/>
    <col min="268" max="268" width="10" customWidth="1"/>
    <col min="269" max="269" width="10.140625" customWidth="1"/>
    <col min="270" max="270" width="10.28515625" customWidth="1"/>
    <col min="271" max="271" width="9.42578125" customWidth="1"/>
    <col min="272" max="272" width="9.5703125" customWidth="1"/>
    <col min="273" max="273" width="9" customWidth="1"/>
    <col min="274" max="274" width="9.42578125" customWidth="1"/>
    <col min="275" max="276" width="9.7109375" customWidth="1"/>
    <col min="277" max="278" width="10" customWidth="1"/>
    <col min="279" max="279" width="9.85546875" customWidth="1"/>
    <col min="280" max="280" width="14.140625" customWidth="1"/>
    <col min="281" max="281" width="10.42578125" customWidth="1"/>
    <col min="282" max="282" width="10.5703125" customWidth="1"/>
    <col min="283" max="283" width="10.42578125" customWidth="1"/>
    <col min="284" max="284" width="10.28515625" customWidth="1"/>
    <col min="285" max="285" width="10.5703125" customWidth="1"/>
    <col min="286" max="286" width="9.140625" customWidth="1"/>
    <col min="287" max="287" width="10.42578125" customWidth="1"/>
    <col min="288" max="293" width="9.140625" customWidth="1"/>
    <col min="294" max="294" width="8" customWidth="1"/>
    <col min="295" max="303" width="7.28515625" customWidth="1"/>
    <col min="304" max="304" width="8.42578125" customWidth="1"/>
    <col min="305" max="305" width="9.28515625" customWidth="1"/>
    <col min="306" max="306" width="7.28515625" customWidth="1"/>
    <col min="307" max="307" width="9.85546875" customWidth="1"/>
    <col min="308" max="308" width="10.5703125" customWidth="1"/>
    <col min="309" max="309" width="8.5703125" customWidth="1"/>
    <col min="310" max="311" width="8.42578125" customWidth="1"/>
    <col min="312" max="312" width="9.140625" customWidth="1"/>
    <col min="313" max="313" width="8.140625" customWidth="1"/>
    <col min="314" max="314" width="8.85546875" customWidth="1"/>
    <col min="508" max="508" width="2.5703125" customWidth="1"/>
    <col min="509" max="509" width="5.140625" customWidth="1"/>
    <col min="510" max="510" width="12.42578125" customWidth="1"/>
    <col min="511" max="511" width="8.5703125" customWidth="1"/>
    <col min="512" max="512" width="9.28515625" customWidth="1"/>
    <col min="513" max="513" width="9.140625" customWidth="1"/>
    <col min="514" max="514" width="9" customWidth="1"/>
    <col min="515" max="515" width="8.85546875" customWidth="1"/>
    <col min="516" max="516" width="9" customWidth="1"/>
    <col min="517" max="518" width="8.85546875" customWidth="1"/>
    <col min="519" max="519" width="9.140625" customWidth="1"/>
    <col min="520" max="520" width="9.28515625" customWidth="1"/>
    <col min="521" max="521" width="9.42578125" customWidth="1"/>
    <col min="522" max="522" width="9.28515625" customWidth="1"/>
    <col min="523" max="523" width="9.5703125" customWidth="1"/>
    <col min="524" max="524" width="10" customWidth="1"/>
    <col min="525" max="525" width="10.140625" customWidth="1"/>
    <col min="526" max="526" width="10.28515625" customWidth="1"/>
    <col min="527" max="527" width="9.42578125" customWidth="1"/>
    <col min="528" max="528" width="9.5703125" customWidth="1"/>
    <col min="529" max="529" width="9" customWidth="1"/>
    <col min="530" max="530" width="9.42578125" customWidth="1"/>
    <col min="531" max="532" width="9.7109375" customWidth="1"/>
    <col min="533" max="534" width="10" customWidth="1"/>
    <col min="535" max="535" width="9.85546875" customWidth="1"/>
    <col min="536" max="536" width="14.140625" customWidth="1"/>
    <col min="537" max="537" width="10.42578125" customWidth="1"/>
    <col min="538" max="538" width="10.5703125" customWidth="1"/>
    <col min="539" max="539" width="10.42578125" customWidth="1"/>
    <col min="540" max="540" width="10.28515625" customWidth="1"/>
    <col min="541" max="541" width="10.5703125" customWidth="1"/>
    <col min="542" max="542" width="9.140625" customWidth="1"/>
    <col min="543" max="543" width="10.42578125" customWidth="1"/>
    <col min="544" max="549" width="9.140625" customWidth="1"/>
    <col min="550" max="550" width="8" customWidth="1"/>
    <col min="551" max="559" width="7.28515625" customWidth="1"/>
    <col min="560" max="560" width="8.42578125" customWidth="1"/>
    <col min="561" max="561" width="9.28515625" customWidth="1"/>
    <col min="562" max="562" width="7.28515625" customWidth="1"/>
    <col min="563" max="563" width="9.85546875" customWidth="1"/>
    <col min="564" max="564" width="10.5703125" customWidth="1"/>
    <col min="565" max="565" width="8.5703125" customWidth="1"/>
    <col min="566" max="567" width="8.42578125" customWidth="1"/>
    <col min="568" max="568" width="9.140625" customWidth="1"/>
    <col min="569" max="569" width="8.140625" customWidth="1"/>
    <col min="570" max="570" width="8.85546875" customWidth="1"/>
    <col min="764" max="764" width="2.5703125" customWidth="1"/>
    <col min="765" max="765" width="5.140625" customWidth="1"/>
    <col min="766" max="766" width="12.42578125" customWidth="1"/>
    <col min="767" max="767" width="8.5703125" customWidth="1"/>
    <col min="768" max="768" width="9.28515625" customWidth="1"/>
    <col min="769" max="769" width="9.140625" customWidth="1"/>
    <col min="770" max="770" width="9" customWidth="1"/>
    <col min="771" max="771" width="8.85546875" customWidth="1"/>
    <col min="772" max="772" width="9" customWidth="1"/>
    <col min="773" max="774" width="8.85546875" customWidth="1"/>
    <col min="775" max="775" width="9.140625" customWidth="1"/>
    <col min="776" max="776" width="9.28515625" customWidth="1"/>
    <col min="777" max="777" width="9.42578125" customWidth="1"/>
    <col min="778" max="778" width="9.28515625" customWidth="1"/>
    <col min="779" max="779" width="9.5703125" customWidth="1"/>
    <col min="780" max="780" width="10" customWidth="1"/>
    <col min="781" max="781" width="10.140625" customWidth="1"/>
    <col min="782" max="782" width="10.28515625" customWidth="1"/>
    <col min="783" max="783" width="9.42578125" customWidth="1"/>
    <col min="784" max="784" width="9.5703125" customWidth="1"/>
    <col min="785" max="785" width="9" customWidth="1"/>
    <col min="786" max="786" width="9.42578125" customWidth="1"/>
    <col min="787" max="788" width="9.7109375" customWidth="1"/>
    <col min="789" max="790" width="10" customWidth="1"/>
    <col min="791" max="791" width="9.85546875" customWidth="1"/>
    <col min="792" max="792" width="14.140625" customWidth="1"/>
    <col min="793" max="793" width="10.42578125" customWidth="1"/>
    <col min="794" max="794" width="10.5703125" customWidth="1"/>
    <col min="795" max="795" width="10.42578125" customWidth="1"/>
    <col min="796" max="796" width="10.28515625" customWidth="1"/>
    <col min="797" max="797" width="10.5703125" customWidth="1"/>
    <col min="798" max="798" width="9.140625" customWidth="1"/>
    <col min="799" max="799" width="10.42578125" customWidth="1"/>
    <col min="800" max="805" width="9.140625" customWidth="1"/>
    <col min="806" max="806" width="8" customWidth="1"/>
    <col min="807" max="815" width="7.28515625" customWidth="1"/>
    <col min="816" max="816" width="8.42578125" customWidth="1"/>
    <col min="817" max="817" width="9.28515625" customWidth="1"/>
    <col min="818" max="818" width="7.28515625" customWidth="1"/>
    <col min="819" max="819" width="9.85546875" customWidth="1"/>
    <col min="820" max="820" width="10.5703125" customWidth="1"/>
    <col min="821" max="821" width="8.5703125" customWidth="1"/>
    <col min="822" max="823" width="8.42578125" customWidth="1"/>
    <col min="824" max="824" width="9.140625" customWidth="1"/>
    <col min="825" max="825" width="8.140625" customWidth="1"/>
    <col min="826" max="826" width="8.85546875" customWidth="1"/>
    <col min="1020" max="1020" width="2.5703125" customWidth="1"/>
    <col min="1021" max="1021" width="5.140625" customWidth="1"/>
    <col min="1022" max="1022" width="12.42578125" customWidth="1"/>
    <col min="1023" max="1023" width="8.5703125" customWidth="1"/>
    <col min="1024" max="1024" width="9.28515625" customWidth="1"/>
    <col min="1025" max="1025" width="9.140625" customWidth="1"/>
    <col min="1026" max="1026" width="9" customWidth="1"/>
    <col min="1027" max="1027" width="8.85546875" customWidth="1"/>
    <col min="1028" max="1028" width="9" customWidth="1"/>
    <col min="1029" max="1030" width="8.85546875" customWidth="1"/>
    <col min="1031" max="1031" width="9.140625" customWidth="1"/>
    <col min="1032" max="1032" width="9.28515625" customWidth="1"/>
    <col min="1033" max="1033" width="9.42578125" customWidth="1"/>
    <col min="1034" max="1034" width="9.28515625" customWidth="1"/>
    <col min="1035" max="1035" width="9.5703125" customWidth="1"/>
    <col min="1036" max="1036" width="10" customWidth="1"/>
    <col min="1037" max="1037" width="10.140625" customWidth="1"/>
    <col min="1038" max="1038" width="10.28515625" customWidth="1"/>
    <col min="1039" max="1039" width="9.42578125" customWidth="1"/>
    <col min="1040" max="1040" width="9.5703125" customWidth="1"/>
    <col min="1041" max="1041" width="9" customWidth="1"/>
    <col min="1042" max="1042" width="9.42578125" customWidth="1"/>
    <col min="1043" max="1044" width="9.7109375" customWidth="1"/>
    <col min="1045" max="1046" width="10" customWidth="1"/>
    <col min="1047" max="1047" width="9.85546875" customWidth="1"/>
    <col min="1048" max="1048" width="14.140625" customWidth="1"/>
    <col min="1049" max="1049" width="10.42578125" customWidth="1"/>
    <col min="1050" max="1050" width="10.5703125" customWidth="1"/>
    <col min="1051" max="1051" width="10.42578125" customWidth="1"/>
    <col min="1052" max="1052" width="10.28515625" customWidth="1"/>
    <col min="1053" max="1053" width="10.5703125" customWidth="1"/>
    <col min="1054" max="1054" width="9.140625" customWidth="1"/>
    <col min="1055" max="1055" width="10.42578125" customWidth="1"/>
    <col min="1056" max="1061" width="9.140625" customWidth="1"/>
    <col min="1062" max="1062" width="8" customWidth="1"/>
    <col min="1063" max="1071" width="7.28515625" customWidth="1"/>
    <col min="1072" max="1072" width="8.42578125" customWidth="1"/>
    <col min="1073" max="1073" width="9.28515625" customWidth="1"/>
    <col min="1074" max="1074" width="7.28515625" customWidth="1"/>
    <col min="1075" max="1075" width="9.85546875" customWidth="1"/>
    <col min="1076" max="1076" width="10.5703125" customWidth="1"/>
    <col min="1077" max="1077" width="8.5703125" customWidth="1"/>
    <col min="1078" max="1079" width="8.42578125" customWidth="1"/>
    <col min="1080" max="1080" width="9.140625" customWidth="1"/>
    <col min="1081" max="1081" width="8.140625" customWidth="1"/>
    <col min="1082" max="1082" width="8.85546875" customWidth="1"/>
    <col min="1276" max="1276" width="2.5703125" customWidth="1"/>
    <col min="1277" max="1277" width="5.140625" customWidth="1"/>
    <col min="1278" max="1278" width="12.42578125" customWidth="1"/>
    <col min="1279" max="1279" width="8.5703125" customWidth="1"/>
    <col min="1280" max="1280" width="9.28515625" customWidth="1"/>
    <col min="1281" max="1281" width="9.140625" customWidth="1"/>
    <col min="1282" max="1282" width="9" customWidth="1"/>
    <col min="1283" max="1283" width="8.85546875" customWidth="1"/>
    <col min="1284" max="1284" width="9" customWidth="1"/>
    <col min="1285" max="1286" width="8.85546875" customWidth="1"/>
    <col min="1287" max="1287" width="9.140625" customWidth="1"/>
    <col min="1288" max="1288" width="9.28515625" customWidth="1"/>
    <col min="1289" max="1289" width="9.42578125" customWidth="1"/>
    <col min="1290" max="1290" width="9.28515625" customWidth="1"/>
    <col min="1291" max="1291" width="9.5703125" customWidth="1"/>
    <col min="1292" max="1292" width="10" customWidth="1"/>
    <col min="1293" max="1293" width="10.140625" customWidth="1"/>
    <col min="1294" max="1294" width="10.28515625" customWidth="1"/>
    <col min="1295" max="1295" width="9.42578125" customWidth="1"/>
    <col min="1296" max="1296" width="9.5703125" customWidth="1"/>
    <col min="1297" max="1297" width="9" customWidth="1"/>
    <col min="1298" max="1298" width="9.42578125" customWidth="1"/>
    <col min="1299" max="1300" width="9.7109375" customWidth="1"/>
    <col min="1301" max="1302" width="10" customWidth="1"/>
    <col min="1303" max="1303" width="9.85546875" customWidth="1"/>
    <col min="1304" max="1304" width="14.140625" customWidth="1"/>
    <col min="1305" max="1305" width="10.42578125" customWidth="1"/>
    <col min="1306" max="1306" width="10.5703125" customWidth="1"/>
    <col min="1307" max="1307" width="10.42578125" customWidth="1"/>
    <col min="1308" max="1308" width="10.28515625" customWidth="1"/>
    <col min="1309" max="1309" width="10.5703125" customWidth="1"/>
    <col min="1310" max="1310" width="9.140625" customWidth="1"/>
    <col min="1311" max="1311" width="10.42578125" customWidth="1"/>
    <col min="1312" max="1317" width="9.140625" customWidth="1"/>
    <col min="1318" max="1318" width="8" customWidth="1"/>
    <col min="1319" max="1327" width="7.28515625" customWidth="1"/>
    <col min="1328" max="1328" width="8.42578125" customWidth="1"/>
    <col min="1329" max="1329" width="9.28515625" customWidth="1"/>
    <col min="1330" max="1330" width="7.28515625" customWidth="1"/>
    <col min="1331" max="1331" width="9.85546875" customWidth="1"/>
    <col min="1332" max="1332" width="10.5703125" customWidth="1"/>
    <col min="1333" max="1333" width="8.5703125" customWidth="1"/>
    <col min="1334" max="1335" width="8.42578125" customWidth="1"/>
    <col min="1336" max="1336" width="9.140625" customWidth="1"/>
    <col min="1337" max="1337" width="8.140625" customWidth="1"/>
    <col min="1338" max="1338" width="8.85546875" customWidth="1"/>
    <col min="1532" max="1532" width="2.5703125" customWidth="1"/>
    <col min="1533" max="1533" width="5.140625" customWidth="1"/>
    <col min="1534" max="1534" width="12.42578125" customWidth="1"/>
    <col min="1535" max="1535" width="8.5703125" customWidth="1"/>
    <col min="1536" max="1536" width="9.28515625" customWidth="1"/>
    <col min="1537" max="1537" width="9.140625" customWidth="1"/>
    <col min="1538" max="1538" width="9" customWidth="1"/>
    <col min="1539" max="1539" width="8.85546875" customWidth="1"/>
    <col min="1540" max="1540" width="9" customWidth="1"/>
    <col min="1541" max="1542" width="8.85546875" customWidth="1"/>
    <col min="1543" max="1543" width="9.140625" customWidth="1"/>
    <col min="1544" max="1544" width="9.28515625" customWidth="1"/>
    <col min="1545" max="1545" width="9.42578125" customWidth="1"/>
    <col min="1546" max="1546" width="9.28515625" customWidth="1"/>
    <col min="1547" max="1547" width="9.5703125" customWidth="1"/>
    <col min="1548" max="1548" width="10" customWidth="1"/>
    <col min="1549" max="1549" width="10.140625" customWidth="1"/>
    <col min="1550" max="1550" width="10.28515625" customWidth="1"/>
    <col min="1551" max="1551" width="9.42578125" customWidth="1"/>
    <col min="1552" max="1552" width="9.5703125" customWidth="1"/>
    <col min="1553" max="1553" width="9" customWidth="1"/>
    <col min="1554" max="1554" width="9.42578125" customWidth="1"/>
    <col min="1555" max="1556" width="9.7109375" customWidth="1"/>
    <col min="1557" max="1558" width="10" customWidth="1"/>
    <col min="1559" max="1559" width="9.85546875" customWidth="1"/>
    <col min="1560" max="1560" width="14.140625" customWidth="1"/>
    <col min="1561" max="1561" width="10.42578125" customWidth="1"/>
    <col min="1562" max="1562" width="10.5703125" customWidth="1"/>
    <col min="1563" max="1563" width="10.42578125" customWidth="1"/>
    <col min="1564" max="1564" width="10.28515625" customWidth="1"/>
    <col min="1565" max="1565" width="10.5703125" customWidth="1"/>
    <col min="1566" max="1566" width="9.140625" customWidth="1"/>
    <col min="1567" max="1567" width="10.42578125" customWidth="1"/>
    <col min="1568" max="1573" width="9.140625" customWidth="1"/>
    <col min="1574" max="1574" width="8" customWidth="1"/>
    <col min="1575" max="1583" width="7.28515625" customWidth="1"/>
    <col min="1584" max="1584" width="8.42578125" customWidth="1"/>
    <col min="1585" max="1585" width="9.28515625" customWidth="1"/>
    <col min="1586" max="1586" width="7.28515625" customWidth="1"/>
    <col min="1587" max="1587" width="9.85546875" customWidth="1"/>
    <col min="1588" max="1588" width="10.5703125" customWidth="1"/>
    <col min="1589" max="1589" width="8.5703125" customWidth="1"/>
    <col min="1590" max="1591" width="8.42578125" customWidth="1"/>
    <col min="1592" max="1592" width="9.140625" customWidth="1"/>
    <col min="1593" max="1593" width="8.140625" customWidth="1"/>
    <col min="1594" max="1594" width="8.85546875" customWidth="1"/>
    <col min="1788" max="1788" width="2.5703125" customWidth="1"/>
    <col min="1789" max="1789" width="5.140625" customWidth="1"/>
    <col min="1790" max="1790" width="12.42578125" customWidth="1"/>
    <col min="1791" max="1791" width="8.5703125" customWidth="1"/>
    <col min="1792" max="1792" width="9.28515625" customWidth="1"/>
    <col min="1793" max="1793" width="9.140625" customWidth="1"/>
    <col min="1794" max="1794" width="9" customWidth="1"/>
    <col min="1795" max="1795" width="8.85546875" customWidth="1"/>
    <col min="1796" max="1796" width="9" customWidth="1"/>
    <col min="1797" max="1798" width="8.85546875" customWidth="1"/>
    <col min="1799" max="1799" width="9.140625" customWidth="1"/>
    <col min="1800" max="1800" width="9.28515625" customWidth="1"/>
    <col min="1801" max="1801" width="9.42578125" customWidth="1"/>
    <col min="1802" max="1802" width="9.28515625" customWidth="1"/>
    <col min="1803" max="1803" width="9.5703125" customWidth="1"/>
    <col min="1804" max="1804" width="10" customWidth="1"/>
    <col min="1805" max="1805" width="10.140625" customWidth="1"/>
    <col min="1806" max="1806" width="10.28515625" customWidth="1"/>
    <col min="1807" max="1807" width="9.42578125" customWidth="1"/>
    <col min="1808" max="1808" width="9.5703125" customWidth="1"/>
    <col min="1809" max="1809" width="9" customWidth="1"/>
    <col min="1810" max="1810" width="9.42578125" customWidth="1"/>
    <col min="1811" max="1812" width="9.7109375" customWidth="1"/>
    <col min="1813" max="1814" width="10" customWidth="1"/>
    <col min="1815" max="1815" width="9.85546875" customWidth="1"/>
    <col min="1816" max="1816" width="14.140625" customWidth="1"/>
    <col min="1817" max="1817" width="10.42578125" customWidth="1"/>
    <col min="1818" max="1818" width="10.5703125" customWidth="1"/>
    <col min="1819" max="1819" width="10.42578125" customWidth="1"/>
    <col min="1820" max="1820" width="10.28515625" customWidth="1"/>
    <col min="1821" max="1821" width="10.5703125" customWidth="1"/>
    <col min="1822" max="1822" width="9.140625" customWidth="1"/>
    <col min="1823" max="1823" width="10.42578125" customWidth="1"/>
    <col min="1824" max="1829" width="9.140625" customWidth="1"/>
    <col min="1830" max="1830" width="8" customWidth="1"/>
    <col min="1831" max="1839" width="7.28515625" customWidth="1"/>
    <col min="1840" max="1840" width="8.42578125" customWidth="1"/>
    <col min="1841" max="1841" width="9.28515625" customWidth="1"/>
    <col min="1842" max="1842" width="7.28515625" customWidth="1"/>
    <col min="1843" max="1843" width="9.85546875" customWidth="1"/>
    <col min="1844" max="1844" width="10.5703125" customWidth="1"/>
    <col min="1845" max="1845" width="8.5703125" customWidth="1"/>
    <col min="1846" max="1847" width="8.42578125" customWidth="1"/>
    <col min="1848" max="1848" width="9.140625" customWidth="1"/>
    <col min="1849" max="1849" width="8.140625" customWidth="1"/>
    <col min="1850" max="1850" width="8.85546875" customWidth="1"/>
    <col min="2044" max="2044" width="2.5703125" customWidth="1"/>
    <col min="2045" max="2045" width="5.140625" customWidth="1"/>
    <col min="2046" max="2046" width="12.42578125" customWidth="1"/>
    <col min="2047" max="2047" width="8.5703125" customWidth="1"/>
    <col min="2048" max="2048" width="9.28515625" customWidth="1"/>
    <col min="2049" max="2049" width="9.140625" customWidth="1"/>
    <col min="2050" max="2050" width="9" customWidth="1"/>
    <col min="2051" max="2051" width="8.85546875" customWidth="1"/>
    <col min="2052" max="2052" width="9" customWidth="1"/>
    <col min="2053" max="2054" width="8.85546875" customWidth="1"/>
    <col min="2055" max="2055" width="9.140625" customWidth="1"/>
    <col min="2056" max="2056" width="9.28515625" customWidth="1"/>
    <col min="2057" max="2057" width="9.42578125" customWidth="1"/>
    <col min="2058" max="2058" width="9.28515625" customWidth="1"/>
    <col min="2059" max="2059" width="9.5703125" customWidth="1"/>
    <col min="2060" max="2060" width="10" customWidth="1"/>
    <col min="2061" max="2061" width="10.140625" customWidth="1"/>
    <col min="2062" max="2062" width="10.28515625" customWidth="1"/>
    <col min="2063" max="2063" width="9.42578125" customWidth="1"/>
    <col min="2064" max="2064" width="9.5703125" customWidth="1"/>
    <col min="2065" max="2065" width="9" customWidth="1"/>
    <col min="2066" max="2066" width="9.42578125" customWidth="1"/>
    <col min="2067" max="2068" width="9.7109375" customWidth="1"/>
    <col min="2069" max="2070" width="10" customWidth="1"/>
    <col min="2071" max="2071" width="9.85546875" customWidth="1"/>
    <col min="2072" max="2072" width="14.140625" customWidth="1"/>
    <col min="2073" max="2073" width="10.42578125" customWidth="1"/>
    <col min="2074" max="2074" width="10.5703125" customWidth="1"/>
    <col min="2075" max="2075" width="10.42578125" customWidth="1"/>
    <col min="2076" max="2076" width="10.28515625" customWidth="1"/>
    <col min="2077" max="2077" width="10.5703125" customWidth="1"/>
    <col min="2078" max="2078" width="9.140625" customWidth="1"/>
    <col min="2079" max="2079" width="10.42578125" customWidth="1"/>
    <col min="2080" max="2085" width="9.140625" customWidth="1"/>
    <col min="2086" max="2086" width="8" customWidth="1"/>
    <col min="2087" max="2095" width="7.28515625" customWidth="1"/>
    <col min="2096" max="2096" width="8.42578125" customWidth="1"/>
    <col min="2097" max="2097" width="9.28515625" customWidth="1"/>
    <col min="2098" max="2098" width="7.28515625" customWidth="1"/>
    <col min="2099" max="2099" width="9.85546875" customWidth="1"/>
    <col min="2100" max="2100" width="10.5703125" customWidth="1"/>
    <col min="2101" max="2101" width="8.5703125" customWidth="1"/>
    <col min="2102" max="2103" width="8.42578125" customWidth="1"/>
    <col min="2104" max="2104" width="9.140625" customWidth="1"/>
    <col min="2105" max="2105" width="8.140625" customWidth="1"/>
    <col min="2106" max="2106" width="8.85546875" customWidth="1"/>
    <col min="2300" max="2300" width="2.5703125" customWidth="1"/>
    <col min="2301" max="2301" width="5.140625" customWidth="1"/>
    <col min="2302" max="2302" width="12.42578125" customWidth="1"/>
    <col min="2303" max="2303" width="8.5703125" customWidth="1"/>
    <col min="2304" max="2304" width="9.28515625" customWidth="1"/>
    <col min="2305" max="2305" width="9.140625" customWidth="1"/>
    <col min="2306" max="2306" width="9" customWidth="1"/>
    <col min="2307" max="2307" width="8.85546875" customWidth="1"/>
    <col min="2308" max="2308" width="9" customWidth="1"/>
    <col min="2309" max="2310" width="8.85546875" customWidth="1"/>
    <col min="2311" max="2311" width="9.140625" customWidth="1"/>
    <col min="2312" max="2312" width="9.28515625" customWidth="1"/>
    <col min="2313" max="2313" width="9.42578125" customWidth="1"/>
    <col min="2314" max="2314" width="9.28515625" customWidth="1"/>
    <col min="2315" max="2315" width="9.5703125" customWidth="1"/>
    <col min="2316" max="2316" width="10" customWidth="1"/>
    <col min="2317" max="2317" width="10.140625" customWidth="1"/>
    <col min="2318" max="2318" width="10.28515625" customWidth="1"/>
    <col min="2319" max="2319" width="9.42578125" customWidth="1"/>
    <col min="2320" max="2320" width="9.5703125" customWidth="1"/>
    <col min="2321" max="2321" width="9" customWidth="1"/>
    <col min="2322" max="2322" width="9.42578125" customWidth="1"/>
    <col min="2323" max="2324" width="9.7109375" customWidth="1"/>
    <col min="2325" max="2326" width="10" customWidth="1"/>
    <col min="2327" max="2327" width="9.85546875" customWidth="1"/>
    <col min="2328" max="2328" width="14.140625" customWidth="1"/>
    <col min="2329" max="2329" width="10.42578125" customWidth="1"/>
    <col min="2330" max="2330" width="10.5703125" customWidth="1"/>
    <col min="2331" max="2331" width="10.42578125" customWidth="1"/>
    <col min="2332" max="2332" width="10.28515625" customWidth="1"/>
    <col min="2333" max="2333" width="10.5703125" customWidth="1"/>
    <col min="2334" max="2334" width="9.140625" customWidth="1"/>
    <col min="2335" max="2335" width="10.42578125" customWidth="1"/>
    <col min="2336" max="2341" width="9.140625" customWidth="1"/>
    <col min="2342" max="2342" width="8" customWidth="1"/>
    <col min="2343" max="2351" width="7.28515625" customWidth="1"/>
    <col min="2352" max="2352" width="8.42578125" customWidth="1"/>
    <col min="2353" max="2353" width="9.28515625" customWidth="1"/>
    <col min="2354" max="2354" width="7.28515625" customWidth="1"/>
    <col min="2355" max="2355" width="9.85546875" customWidth="1"/>
    <col min="2356" max="2356" width="10.5703125" customWidth="1"/>
    <col min="2357" max="2357" width="8.5703125" customWidth="1"/>
    <col min="2358" max="2359" width="8.42578125" customWidth="1"/>
    <col min="2360" max="2360" width="9.140625" customWidth="1"/>
    <col min="2361" max="2361" width="8.140625" customWidth="1"/>
    <col min="2362" max="2362" width="8.85546875" customWidth="1"/>
    <col min="2556" max="2556" width="2.5703125" customWidth="1"/>
    <col min="2557" max="2557" width="5.140625" customWidth="1"/>
    <col min="2558" max="2558" width="12.42578125" customWidth="1"/>
    <col min="2559" max="2559" width="8.5703125" customWidth="1"/>
    <col min="2560" max="2560" width="9.28515625" customWidth="1"/>
    <col min="2561" max="2561" width="9.140625" customWidth="1"/>
    <col min="2562" max="2562" width="9" customWidth="1"/>
    <col min="2563" max="2563" width="8.85546875" customWidth="1"/>
    <col min="2564" max="2564" width="9" customWidth="1"/>
    <col min="2565" max="2566" width="8.85546875" customWidth="1"/>
    <col min="2567" max="2567" width="9.140625" customWidth="1"/>
    <col min="2568" max="2568" width="9.28515625" customWidth="1"/>
    <col min="2569" max="2569" width="9.42578125" customWidth="1"/>
    <col min="2570" max="2570" width="9.28515625" customWidth="1"/>
    <col min="2571" max="2571" width="9.5703125" customWidth="1"/>
    <col min="2572" max="2572" width="10" customWidth="1"/>
    <col min="2573" max="2573" width="10.140625" customWidth="1"/>
    <col min="2574" max="2574" width="10.28515625" customWidth="1"/>
    <col min="2575" max="2575" width="9.42578125" customWidth="1"/>
    <col min="2576" max="2576" width="9.5703125" customWidth="1"/>
    <col min="2577" max="2577" width="9" customWidth="1"/>
    <col min="2578" max="2578" width="9.42578125" customWidth="1"/>
    <col min="2579" max="2580" width="9.7109375" customWidth="1"/>
    <col min="2581" max="2582" width="10" customWidth="1"/>
    <col min="2583" max="2583" width="9.85546875" customWidth="1"/>
    <col min="2584" max="2584" width="14.140625" customWidth="1"/>
    <col min="2585" max="2585" width="10.42578125" customWidth="1"/>
    <col min="2586" max="2586" width="10.5703125" customWidth="1"/>
    <col min="2587" max="2587" width="10.42578125" customWidth="1"/>
    <col min="2588" max="2588" width="10.28515625" customWidth="1"/>
    <col min="2589" max="2589" width="10.5703125" customWidth="1"/>
    <col min="2590" max="2590" width="9.140625" customWidth="1"/>
    <col min="2591" max="2591" width="10.42578125" customWidth="1"/>
    <col min="2592" max="2597" width="9.140625" customWidth="1"/>
    <col min="2598" max="2598" width="8" customWidth="1"/>
    <col min="2599" max="2607" width="7.28515625" customWidth="1"/>
    <col min="2608" max="2608" width="8.42578125" customWidth="1"/>
    <col min="2609" max="2609" width="9.28515625" customWidth="1"/>
    <col min="2610" max="2610" width="7.28515625" customWidth="1"/>
    <col min="2611" max="2611" width="9.85546875" customWidth="1"/>
    <col min="2612" max="2612" width="10.5703125" customWidth="1"/>
    <col min="2613" max="2613" width="8.5703125" customWidth="1"/>
    <col min="2614" max="2615" width="8.42578125" customWidth="1"/>
    <col min="2616" max="2616" width="9.140625" customWidth="1"/>
    <col min="2617" max="2617" width="8.140625" customWidth="1"/>
    <col min="2618" max="2618" width="8.85546875" customWidth="1"/>
    <col min="2812" max="2812" width="2.5703125" customWidth="1"/>
    <col min="2813" max="2813" width="5.140625" customWidth="1"/>
    <col min="2814" max="2814" width="12.42578125" customWidth="1"/>
    <col min="2815" max="2815" width="8.5703125" customWidth="1"/>
    <col min="2816" max="2816" width="9.28515625" customWidth="1"/>
    <col min="2817" max="2817" width="9.140625" customWidth="1"/>
    <col min="2818" max="2818" width="9" customWidth="1"/>
    <col min="2819" max="2819" width="8.85546875" customWidth="1"/>
    <col min="2820" max="2820" width="9" customWidth="1"/>
    <col min="2821" max="2822" width="8.85546875" customWidth="1"/>
    <col min="2823" max="2823" width="9.140625" customWidth="1"/>
    <col min="2824" max="2824" width="9.28515625" customWidth="1"/>
    <col min="2825" max="2825" width="9.42578125" customWidth="1"/>
    <col min="2826" max="2826" width="9.28515625" customWidth="1"/>
    <col min="2827" max="2827" width="9.5703125" customWidth="1"/>
    <col min="2828" max="2828" width="10" customWidth="1"/>
    <col min="2829" max="2829" width="10.140625" customWidth="1"/>
    <col min="2830" max="2830" width="10.28515625" customWidth="1"/>
    <col min="2831" max="2831" width="9.42578125" customWidth="1"/>
    <col min="2832" max="2832" width="9.5703125" customWidth="1"/>
    <col min="2833" max="2833" width="9" customWidth="1"/>
    <col min="2834" max="2834" width="9.42578125" customWidth="1"/>
    <col min="2835" max="2836" width="9.7109375" customWidth="1"/>
    <col min="2837" max="2838" width="10" customWidth="1"/>
    <col min="2839" max="2839" width="9.85546875" customWidth="1"/>
    <col min="2840" max="2840" width="14.140625" customWidth="1"/>
    <col min="2841" max="2841" width="10.42578125" customWidth="1"/>
    <col min="2842" max="2842" width="10.5703125" customWidth="1"/>
    <col min="2843" max="2843" width="10.42578125" customWidth="1"/>
    <col min="2844" max="2844" width="10.28515625" customWidth="1"/>
    <col min="2845" max="2845" width="10.5703125" customWidth="1"/>
    <col min="2846" max="2846" width="9.140625" customWidth="1"/>
    <col min="2847" max="2847" width="10.42578125" customWidth="1"/>
    <col min="2848" max="2853" width="9.140625" customWidth="1"/>
    <col min="2854" max="2854" width="8" customWidth="1"/>
    <col min="2855" max="2863" width="7.28515625" customWidth="1"/>
    <col min="2864" max="2864" width="8.42578125" customWidth="1"/>
    <col min="2865" max="2865" width="9.28515625" customWidth="1"/>
    <col min="2866" max="2866" width="7.28515625" customWidth="1"/>
    <col min="2867" max="2867" width="9.85546875" customWidth="1"/>
    <col min="2868" max="2868" width="10.5703125" customWidth="1"/>
    <col min="2869" max="2869" width="8.5703125" customWidth="1"/>
    <col min="2870" max="2871" width="8.42578125" customWidth="1"/>
    <col min="2872" max="2872" width="9.140625" customWidth="1"/>
    <col min="2873" max="2873" width="8.140625" customWidth="1"/>
    <col min="2874" max="2874" width="8.85546875" customWidth="1"/>
    <col min="3068" max="3068" width="2.5703125" customWidth="1"/>
    <col min="3069" max="3069" width="5.140625" customWidth="1"/>
    <col min="3070" max="3070" width="12.42578125" customWidth="1"/>
    <col min="3071" max="3071" width="8.5703125" customWidth="1"/>
    <col min="3072" max="3072" width="9.28515625" customWidth="1"/>
    <col min="3073" max="3073" width="9.140625" customWidth="1"/>
    <col min="3074" max="3074" width="9" customWidth="1"/>
    <col min="3075" max="3075" width="8.85546875" customWidth="1"/>
    <col min="3076" max="3076" width="9" customWidth="1"/>
    <col min="3077" max="3078" width="8.85546875" customWidth="1"/>
    <col min="3079" max="3079" width="9.140625" customWidth="1"/>
    <col min="3080" max="3080" width="9.28515625" customWidth="1"/>
    <col min="3081" max="3081" width="9.42578125" customWidth="1"/>
    <col min="3082" max="3082" width="9.28515625" customWidth="1"/>
    <col min="3083" max="3083" width="9.5703125" customWidth="1"/>
    <col min="3084" max="3084" width="10" customWidth="1"/>
    <col min="3085" max="3085" width="10.140625" customWidth="1"/>
    <col min="3086" max="3086" width="10.28515625" customWidth="1"/>
    <col min="3087" max="3087" width="9.42578125" customWidth="1"/>
    <col min="3088" max="3088" width="9.5703125" customWidth="1"/>
    <col min="3089" max="3089" width="9" customWidth="1"/>
    <col min="3090" max="3090" width="9.42578125" customWidth="1"/>
    <col min="3091" max="3092" width="9.7109375" customWidth="1"/>
    <col min="3093" max="3094" width="10" customWidth="1"/>
    <col min="3095" max="3095" width="9.85546875" customWidth="1"/>
    <col min="3096" max="3096" width="14.140625" customWidth="1"/>
    <col min="3097" max="3097" width="10.42578125" customWidth="1"/>
    <col min="3098" max="3098" width="10.5703125" customWidth="1"/>
    <col min="3099" max="3099" width="10.42578125" customWidth="1"/>
    <col min="3100" max="3100" width="10.28515625" customWidth="1"/>
    <col min="3101" max="3101" width="10.5703125" customWidth="1"/>
    <col min="3102" max="3102" width="9.140625" customWidth="1"/>
    <col min="3103" max="3103" width="10.42578125" customWidth="1"/>
    <col min="3104" max="3109" width="9.140625" customWidth="1"/>
    <col min="3110" max="3110" width="8" customWidth="1"/>
    <col min="3111" max="3119" width="7.28515625" customWidth="1"/>
    <col min="3120" max="3120" width="8.42578125" customWidth="1"/>
    <col min="3121" max="3121" width="9.28515625" customWidth="1"/>
    <col min="3122" max="3122" width="7.28515625" customWidth="1"/>
    <col min="3123" max="3123" width="9.85546875" customWidth="1"/>
    <col min="3124" max="3124" width="10.5703125" customWidth="1"/>
    <col min="3125" max="3125" width="8.5703125" customWidth="1"/>
    <col min="3126" max="3127" width="8.42578125" customWidth="1"/>
    <col min="3128" max="3128" width="9.140625" customWidth="1"/>
    <col min="3129" max="3129" width="8.140625" customWidth="1"/>
    <col min="3130" max="3130" width="8.85546875" customWidth="1"/>
    <col min="3324" max="3324" width="2.5703125" customWidth="1"/>
    <col min="3325" max="3325" width="5.140625" customWidth="1"/>
    <col min="3326" max="3326" width="12.42578125" customWidth="1"/>
    <col min="3327" max="3327" width="8.5703125" customWidth="1"/>
    <col min="3328" max="3328" width="9.28515625" customWidth="1"/>
    <col min="3329" max="3329" width="9.140625" customWidth="1"/>
    <col min="3330" max="3330" width="9" customWidth="1"/>
    <col min="3331" max="3331" width="8.85546875" customWidth="1"/>
    <col min="3332" max="3332" width="9" customWidth="1"/>
    <col min="3333" max="3334" width="8.85546875" customWidth="1"/>
    <col min="3335" max="3335" width="9.140625" customWidth="1"/>
    <col min="3336" max="3336" width="9.28515625" customWidth="1"/>
    <col min="3337" max="3337" width="9.42578125" customWidth="1"/>
    <col min="3338" max="3338" width="9.28515625" customWidth="1"/>
    <col min="3339" max="3339" width="9.5703125" customWidth="1"/>
    <col min="3340" max="3340" width="10" customWidth="1"/>
    <col min="3341" max="3341" width="10.140625" customWidth="1"/>
    <col min="3342" max="3342" width="10.28515625" customWidth="1"/>
    <col min="3343" max="3343" width="9.42578125" customWidth="1"/>
    <col min="3344" max="3344" width="9.5703125" customWidth="1"/>
    <col min="3345" max="3345" width="9" customWidth="1"/>
    <col min="3346" max="3346" width="9.42578125" customWidth="1"/>
    <col min="3347" max="3348" width="9.7109375" customWidth="1"/>
    <col min="3349" max="3350" width="10" customWidth="1"/>
    <col min="3351" max="3351" width="9.85546875" customWidth="1"/>
    <col min="3352" max="3352" width="14.140625" customWidth="1"/>
    <col min="3353" max="3353" width="10.42578125" customWidth="1"/>
    <col min="3354" max="3354" width="10.5703125" customWidth="1"/>
    <col min="3355" max="3355" width="10.42578125" customWidth="1"/>
    <col min="3356" max="3356" width="10.28515625" customWidth="1"/>
    <col min="3357" max="3357" width="10.5703125" customWidth="1"/>
    <col min="3358" max="3358" width="9.140625" customWidth="1"/>
    <col min="3359" max="3359" width="10.42578125" customWidth="1"/>
    <col min="3360" max="3365" width="9.140625" customWidth="1"/>
    <col min="3366" max="3366" width="8" customWidth="1"/>
    <col min="3367" max="3375" width="7.28515625" customWidth="1"/>
    <col min="3376" max="3376" width="8.42578125" customWidth="1"/>
    <col min="3377" max="3377" width="9.28515625" customWidth="1"/>
    <col min="3378" max="3378" width="7.28515625" customWidth="1"/>
    <col min="3379" max="3379" width="9.85546875" customWidth="1"/>
    <col min="3380" max="3380" width="10.5703125" customWidth="1"/>
    <col min="3381" max="3381" width="8.5703125" customWidth="1"/>
    <col min="3382" max="3383" width="8.42578125" customWidth="1"/>
    <col min="3384" max="3384" width="9.140625" customWidth="1"/>
    <col min="3385" max="3385" width="8.140625" customWidth="1"/>
    <col min="3386" max="3386" width="8.85546875" customWidth="1"/>
    <col min="3580" max="3580" width="2.5703125" customWidth="1"/>
    <col min="3581" max="3581" width="5.140625" customWidth="1"/>
    <col min="3582" max="3582" width="12.42578125" customWidth="1"/>
    <col min="3583" max="3583" width="8.5703125" customWidth="1"/>
    <col min="3584" max="3584" width="9.28515625" customWidth="1"/>
    <col min="3585" max="3585" width="9.140625" customWidth="1"/>
    <col min="3586" max="3586" width="9" customWidth="1"/>
    <col min="3587" max="3587" width="8.85546875" customWidth="1"/>
    <col min="3588" max="3588" width="9" customWidth="1"/>
    <col min="3589" max="3590" width="8.85546875" customWidth="1"/>
    <col min="3591" max="3591" width="9.140625" customWidth="1"/>
    <col min="3592" max="3592" width="9.28515625" customWidth="1"/>
    <col min="3593" max="3593" width="9.42578125" customWidth="1"/>
    <col min="3594" max="3594" width="9.28515625" customWidth="1"/>
    <col min="3595" max="3595" width="9.5703125" customWidth="1"/>
    <col min="3596" max="3596" width="10" customWidth="1"/>
    <col min="3597" max="3597" width="10.140625" customWidth="1"/>
    <col min="3598" max="3598" width="10.28515625" customWidth="1"/>
    <col min="3599" max="3599" width="9.42578125" customWidth="1"/>
    <col min="3600" max="3600" width="9.5703125" customWidth="1"/>
    <col min="3601" max="3601" width="9" customWidth="1"/>
    <col min="3602" max="3602" width="9.42578125" customWidth="1"/>
    <col min="3603" max="3604" width="9.7109375" customWidth="1"/>
    <col min="3605" max="3606" width="10" customWidth="1"/>
    <col min="3607" max="3607" width="9.85546875" customWidth="1"/>
    <col min="3608" max="3608" width="14.140625" customWidth="1"/>
    <col min="3609" max="3609" width="10.42578125" customWidth="1"/>
    <col min="3610" max="3610" width="10.5703125" customWidth="1"/>
    <col min="3611" max="3611" width="10.42578125" customWidth="1"/>
    <col min="3612" max="3612" width="10.28515625" customWidth="1"/>
    <col min="3613" max="3613" width="10.5703125" customWidth="1"/>
    <col min="3614" max="3614" width="9.140625" customWidth="1"/>
    <col min="3615" max="3615" width="10.42578125" customWidth="1"/>
    <col min="3616" max="3621" width="9.140625" customWidth="1"/>
    <col min="3622" max="3622" width="8" customWidth="1"/>
    <col min="3623" max="3631" width="7.28515625" customWidth="1"/>
    <col min="3632" max="3632" width="8.42578125" customWidth="1"/>
    <col min="3633" max="3633" width="9.28515625" customWidth="1"/>
    <col min="3634" max="3634" width="7.28515625" customWidth="1"/>
    <col min="3635" max="3635" width="9.85546875" customWidth="1"/>
    <col min="3636" max="3636" width="10.5703125" customWidth="1"/>
    <col min="3637" max="3637" width="8.5703125" customWidth="1"/>
    <col min="3638" max="3639" width="8.42578125" customWidth="1"/>
    <col min="3640" max="3640" width="9.140625" customWidth="1"/>
    <col min="3641" max="3641" width="8.140625" customWidth="1"/>
    <col min="3642" max="3642" width="8.85546875" customWidth="1"/>
    <col min="3836" max="3836" width="2.5703125" customWidth="1"/>
    <col min="3837" max="3837" width="5.140625" customWidth="1"/>
    <col min="3838" max="3838" width="12.42578125" customWidth="1"/>
    <col min="3839" max="3839" width="8.5703125" customWidth="1"/>
    <col min="3840" max="3840" width="9.28515625" customWidth="1"/>
    <col min="3841" max="3841" width="9.140625" customWidth="1"/>
    <col min="3842" max="3842" width="9" customWidth="1"/>
    <col min="3843" max="3843" width="8.85546875" customWidth="1"/>
    <col min="3844" max="3844" width="9" customWidth="1"/>
    <col min="3845" max="3846" width="8.85546875" customWidth="1"/>
    <col min="3847" max="3847" width="9.140625" customWidth="1"/>
    <col min="3848" max="3848" width="9.28515625" customWidth="1"/>
    <col min="3849" max="3849" width="9.42578125" customWidth="1"/>
    <col min="3850" max="3850" width="9.28515625" customWidth="1"/>
    <col min="3851" max="3851" width="9.5703125" customWidth="1"/>
    <col min="3852" max="3852" width="10" customWidth="1"/>
    <col min="3853" max="3853" width="10.140625" customWidth="1"/>
    <col min="3854" max="3854" width="10.28515625" customWidth="1"/>
    <col min="3855" max="3855" width="9.42578125" customWidth="1"/>
    <col min="3856" max="3856" width="9.5703125" customWidth="1"/>
    <col min="3857" max="3857" width="9" customWidth="1"/>
    <col min="3858" max="3858" width="9.42578125" customWidth="1"/>
    <col min="3859" max="3860" width="9.7109375" customWidth="1"/>
    <col min="3861" max="3862" width="10" customWidth="1"/>
    <col min="3863" max="3863" width="9.85546875" customWidth="1"/>
    <col min="3864" max="3864" width="14.140625" customWidth="1"/>
    <col min="3865" max="3865" width="10.42578125" customWidth="1"/>
    <col min="3866" max="3866" width="10.5703125" customWidth="1"/>
    <col min="3867" max="3867" width="10.42578125" customWidth="1"/>
    <col min="3868" max="3868" width="10.28515625" customWidth="1"/>
    <col min="3869" max="3869" width="10.5703125" customWidth="1"/>
    <col min="3870" max="3870" width="9.140625" customWidth="1"/>
    <col min="3871" max="3871" width="10.42578125" customWidth="1"/>
    <col min="3872" max="3877" width="9.140625" customWidth="1"/>
    <col min="3878" max="3878" width="8" customWidth="1"/>
    <col min="3879" max="3887" width="7.28515625" customWidth="1"/>
    <col min="3888" max="3888" width="8.42578125" customWidth="1"/>
    <col min="3889" max="3889" width="9.28515625" customWidth="1"/>
    <col min="3890" max="3890" width="7.28515625" customWidth="1"/>
    <col min="3891" max="3891" width="9.85546875" customWidth="1"/>
    <col min="3892" max="3892" width="10.5703125" customWidth="1"/>
    <col min="3893" max="3893" width="8.5703125" customWidth="1"/>
    <col min="3894" max="3895" width="8.42578125" customWidth="1"/>
    <col min="3896" max="3896" width="9.140625" customWidth="1"/>
    <col min="3897" max="3897" width="8.140625" customWidth="1"/>
    <col min="3898" max="3898" width="8.85546875" customWidth="1"/>
    <col min="4092" max="4092" width="2.5703125" customWidth="1"/>
    <col min="4093" max="4093" width="5.140625" customWidth="1"/>
    <col min="4094" max="4094" width="12.42578125" customWidth="1"/>
    <col min="4095" max="4095" width="8.5703125" customWidth="1"/>
    <col min="4096" max="4096" width="9.28515625" customWidth="1"/>
    <col min="4097" max="4097" width="9.140625" customWidth="1"/>
    <col min="4098" max="4098" width="9" customWidth="1"/>
    <col min="4099" max="4099" width="8.85546875" customWidth="1"/>
    <col min="4100" max="4100" width="9" customWidth="1"/>
    <col min="4101" max="4102" width="8.85546875" customWidth="1"/>
    <col min="4103" max="4103" width="9.140625" customWidth="1"/>
    <col min="4104" max="4104" width="9.28515625" customWidth="1"/>
    <col min="4105" max="4105" width="9.42578125" customWidth="1"/>
    <col min="4106" max="4106" width="9.28515625" customWidth="1"/>
    <col min="4107" max="4107" width="9.5703125" customWidth="1"/>
    <col min="4108" max="4108" width="10" customWidth="1"/>
    <col min="4109" max="4109" width="10.140625" customWidth="1"/>
    <col min="4110" max="4110" width="10.28515625" customWidth="1"/>
    <col min="4111" max="4111" width="9.42578125" customWidth="1"/>
    <col min="4112" max="4112" width="9.5703125" customWidth="1"/>
    <col min="4113" max="4113" width="9" customWidth="1"/>
    <col min="4114" max="4114" width="9.42578125" customWidth="1"/>
    <col min="4115" max="4116" width="9.7109375" customWidth="1"/>
    <col min="4117" max="4118" width="10" customWidth="1"/>
    <col min="4119" max="4119" width="9.85546875" customWidth="1"/>
    <col min="4120" max="4120" width="14.140625" customWidth="1"/>
    <col min="4121" max="4121" width="10.42578125" customWidth="1"/>
    <col min="4122" max="4122" width="10.5703125" customWidth="1"/>
    <col min="4123" max="4123" width="10.42578125" customWidth="1"/>
    <col min="4124" max="4124" width="10.28515625" customWidth="1"/>
    <col min="4125" max="4125" width="10.5703125" customWidth="1"/>
    <col min="4126" max="4126" width="9.140625" customWidth="1"/>
    <col min="4127" max="4127" width="10.42578125" customWidth="1"/>
    <col min="4128" max="4133" width="9.140625" customWidth="1"/>
    <col min="4134" max="4134" width="8" customWidth="1"/>
    <col min="4135" max="4143" width="7.28515625" customWidth="1"/>
    <col min="4144" max="4144" width="8.42578125" customWidth="1"/>
    <col min="4145" max="4145" width="9.28515625" customWidth="1"/>
    <col min="4146" max="4146" width="7.28515625" customWidth="1"/>
    <col min="4147" max="4147" width="9.85546875" customWidth="1"/>
    <col min="4148" max="4148" width="10.5703125" customWidth="1"/>
    <col min="4149" max="4149" width="8.5703125" customWidth="1"/>
    <col min="4150" max="4151" width="8.42578125" customWidth="1"/>
    <col min="4152" max="4152" width="9.140625" customWidth="1"/>
    <col min="4153" max="4153" width="8.140625" customWidth="1"/>
    <col min="4154" max="4154" width="8.85546875" customWidth="1"/>
    <col min="4348" max="4348" width="2.5703125" customWidth="1"/>
    <col min="4349" max="4349" width="5.140625" customWidth="1"/>
    <col min="4350" max="4350" width="12.42578125" customWidth="1"/>
    <col min="4351" max="4351" width="8.5703125" customWidth="1"/>
    <col min="4352" max="4352" width="9.28515625" customWidth="1"/>
    <col min="4353" max="4353" width="9.140625" customWidth="1"/>
    <col min="4354" max="4354" width="9" customWidth="1"/>
    <col min="4355" max="4355" width="8.85546875" customWidth="1"/>
    <col min="4356" max="4356" width="9" customWidth="1"/>
    <col min="4357" max="4358" width="8.85546875" customWidth="1"/>
    <col min="4359" max="4359" width="9.140625" customWidth="1"/>
    <col min="4360" max="4360" width="9.28515625" customWidth="1"/>
    <col min="4361" max="4361" width="9.42578125" customWidth="1"/>
    <col min="4362" max="4362" width="9.28515625" customWidth="1"/>
    <col min="4363" max="4363" width="9.5703125" customWidth="1"/>
    <col min="4364" max="4364" width="10" customWidth="1"/>
    <col min="4365" max="4365" width="10.140625" customWidth="1"/>
    <col min="4366" max="4366" width="10.28515625" customWidth="1"/>
    <col min="4367" max="4367" width="9.42578125" customWidth="1"/>
    <col min="4368" max="4368" width="9.5703125" customWidth="1"/>
    <col min="4369" max="4369" width="9" customWidth="1"/>
    <col min="4370" max="4370" width="9.42578125" customWidth="1"/>
    <col min="4371" max="4372" width="9.7109375" customWidth="1"/>
    <col min="4373" max="4374" width="10" customWidth="1"/>
    <col min="4375" max="4375" width="9.85546875" customWidth="1"/>
    <col min="4376" max="4376" width="14.140625" customWidth="1"/>
    <col min="4377" max="4377" width="10.42578125" customWidth="1"/>
    <col min="4378" max="4378" width="10.5703125" customWidth="1"/>
    <col min="4379" max="4379" width="10.42578125" customWidth="1"/>
    <col min="4380" max="4380" width="10.28515625" customWidth="1"/>
    <col min="4381" max="4381" width="10.5703125" customWidth="1"/>
    <col min="4382" max="4382" width="9.140625" customWidth="1"/>
    <col min="4383" max="4383" width="10.42578125" customWidth="1"/>
    <col min="4384" max="4389" width="9.140625" customWidth="1"/>
    <col min="4390" max="4390" width="8" customWidth="1"/>
    <col min="4391" max="4399" width="7.28515625" customWidth="1"/>
    <col min="4400" max="4400" width="8.42578125" customWidth="1"/>
    <col min="4401" max="4401" width="9.28515625" customWidth="1"/>
    <col min="4402" max="4402" width="7.28515625" customWidth="1"/>
    <col min="4403" max="4403" width="9.85546875" customWidth="1"/>
    <col min="4404" max="4404" width="10.5703125" customWidth="1"/>
    <col min="4405" max="4405" width="8.5703125" customWidth="1"/>
    <col min="4406" max="4407" width="8.42578125" customWidth="1"/>
    <col min="4408" max="4408" width="9.140625" customWidth="1"/>
    <col min="4409" max="4409" width="8.140625" customWidth="1"/>
    <col min="4410" max="4410" width="8.85546875" customWidth="1"/>
    <col min="4604" max="4604" width="2.5703125" customWidth="1"/>
    <col min="4605" max="4605" width="5.140625" customWidth="1"/>
    <col min="4606" max="4606" width="12.42578125" customWidth="1"/>
    <col min="4607" max="4607" width="8.5703125" customWidth="1"/>
    <col min="4608" max="4608" width="9.28515625" customWidth="1"/>
    <col min="4609" max="4609" width="9.140625" customWidth="1"/>
    <col min="4610" max="4610" width="9" customWidth="1"/>
    <col min="4611" max="4611" width="8.85546875" customWidth="1"/>
    <col min="4612" max="4612" width="9" customWidth="1"/>
    <col min="4613" max="4614" width="8.85546875" customWidth="1"/>
    <col min="4615" max="4615" width="9.140625" customWidth="1"/>
    <col min="4616" max="4616" width="9.28515625" customWidth="1"/>
    <col min="4617" max="4617" width="9.42578125" customWidth="1"/>
    <col min="4618" max="4618" width="9.28515625" customWidth="1"/>
    <col min="4619" max="4619" width="9.5703125" customWidth="1"/>
    <col min="4620" max="4620" width="10" customWidth="1"/>
    <col min="4621" max="4621" width="10.140625" customWidth="1"/>
    <col min="4622" max="4622" width="10.28515625" customWidth="1"/>
    <col min="4623" max="4623" width="9.42578125" customWidth="1"/>
    <col min="4624" max="4624" width="9.5703125" customWidth="1"/>
    <col min="4625" max="4625" width="9" customWidth="1"/>
    <col min="4626" max="4626" width="9.42578125" customWidth="1"/>
    <col min="4627" max="4628" width="9.7109375" customWidth="1"/>
    <col min="4629" max="4630" width="10" customWidth="1"/>
    <col min="4631" max="4631" width="9.85546875" customWidth="1"/>
    <col min="4632" max="4632" width="14.140625" customWidth="1"/>
    <col min="4633" max="4633" width="10.42578125" customWidth="1"/>
    <col min="4634" max="4634" width="10.5703125" customWidth="1"/>
    <col min="4635" max="4635" width="10.42578125" customWidth="1"/>
    <col min="4636" max="4636" width="10.28515625" customWidth="1"/>
    <col min="4637" max="4637" width="10.5703125" customWidth="1"/>
    <col min="4638" max="4638" width="9.140625" customWidth="1"/>
    <col min="4639" max="4639" width="10.42578125" customWidth="1"/>
    <col min="4640" max="4645" width="9.140625" customWidth="1"/>
    <col min="4646" max="4646" width="8" customWidth="1"/>
    <col min="4647" max="4655" width="7.28515625" customWidth="1"/>
    <col min="4656" max="4656" width="8.42578125" customWidth="1"/>
    <col min="4657" max="4657" width="9.28515625" customWidth="1"/>
    <col min="4658" max="4658" width="7.28515625" customWidth="1"/>
    <col min="4659" max="4659" width="9.85546875" customWidth="1"/>
    <col min="4660" max="4660" width="10.5703125" customWidth="1"/>
    <col min="4661" max="4661" width="8.5703125" customWidth="1"/>
    <col min="4662" max="4663" width="8.42578125" customWidth="1"/>
    <col min="4664" max="4664" width="9.140625" customWidth="1"/>
    <col min="4665" max="4665" width="8.140625" customWidth="1"/>
    <col min="4666" max="4666" width="8.85546875" customWidth="1"/>
    <col min="4860" max="4860" width="2.5703125" customWidth="1"/>
    <col min="4861" max="4861" width="5.140625" customWidth="1"/>
    <col min="4862" max="4862" width="12.42578125" customWidth="1"/>
    <col min="4863" max="4863" width="8.5703125" customWidth="1"/>
    <col min="4864" max="4864" width="9.28515625" customWidth="1"/>
    <col min="4865" max="4865" width="9.140625" customWidth="1"/>
    <col min="4866" max="4866" width="9" customWidth="1"/>
    <col min="4867" max="4867" width="8.85546875" customWidth="1"/>
    <col min="4868" max="4868" width="9" customWidth="1"/>
    <col min="4869" max="4870" width="8.85546875" customWidth="1"/>
    <col min="4871" max="4871" width="9.140625" customWidth="1"/>
    <col min="4872" max="4872" width="9.28515625" customWidth="1"/>
    <col min="4873" max="4873" width="9.42578125" customWidth="1"/>
    <col min="4874" max="4874" width="9.28515625" customWidth="1"/>
    <col min="4875" max="4875" width="9.5703125" customWidth="1"/>
    <col min="4876" max="4876" width="10" customWidth="1"/>
    <col min="4877" max="4877" width="10.140625" customWidth="1"/>
    <col min="4878" max="4878" width="10.28515625" customWidth="1"/>
    <col min="4879" max="4879" width="9.42578125" customWidth="1"/>
    <col min="4880" max="4880" width="9.5703125" customWidth="1"/>
    <col min="4881" max="4881" width="9" customWidth="1"/>
    <col min="4882" max="4882" width="9.42578125" customWidth="1"/>
    <col min="4883" max="4884" width="9.7109375" customWidth="1"/>
    <col min="4885" max="4886" width="10" customWidth="1"/>
    <col min="4887" max="4887" width="9.85546875" customWidth="1"/>
    <col min="4888" max="4888" width="14.140625" customWidth="1"/>
    <col min="4889" max="4889" width="10.42578125" customWidth="1"/>
    <col min="4890" max="4890" width="10.5703125" customWidth="1"/>
    <col min="4891" max="4891" width="10.42578125" customWidth="1"/>
    <col min="4892" max="4892" width="10.28515625" customWidth="1"/>
    <col min="4893" max="4893" width="10.5703125" customWidth="1"/>
    <col min="4894" max="4894" width="9.140625" customWidth="1"/>
    <col min="4895" max="4895" width="10.42578125" customWidth="1"/>
    <col min="4896" max="4901" width="9.140625" customWidth="1"/>
    <col min="4902" max="4902" width="8" customWidth="1"/>
    <col min="4903" max="4911" width="7.28515625" customWidth="1"/>
    <col min="4912" max="4912" width="8.42578125" customWidth="1"/>
    <col min="4913" max="4913" width="9.28515625" customWidth="1"/>
    <col min="4914" max="4914" width="7.28515625" customWidth="1"/>
    <col min="4915" max="4915" width="9.85546875" customWidth="1"/>
    <col min="4916" max="4916" width="10.5703125" customWidth="1"/>
    <col min="4917" max="4917" width="8.5703125" customWidth="1"/>
    <col min="4918" max="4919" width="8.42578125" customWidth="1"/>
    <col min="4920" max="4920" width="9.140625" customWidth="1"/>
    <col min="4921" max="4921" width="8.140625" customWidth="1"/>
    <col min="4922" max="4922" width="8.85546875" customWidth="1"/>
    <col min="5116" max="5116" width="2.5703125" customWidth="1"/>
    <col min="5117" max="5117" width="5.140625" customWidth="1"/>
    <col min="5118" max="5118" width="12.42578125" customWidth="1"/>
    <col min="5119" max="5119" width="8.5703125" customWidth="1"/>
    <col min="5120" max="5120" width="9.28515625" customWidth="1"/>
    <col min="5121" max="5121" width="9.140625" customWidth="1"/>
    <col min="5122" max="5122" width="9" customWidth="1"/>
    <col min="5123" max="5123" width="8.85546875" customWidth="1"/>
    <col min="5124" max="5124" width="9" customWidth="1"/>
    <col min="5125" max="5126" width="8.85546875" customWidth="1"/>
    <col min="5127" max="5127" width="9.140625" customWidth="1"/>
    <col min="5128" max="5128" width="9.28515625" customWidth="1"/>
    <col min="5129" max="5129" width="9.42578125" customWidth="1"/>
    <col min="5130" max="5130" width="9.28515625" customWidth="1"/>
    <col min="5131" max="5131" width="9.5703125" customWidth="1"/>
    <col min="5132" max="5132" width="10" customWidth="1"/>
    <col min="5133" max="5133" width="10.140625" customWidth="1"/>
    <col min="5134" max="5134" width="10.28515625" customWidth="1"/>
    <col min="5135" max="5135" width="9.42578125" customWidth="1"/>
    <col min="5136" max="5136" width="9.5703125" customWidth="1"/>
    <col min="5137" max="5137" width="9" customWidth="1"/>
    <col min="5138" max="5138" width="9.42578125" customWidth="1"/>
    <col min="5139" max="5140" width="9.7109375" customWidth="1"/>
    <col min="5141" max="5142" width="10" customWidth="1"/>
    <col min="5143" max="5143" width="9.85546875" customWidth="1"/>
    <col min="5144" max="5144" width="14.140625" customWidth="1"/>
    <col min="5145" max="5145" width="10.42578125" customWidth="1"/>
    <col min="5146" max="5146" width="10.5703125" customWidth="1"/>
    <col min="5147" max="5147" width="10.42578125" customWidth="1"/>
    <col min="5148" max="5148" width="10.28515625" customWidth="1"/>
    <col min="5149" max="5149" width="10.5703125" customWidth="1"/>
    <col min="5150" max="5150" width="9.140625" customWidth="1"/>
    <col min="5151" max="5151" width="10.42578125" customWidth="1"/>
    <col min="5152" max="5157" width="9.140625" customWidth="1"/>
    <col min="5158" max="5158" width="8" customWidth="1"/>
    <col min="5159" max="5167" width="7.28515625" customWidth="1"/>
    <col min="5168" max="5168" width="8.42578125" customWidth="1"/>
    <col min="5169" max="5169" width="9.28515625" customWidth="1"/>
    <col min="5170" max="5170" width="7.28515625" customWidth="1"/>
    <col min="5171" max="5171" width="9.85546875" customWidth="1"/>
    <col min="5172" max="5172" width="10.5703125" customWidth="1"/>
    <col min="5173" max="5173" width="8.5703125" customWidth="1"/>
    <col min="5174" max="5175" width="8.42578125" customWidth="1"/>
    <col min="5176" max="5176" width="9.140625" customWidth="1"/>
    <col min="5177" max="5177" width="8.140625" customWidth="1"/>
    <col min="5178" max="5178" width="8.85546875" customWidth="1"/>
    <col min="5372" max="5372" width="2.5703125" customWidth="1"/>
    <col min="5373" max="5373" width="5.140625" customWidth="1"/>
    <col min="5374" max="5374" width="12.42578125" customWidth="1"/>
    <col min="5375" max="5375" width="8.5703125" customWidth="1"/>
    <col min="5376" max="5376" width="9.28515625" customWidth="1"/>
    <col min="5377" max="5377" width="9.140625" customWidth="1"/>
    <col min="5378" max="5378" width="9" customWidth="1"/>
    <col min="5379" max="5379" width="8.85546875" customWidth="1"/>
    <col min="5380" max="5380" width="9" customWidth="1"/>
    <col min="5381" max="5382" width="8.85546875" customWidth="1"/>
    <col min="5383" max="5383" width="9.140625" customWidth="1"/>
    <col min="5384" max="5384" width="9.28515625" customWidth="1"/>
    <col min="5385" max="5385" width="9.42578125" customWidth="1"/>
    <col min="5386" max="5386" width="9.28515625" customWidth="1"/>
    <col min="5387" max="5387" width="9.5703125" customWidth="1"/>
    <col min="5388" max="5388" width="10" customWidth="1"/>
    <col min="5389" max="5389" width="10.140625" customWidth="1"/>
    <col min="5390" max="5390" width="10.28515625" customWidth="1"/>
    <col min="5391" max="5391" width="9.42578125" customWidth="1"/>
    <col min="5392" max="5392" width="9.5703125" customWidth="1"/>
    <col min="5393" max="5393" width="9" customWidth="1"/>
    <col min="5394" max="5394" width="9.42578125" customWidth="1"/>
    <col min="5395" max="5396" width="9.7109375" customWidth="1"/>
    <col min="5397" max="5398" width="10" customWidth="1"/>
    <col min="5399" max="5399" width="9.85546875" customWidth="1"/>
    <col min="5400" max="5400" width="14.140625" customWidth="1"/>
    <col min="5401" max="5401" width="10.42578125" customWidth="1"/>
    <col min="5402" max="5402" width="10.5703125" customWidth="1"/>
    <col min="5403" max="5403" width="10.42578125" customWidth="1"/>
    <col min="5404" max="5404" width="10.28515625" customWidth="1"/>
    <col min="5405" max="5405" width="10.5703125" customWidth="1"/>
    <col min="5406" max="5406" width="9.140625" customWidth="1"/>
    <col min="5407" max="5407" width="10.42578125" customWidth="1"/>
    <col min="5408" max="5413" width="9.140625" customWidth="1"/>
    <col min="5414" max="5414" width="8" customWidth="1"/>
    <col min="5415" max="5423" width="7.28515625" customWidth="1"/>
    <col min="5424" max="5424" width="8.42578125" customWidth="1"/>
    <col min="5425" max="5425" width="9.28515625" customWidth="1"/>
    <col min="5426" max="5426" width="7.28515625" customWidth="1"/>
    <col min="5427" max="5427" width="9.85546875" customWidth="1"/>
    <col min="5428" max="5428" width="10.5703125" customWidth="1"/>
    <col min="5429" max="5429" width="8.5703125" customWidth="1"/>
    <col min="5430" max="5431" width="8.42578125" customWidth="1"/>
    <col min="5432" max="5432" width="9.140625" customWidth="1"/>
    <col min="5433" max="5433" width="8.140625" customWidth="1"/>
    <col min="5434" max="5434" width="8.85546875" customWidth="1"/>
    <col min="5628" max="5628" width="2.5703125" customWidth="1"/>
    <col min="5629" max="5629" width="5.140625" customWidth="1"/>
    <col min="5630" max="5630" width="12.42578125" customWidth="1"/>
    <col min="5631" max="5631" width="8.5703125" customWidth="1"/>
    <col min="5632" max="5632" width="9.28515625" customWidth="1"/>
    <col min="5633" max="5633" width="9.140625" customWidth="1"/>
    <col min="5634" max="5634" width="9" customWidth="1"/>
    <col min="5635" max="5635" width="8.85546875" customWidth="1"/>
    <col min="5636" max="5636" width="9" customWidth="1"/>
    <col min="5637" max="5638" width="8.85546875" customWidth="1"/>
    <col min="5639" max="5639" width="9.140625" customWidth="1"/>
    <col min="5640" max="5640" width="9.28515625" customWidth="1"/>
    <col min="5641" max="5641" width="9.42578125" customWidth="1"/>
    <col min="5642" max="5642" width="9.28515625" customWidth="1"/>
    <col min="5643" max="5643" width="9.5703125" customWidth="1"/>
    <col min="5644" max="5644" width="10" customWidth="1"/>
    <col min="5645" max="5645" width="10.140625" customWidth="1"/>
    <col min="5646" max="5646" width="10.28515625" customWidth="1"/>
    <col min="5647" max="5647" width="9.42578125" customWidth="1"/>
    <col min="5648" max="5648" width="9.5703125" customWidth="1"/>
    <col min="5649" max="5649" width="9" customWidth="1"/>
    <col min="5650" max="5650" width="9.42578125" customWidth="1"/>
    <col min="5651" max="5652" width="9.7109375" customWidth="1"/>
    <col min="5653" max="5654" width="10" customWidth="1"/>
    <col min="5655" max="5655" width="9.85546875" customWidth="1"/>
    <col min="5656" max="5656" width="14.140625" customWidth="1"/>
    <col min="5657" max="5657" width="10.42578125" customWidth="1"/>
    <col min="5658" max="5658" width="10.5703125" customWidth="1"/>
    <col min="5659" max="5659" width="10.42578125" customWidth="1"/>
    <col min="5660" max="5660" width="10.28515625" customWidth="1"/>
    <col min="5661" max="5661" width="10.5703125" customWidth="1"/>
    <col min="5662" max="5662" width="9.140625" customWidth="1"/>
    <col min="5663" max="5663" width="10.42578125" customWidth="1"/>
    <col min="5664" max="5669" width="9.140625" customWidth="1"/>
    <col min="5670" max="5670" width="8" customWidth="1"/>
    <col min="5671" max="5679" width="7.28515625" customWidth="1"/>
    <col min="5680" max="5680" width="8.42578125" customWidth="1"/>
    <col min="5681" max="5681" width="9.28515625" customWidth="1"/>
    <col min="5682" max="5682" width="7.28515625" customWidth="1"/>
    <col min="5683" max="5683" width="9.85546875" customWidth="1"/>
    <col min="5684" max="5684" width="10.5703125" customWidth="1"/>
    <col min="5685" max="5685" width="8.5703125" customWidth="1"/>
    <col min="5686" max="5687" width="8.42578125" customWidth="1"/>
    <col min="5688" max="5688" width="9.140625" customWidth="1"/>
    <col min="5689" max="5689" width="8.140625" customWidth="1"/>
    <col min="5690" max="5690" width="8.85546875" customWidth="1"/>
    <col min="5884" max="5884" width="2.5703125" customWidth="1"/>
    <col min="5885" max="5885" width="5.140625" customWidth="1"/>
    <col min="5886" max="5886" width="12.42578125" customWidth="1"/>
    <col min="5887" max="5887" width="8.5703125" customWidth="1"/>
    <col min="5888" max="5888" width="9.28515625" customWidth="1"/>
    <col min="5889" max="5889" width="9.140625" customWidth="1"/>
    <col min="5890" max="5890" width="9" customWidth="1"/>
    <col min="5891" max="5891" width="8.85546875" customWidth="1"/>
    <col min="5892" max="5892" width="9" customWidth="1"/>
    <col min="5893" max="5894" width="8.85546875" customWidth="1"/>
    <col min="5895" max="5895" width="9.140625" customWidth="1"/>
    <col min="5896" max="5896" width="9.28515625" customWidth="1"/>
    <col min="5897" max="5897" width="9.42578125" customWidth="1"/>
    <col min="5898" max="5898" width="9.28515625" customWidth="1"/>
    <col min="5899" max="5899" width="9.5703125" customWidth="1"/>
    <col min="5900" max="5900" width="10" customWidth="1"/>
    <col min="5901" max="5901" width="10.140625" customWidth="1"/>
    <col min="5902" max="5902" width="10.28515625" customWidth="1"/>
    <col min="5903" max="5903" width="9.42578125" customWidth="1"/>
    <col min="5904" max="5904" width="9.5703125" customWidth="1"/>
    <col min="5905" max="5905" width="9" customWidth="1"/>
    <col min="5906" max="5906" width="9.42578125" customWidth="1"/>
    <col min="5907" max="5908" width="9.7109375" customWidth="1"/>
    <col min="5909" max="5910" width="10" customWidth="1"/>
    <col min="5911" max="5911" width="9.85546875" customWidth="1"/>
    <col min="5912" max="5912" width="14.140625" customWidth="1"/>
    <col min="5913" max="5913" width="10.42578125" customWidth="1"/>
    <col min="5914" max="5914" width="10.5703125" customWidth="1"/>
    <col min="5915" max="5915" width="10.42578125" customWidth="1"/>
    <col min="5916" max="5916" width="10.28515625" customWidth="1"/>
    <col min="5917" max="5917" width="10.5703125" customWidth="1"/>
    <col min="5918" max="5918" width="9.140625" customWidth="1"/>
    <col min="5919" max="5919" width="10.42578125" customWidth="1"/>
    <col min="5920" max="5925" width="9.140625" customWidth="1"/>
    <col min="5926" max="5926" width="8" customWidth="1"/>
    <col min="5927" max="5935" width="7.28515625" customWidth="1"/>
    <col min="5936" max="5936" width="8.42578125" customWidth="1"/>
    <col min="5937" max="5937" width="9.28515625" customWidth="1"/>
    <col min="5938" max="5938" width="7.28515625" customWidth="1"/>
    <col min="5939" max="5939" width="9.85546875" customWidth="1"/>
    <col min="5940" max="5940" width="10.5703125" customWidth="1"/>
    <col min="5941" max="5941" width="8.5703125" customWidth="1"/>
    <col min="5942" max="5943" width="8.42578125" customWidth="1"/>
    <col min="5944" max="5944" width="9.140625" customWidth="1"/>
    <col min="5945" max="5945" width="8.140625" customWidth="1"/>
    <col min="5946" max="5946" width="8.85546875" customWidth="1"/>
    <col min="6140" max="6140" width="2.5703125" customWidth="1"/>
    <col min="6141" max="6141" width="5.140625" customWidth="1"/>
    <col min="6142" max="6142" width="12.42578125" customWidth="1"/>
    <col min="6143" max="6143" width="8.5703125" customWidth="1"/>
    <col min="6144" max="6144" width="9.28515625" customWidth="1"/>
    <col min="6145" max="6145" width="9.140625" customWidth="1"/>
    <col min="6146" max="6146" width="9" customWidth="1"/>
    <col min="6147" max="6147" width="8.85546875" customWidth="1"/>
    <col min="6148" max="6148" width="9" customWidth="1"/>
    <col min="6149" max="6150" width="8.85546875" customWidth="1"/>
    <col min="6151" max="6151" width="9.140625" customWidth="1"/>
    <col min="6152" max="6152" width="9.28515625" customWidth="1"/>
    <col min="6153" max="6153" width="9.42578125" customWidth="1"/>
    <col min="6154" max="6154" width="9.28515625" customWidth="1"/>
    <col min="6155" max="6155" width="9.5703125" customWidth="1"/>
    <col min="6156" max="6156" width="10" customWidth="1"/>
    <col min="6157" max="6157" width="10.140625" customWidth="1"/>
    <col min="6158" max="6158" width="10.28515625" customWidth="1"/>
    <col min="6159" max="6159" width="9.42578125" customWidth="1"/>
    <col min="6160" max="6160" width="9.5703125" customWidth="1"/>
    <col min="6161" max="6161" width="9" customWidth="1"/>
    <col min="6162" max="6162" width="9.42578125" customWidth="1"/>
    <col min="6163" max="6164" width="9.7109375" customWidth="1"/>
    <col min="6165" max="6166" width="10" customWidth="1"/>
    <col min="6167" max="6167" width="9.85546875" customWidth="1"/>
    <col min="6168" max="6168" width="14.140625" customWidth="1"/>
    <col min="6169" max="6169" width="10.42578125" customWidth="1"/>
    <col min="6170" max="6170" width="10.5703125" customWidth="1"/>
    <col min="6171" max="6171" width="10.42578125" customWidth="1"/>
    <col min="6172" max="6172" width="10.28515625" customWidth="1"/>
    <col min="6173" max="6173" width="10.5703125" customWidth="1"/>
    <col min="6174" max="6174" width="9.140625" customWidth="1"/>
    <col min="6175" max="6175" width="10.42578125" customWidth="1"/>
    <col min="6176" max="6181" width="9.140625" customWidth="1"/>
    <col min="6182" max="6182" width="8" customWidth="1"/>
    <col min="6183" max="6191" width="7.28515625" customWidth="1"/>
    <col min="6192" max="6192" width="8.42578125" customWidth="1"/>
    <col min="6193" max="6193" width="9.28515625" customWidth="1"/>
    <col min="6194" max="6194" width="7.28515625" customWidth="1"/>
    <col min="6195" max="6195" width="9.85546875" customWidth="1"/>
    <col min="6196" max="6196" width="10.5703125" customWidth="1"/>
    <col min="6197" max="6197" width="8.5703125" customWidth="1"/>
    <col min="6198" max="6199" width="8.42578125" customWidth="1"/>
    <col min="6200" max="6200" width="9.140625" customWidth="1"/>
    <col min="6201" max="6201" width="8.140625" customWidth="1"/>
    <col min="6202" max="6202" width="8.85546875" customWidth="1"/>
    <col min="6396" max="6396" width="2.5703125" customWidth="1"/>
    <col min="6397" max="6397" width="5.140625" customWidth="1"/>
    <col min="6398" max="6398" width="12.42578125" customWidth="1"/>
    <col min="6399" max="6399" width="8.5703125" customWidth="1"/>
    <col min="6400" max="6400" width="9.28515625" customWidth="1"/>
    <col min="6401" max="6401" width="9.140625" customWidth="1"/>
    <col min="6402" max="6402" width="9" customWidth="1"/>
    <col min="6403" max="6403" width="8.85546875" customWidth="1"/>
    <col min="6404" max="6404" width="9" customWidth="1"/>
    <col min="6405" max="6406" width="8.85546875" customWidth="1"/>
    <col min="6407" max="6407" width="9.140625" customWidth="1"/>
    <col min="6408" max="6408" width="9.28515625" customWidth="1"/>
    <col min="6409" max="6409" width="9.42578125" customWidth="1"/>
    <col min="6410" max="6410" width="9.28515625" customWidth="1"/>
    <col min="6411" max="6411" width="9.5703125" customWidth="1"/>
    <col min="6412" max="6412" width="10" customWidth="1"/>
    <col min="6413" max="6413" width="10.140625" customWidth="1"/>
    <col min="6414" max="6414" width="10.28515625" customWidth="1"/>
    <col min="6415" max="6415" width="9.42578125" customWidth="1"/>
    <col min="6416" max="6416" width="9.5703125" customWidth="1"/>
    <col min="6417" max="6417" width="9" customWidth="1"/>
    <col min="6418" max="6418" width="9.42578125" customWidth="1"/>
    <col min="6419" max="6420" width="9.7109375" customWidth="1"/>
    <col min="6421" max="6422" width="10" customWidth="1"/>
    <col min="6423" max="6423" width="9.85546875" customWidth="1"/>
    <col min="6424" max="6424" width="14.140625" customWidth="1"/>
    <col min="6425" max="6425" width="10.42578125" customWidth="1"/>
    <col min="6426" max="6426" width="10.5703125" customWidth="1"/>
    <col min="6427" max="6427" width="10.42578125" customWidth="1"/>
    <col min="6428" max="6428" width="10.28515625" customWidth="1"/>
    <col min="6429" max="6429" width="10.5703125" customWidth="1"/>
    <col min="6430" max="6430" width="9.140625" customWidth="1"/>
    <col min="6431" max="6431" width="10.42578125" customWidth="1"/>
    <col min="6432" max="6437" width="9.140625" customWidth="1"/>
    <col min="6438" max="6438" width="8" customWidth="1"/>
    <col min="6439" max="6447" width="7.28515625" customWidth="1"/>
    <col min="6448" max="6448" width="8.42578125" customWidth="1"/>
    <col min="6449" max="6449" width="9.28515625" customWidth="1"/>
    <col min="6450" max="6450" width="7.28515625" customWidth="1"/>
    <col min="6451" max="6451" width="9.85546875" customWidth="1"/>
    <col min="6452" max="6452" width="10.5703125" customWidth="1"/>
    <col min="6453" max="6453" width="8.5703125" customWidth="1"/>
    <col min="6454" max="6455" width="8.42578125" customWidth="1"/>
    <col min="6456" max="6456" width="9.140625" customWidth="1"/>
    <col min="6457" max="6457" width="8.140625" customWidth="1"/>
    <col min="6458" max="6458" width="8.85546875" customWidth="1"/>
    <col min="6652" max="6652" width="2.5703125" customWidth="1"/>
    <col min="6653" max="6653" width="5.140625" customWidth="1"/>
    <col min="6654" max="6654" width="12.42578125" customWidth="1"/>
    <col min="6655" max="6655" width="8.5703125" customWidth="1"/>
    <col min="6656" max="6656" width="9.28515625" customWidth="1"/>
    <col min="6657" max="6657" width="9.140625" customWidth="1"/>
    <col min="6658" max="6658" width="9" customWidth="1"/>
    <col min="6659" max="6659" width="8.85546875" customWidth="1"/>
    <col min="6660" max="6660" width="9" customWidth="1"/>
    <col min="6661" max="6662" width="8.85546875" customWidth="1"/>
    <col min="6663" max="6663" width="9.140625" customWidth="1"/>
    <col min="6664" max="6664" width="9.28515625" customWidth="1"/>
    <col min="6665" max="6665" width="9.42578125" customWidth="1"/>
    <col min="6666" max="6666" width="9.28515625" customWidth="1"/>
    <col min="6667" max="6667" width="9.5703125" customWidth="1"/>
    <col min="6668" max="6668" width="10" customWidth="1"/>
    <col min="6669" max="6669" width="10.140625" customWidth="1"/>
    <col min="6670" max="6670" width="10.28515625" customWidth="1"/>
    <col min="6671" max="6671" width="9.42578125" customWidth="1"/>
    <col min="6672" max="6672" width="9.5703125" customWidth="1"/>
    <col min="6673" max="6673" width="9" customWidth="1"/>
    <col min="6674" max="6674" width="9.42578125" customWidth="1"/>
    <col min="6675" max="6676" width="9.7109375" customWidth="1"/>
    <col min="6677" max="6678" width="10" customWidth="1"/>
    <col min="6679" max="6679" width="9.85546875" customWidth="1"/>
    <col min="6680" max="6680" width="14.140625" customWidth="1"/>
    <col min="6681" max="6681" width="10.42578125" customWidth="1"/>
    <col min="6682" max="6682" width="10.5703125" customWidth="1"/>
    <col min="6683" max="6683" width="10.42578125" customWidth="1"/>
    <col min="6684" max="6684" width="10.28515625" customWidth="1"/>
    <col min="6685" max="6685" width="10.5703125" customWidth="1"/>
    <col min="6686" max="6686" width="9.140625" customWidth="1"/>
    <col min="6687" max="6687" width="10.42578125" customWidth="1"/>
    <col min="6688" max="6693" width="9.140625" customWidth="1"/>
    <col min="6694" max="6694" width="8" customWidth="1"/>
    <col min="6695" max="6703" width="7.28515625" customWidth="1"/>
    <col min="6704" max="6704" width="8.42578125" customWidth="1"/>
    <col min="6705" max="6705" width="9.28515625" customWidth="1"/>
    <col min="6706" max="6706" width="7.28515625" customWidth="1"/>
    <col min="6707" max="6707" width="9.85546875" customWidth="1"/>
    <col min="6708" max="6708" width="10.5703125" customWidth="1"/>
    <col min="6709" max="6709" width="8.5703125" customWidth="1"/>
    <col min="6710" max="6711" width="8.42578125" customWidth="1"/>
    <col min="6712" max="6712" width="9.140625" customWidth="1"/>
    <col min="6713" max="6713" width="8.140625" customWidth="1"/>
    <col min="6714" max="6714" width="8.85546875" customWidth="1"/>
    <col min="6908" max="6908" width="2.5703125" customWidth="1"/>
    <col min="6909" max="6909" width="5.140625" customWidth="1"/>
    <col min="6910" max="6910" width="12.42578125" customWidth="1"/>
    <col min="6911" max="6911" width="8.5703125" customWidth="1"/>
    <col min="6912" max="6912" width="9.28515625" customWidth="1"/>
    <col min="6913" max="6913" width="9.140625" customWidth="1"/>
    <col min="6914" max="6914" width="9" customWidth="1"/>
    <col min="6915" max="6915" width="8.85546875" customWidth="1"/>
    <col min="6916" max="6916" width="9" customWidth="1"/>
    <col min="6917" max="6918" width="8.85546875" customWidth="1"/>
    <col min="6919" max="6919" width="9.140625" customWidth="1"/>
    <col min="6920" max="6920" width="9.28515625" customWidth="1"/>
    <col min="6921" max="6921" width="9.42578125" customWidth="1"/>
    <col min="6922" max="6922" width="9.28515625" customWidth="1"/>
    <col min="6923" max="6923" width="9.5703125" customWidth="1"/>
    <col min="6924" max="6924" width="10" customWidth="1"/>
    <col min="6925" max="6925" width="10.140625" customWidth="1"/>
    <col min="6926" max="6926" width="10.28515625" customWidth="1"/>
    <col min="6927" max="6927" width="9.42578125" customWidth="1"/>
    <col min="6928" max="6928" width="9.5703125" customWidth="1"/>
    <col min="6929" max="6929" width="9" customWidth="1"/>
    <col min="6930" max="6930" width="9.42578125" customWidth="1"/>
    <col min="6931" max="6932" width="9.7109375" customWidth="1"/>
    <col min="6933" max="6934" width="10" customWidth="1"/>
    <col min="6935" max="6935" width="9.85546875" customWidth="1"/>
    <col min="6936" max="6936" width="14.140625" customWidth="1"/>
    <col min="6937" max="6937" width="10.42578125" customWidth="1"/>
    <col min="6938" max="6938" width="10.5703125" customWidth="1"/>
    <col min="6939" max="6939" width="10.42578125" customWidth="1"/>
    <col min="6940" max="6940" width="10.28515625" customWidth="1"/>
    <col min="6941" max="6941" width="10.5703125" customWidth="1"/>
    <col min="6942" max="6942" width="9.140625" customWidth="1"/>
    <col min="6943" max="6943" width="10.42578125" customWidth="1"/>
    <col min="6944" max="6949" width="9.140625" customWidth="1"/>
    <col min="6950" max="6950" width="8" customWidth="1"/>
    <col min="6951" max="6959" width="7.28515625" customWidth="1"/>
    <col min="6960" max="6960" width="8.42578125" customWidth="1"/>
    <col min="6961" max="6961" width="9.28515625" customWidth="1"/>
    <col min="6962" max="6962" width="7.28515625" customWidth="1"/>
    <col min="6963" max="6963" width="9.85546875" customWidth="1"/>
    <col min="6964" max="6964" width="10.5703125" customWidth="1"/>
    <col min="6965" max="6965" width="8.5703125" customWidth="1"/>
    <col min="6966" max="6967" width="8.42578125" customWidth="1"/>
    <col min="6968" max="6968" width="9.140625" customWidth="1"/>
    <col min="6969" max="6969" width="8.140625" customWidth="1"/>
    <col min="6970" max="6970" width="8.85546875" customWidth="1"/>
    <col min="7164" max="7164" width="2.5703125" customWidth="1"/>
    <col min="7165" max="7165" width="5.140625" customWidth="1"/>
    <col min="7166" max="7166" width="12.42578125" customWidth="1"/>
    <col min="7167" max="7167" width="8.5703125" customWidth="1"/>
    <col min="7168" max="7168" width="9.28515625" customWidth="1"/>
    <col min="7169" max="7169" width="9.140625" customWidth="1"/>
    <col min="7170" max="7170" width="9" customWidth="1"/>
    <col min="7171" max="7171" width="8.85546875" customWidth="1"/>
    <col min="7172" max="7172" width="9" customWidth="1"/>
    <col min="7173" max="7174" width="8.85546875" customWidth="1"/>
    <col min="7175" max="7175" width="9.140625" customWidth="1"/>
    <col min="7176" max="7176" width="9.28515625" customWidth="1"/>
    <col min="7177" max="7177" width="9.42578125" customWidth="1"/>
    <col min="7178" max="7178" width="9.28515625" customWidth="1"/>
    <col min="7179" max="7179" width="9.5703125" customWidth="1"/>
    <col min="7180" max="7180" width="10" customWidth="1"/>
    <col min="7181" max="7181" width="10.140625" customWidth="1"/>
    <col min="7182" max="7182" width="10.28515625" customWidth="1"/>
    <col min="7183" max="7183" width="9.42578125" customWidth="1"/>
    <col min="7184" max="7184" width="9.5703125" customWidth="1"/>
    <col min="7185" max="7185" width="9" customWidth="1"/>
    <col min="7186" max="7186" width="9.42578125" customWidth="1"/>
    <col min="7187" max="7188" width="9.7109375" customWidth="1"/>
    <col min="7189" max="7190" width="10" customWidth="1"/>
    <col min="7191" max="7191" width="9.85546875" customWidth="1"/>
    <col min="7192" max="7192" width="14.140625" customWidth="1"/>
    <col min="7193" max="7193" width="10.42578125" customWidth="1"/>
    <col min="7194" max="7194" width="10.5703125" customWidth="1"/>
    <col min="7195" max="7195" width="10.42578125" customWidth="1"/>
    <col min="7196" max="7196" width="10.28515625" customWidth="1"/>
    <col min="7197" max="7197" width="10.5703125" customWidth="1"/>
    <col min="7198" max="7198" width="9.140625" customWidth="1"/>
    <col min="7199" max="7199" width="10.42578125" customWidth="1"/>
    <col min="7200" max="7205" width="9.140625" customWidth="1"/>
    <col min="7206" max="7206" width="8" customWidth="1"/>
    <col min="7207" max="7215" width="7.28515625" customWidth="1"/>
    <col min="7216" max="7216" width="8.42578125" customWidth="1"/>
    <col min="7217" max="7217" width="9.28515625" customWidth="1"/>
    <col min="7218" max="7218" width="7.28515625" customWidth="1"/>
    <col min="7219" max="7219" width="9.85546875" customWidth="1"/>
    <col min="7220" max="7220" width="10.5703125" customWidth="1"/>
    <col min="7221" max="7221" width="8.5703125" customWidth="1"/>
    <col min="7222" max="7223" width="8.42578125" customWidth="1"/>
    <col min="7224" max="7224" width="9.140625" customWidth="1"/>
    <col min="7225" max="7225" width="8.140625" customWidth="1"/>
    <col min="7226" max="7226" width="8.85546875" customWidth="1"/>
    <col min="7420" max="7420" width="2.5703125" customWidth="1"/>
    <col min="7421" max="7421" width="5.140625" customWidth="1"/>
    <col min="7422" max="7422" width="12.42578125" customWidth="1"/>
    <col min="7423" max="7423" width="8.5703125" customWidth="1"/>
    <col min="7424" max="7424" width="9.28515625" customWidth="1"/>
    <col min="7425" max="7425" width="9.140625" customWidth="1"/>
    <col min="7426" max="7426" width="9" customWidth="1"/>
    <col min="7427" max="7427" width="8.85546875" customWidth="1"/>
    <col min="7428" max="7428" width="9" customWidth="1"/>
    <col min="7429" max="7430" width="8.85546875" customWidth="1"/>
    <col min="7431" max="7431" width="9.140625" customWidth="1"/>
    <col min="7432" max="7432" width="9.28515625" customWidth="1"/>
    <col min="7433" max="7433" width="9.42578125" customWidth="1"/>
    <col min="7434" max="7434" width="9.28515625" customWidth="1"/>
    <col min="7435" max="7435" width="9.5703125" customWidth="1"/>
    <col min="7436" max="7436" width="10" customWidth="1"/>
    <col min="7437" max="7437" width="10.140625" customWidth="1"/>
    <col min="7438" max="7438" width="10.28515625" customWidth="1"/>
    <col min="7439" max="7439" width="9.42578125" customWidth="1"/>
    <col min="7440" max="7440" width="9.5703125" customWidth="1"/>
    <col min="7441" max="7441" width="9" customWidth="1"/>
    <col min="7442" max="7442" width="9.42578125" customWidth="1"/>
    <col min="7443" max="7444" width="9.7109375" customWidth="1"/>
    <col min="7445" max="7446" width="10" customWidth="1"/>
    <col min="7447" max="7447" width="9.85546875" customWidth="1"/>
    <col min="7448" max="7448" width="14.140625" customWidth="1"/>
    <col min="7449" max="7449" width="10.42578125" customWidth="1"/>
    <col min="7450" max="7450" width="10.5703125" customWidth="1"/>
    <col min="7451" max="7451" width="10.42578125" customWidth="1"/>
    <col min="7452" max="7452" width="10.28515625" customWidth="1"/>
    <col min="7453" max="7453" width="10.5703125" customWidth="1"/>
    <col min="7454" max="7454" width="9.140625" customWidth="1"/>
    <col min="7455" max="7455" width="10.42578125" customWidth="1"/>
    <col min="7456" max="7461" width="9.140625" customWidth="1"/>
    <col min="7462" max="7462" width="8" customWidth="1"/>
    <col min="7463" max="7471" width="7.28515625" customWidth="1"/>
    <col min="7472" max="7472" width="8.42578125" customWidth="1"/>
    <col min="7473" max="7473" width="9.28515625" customWidth="1"/>
    <col min="7474" max="7474" width="7.28515625" customWidth="1"/>
    <col min="7475" max="7475" width="9.85546875" customWidth="1"/>
    <col min="7476" max="7476" width="10.5703125" customWidth="1"/>
    <col min="7477" max="7477" width="8.5703125" customWidth="1"/>
    <col min="7478" max="7479" width="8.42578125" customWidth="1"/>
    <col min="7480" max="7480" width="9.140625" customWidth="1"/>
    <col min="7481" max="7481" width="8.140625" customWidth="1"/>
    <col min="7482" max="7482" width="8.85546875" customWidth="1"/>
    <col min="7676" max="7676" width="2.5703125" customWidth="1"/>
    <col min="7677" max="7677" width="5.140625" customWidth="1"/>
    <col min="7678" max="7678" width="12.42578125" customWidth="1"/>
    <col min="7679" max="7679" width="8.5703125" customWidth="1"/>
    <col min="7680" max="7680" width="9.28515625" customWidth="1"/>
    <col min="7681" max="7681" width="9.140625" customWidth="1"/>
    <col min="7682" max="7682" width="9" customWidth="1"/>
    <col min="7683" max="7683" width="8.85546875" customWidth="1"/>
    <col min="7684" max="7684" width="9" customWidth="1"/>
    <col min="7685" max="7686" width="8.85546875" customWidth="1"/>
    <col min="7687" max="7687" width="9.140625" customWidth="1"/>
    <col min="7688" max="7688" width="9.28515625" customWidth="1"/>
    <col min="7689" max="7689" width="9.42578125" customWidth="1"/>
    <col min="7690" max="7690" width="9.28515625" customWidth="1"/>
    <col min="7691" max="7691" width="9.5703125" customWidth="1"/>
    <col min="7692" max="7692" width="10" customWidth="1"/>
    <col min="7693" max="7693" width="10.140625" customWidth="1"/>
    <col min="7694" max="7694" width="10.28515625" customWidth="1"/>
    <col min="7695" max="7695" width="9.42578125" customWidth="1"/>
    <col min="7696" max="7696" width="9.5703125" customWidth="1"/>
    <col min="7697" max="7697" width="9" customWidth="1"/>
    <col min="7698" max="7698" width="9.42578125" customWidth="1"/>
    <col min="7699" max="7700" width="9.7109375" customWidth="1"/>
    <col min="7701" max="7702" width="10" customWidth="1"/>
    <col min="7703" max="7703" width="9.85546875" customWidth="1"/>
    <col min="7704" max="7704" width="14.140625" customWidth="1"/>
    <col min="7705" max="7705" width="10.42578125" customWidth="1"/>
    <col min="7706" max="7706" width="10.5703125" customWidth="1"/>
    <col min="7707" max="7707" width="10.42578125" customWidth="1"/>
    <col min="7708" max="7708" width="10.28515625" customWidth="1"/>
    <col min="7709" max="7709" width="10.5703125" customWidth="1"/>
    <col min="7710" max="7710" width="9.140625" customWidth="1"/>
    <col min="7711" max="7711" width="10.42578125" customWidth="1"/>
    <col min="7712" max="7717" width="9.140625" customWidth="1"/>
    <col min="7718" max="7718" width="8" customWidth="1"/>
    <col min="7719" max="7727" width="7.28515625" customWidth="1"/>
    <col min="7728" max="7728" width="8.42578125" customWidth="1"/>
    <col min="7729" max="7729" width="9.28515625" customWidth="1"/>
    <col min="7730" max="7730" width="7.28515625" customWidth="1"/>
    <col min="7731" max="7731" width="9.85546875" customWidth="1"/>
    <col min="7732" max="7732" width="10.5703125" customWidth="1"/>
    <col min="7733" max="7733" width="8.5703125" customWidth="1"/>
    <col min="7734" max="7735" width="8.42578125" customWidth="1"/>
    <col min="7736" max="7736" width="9.140625" customWidth="1"/>
    <col min="7737" max="7737" width="8.140625" customWidth="1"/>
    <col min="7738" max="7738" width="8.85546875" customWidth="1"/>
    <col min="7932" max="7932" width="2.5703125" customWidth="1"/>
    <col min="7933" max="7933" width="5.140625" customWidth="1"/>
    <col min="7934" max="7934" width="12.42578125" customWidth="1"/>
    <col min="7935" max="7935" width="8.5703125" customWidth="1"/>
    <col min="7936" max="7936" width="9.28515625" customWidth="1"/>
    <col min="7937" max="7937" width="9.140625" customWidth="1"/>
    <col min="7938" max="7938" width="9" customWidth="1"/>
    <col min="7939" max="7939" width="8.85546875" customWidth="1"/>
    <col min="7940" max="7940" width="9" customWidth="1"/>
    <col min="7941" max="7942" width="8.85546875" customWidth="1"/>
    <col min="7943" max="7943" width="9.140625" customWidth="1"/>
    <col min="7944" max="7944" width="9.28515625" customWidth="1"/>
    <col min="7945" max="7945" width="9.42578125" customWidth="1"/>
    <col min="7946" max="7946" width="9.28515625" customWidth="1"/>
    <col min="7947" max="7947" width="9.5703125" customWidth="1"/>
    <col min="7948" max="7948" width="10" customWidth="1"/>
    <col min="7949" max="7949" width="10.140625" customWidth="1"/>
    <col min="7950" max="7950" width="10.28515625" customWidth="1"/>
    <col min="7951" max="7951" width="9.42578125" customWidth="1"/>
    <col min="7952" max="7952" width="9.5703125" customWidth="1"/>
    <col min="7953" max="7953" width="9" customWidth="1"/>
    <col min="7954" max="7954" width="9.42578125" customWidth="1"/>
    <col min="7955" max="7956" width="9.7109375" customWidth="1"/>
    <col min="7957" max="7958" width="10" customWidth="1"/>
    <col min="7959" max="7959" width="9.85546875" customWidth="1"/>
    <col min="7960" max="7960" width="14.140625" customWidth="1"/>
    <col min="7961" max="7961" width="10.42578125" customWidth="1"/>
    <col min="7962" max="7962" width="10.5703125" customWidth="1"/>
    <col min="7963" max="7963" width="10.42578125" customWidth="1"/>
    <col min="7964" max="7964" width="10.28515625" customWidth="1"/>
    <col min="7965" max="7965" width="10.5703125" customWidth="1"/>
    <col min="7966" max="7966" width="9.140625" customWidth="1"/>
    <col min="7967" max="7967" width="10.42578125" customWidth="1"/>
    <col min="7968" max="7973" width="9.140625" customWidth="1"/>
    <col min="7974" max="7974" width="8" customWidth="1"/>
    <col min="7975" max="7983" width="7.28515625" customWidth="1"/>
    <col min="7984" max="7984" width="8.42578125" customWidth="1"/>
    <col min="7985" max="7985" width="9.28515625" customWidth="1"/>
    <col min="7986" max="7986" width="7.28515625" customWidth="1"/>
    <col min="7987" max="7987" width="9.85546875" customWidth="1"/>
    <col min="7988" max="7988" width="10.5703125" customWidth="1"/>
    <col min="7989" max="7989" width="8.5703125" customWidth="1"/>
    <col min="7990" max="7991" width="8.42578125" customWidth="1"/>
    <col min="7992" max="7992" width="9.140625" customWidth="1"/>
    <col min="7993" max="7993" width="8.140625" customWidth="1"/>
    <col min="7994" max="7994" width="8.85546875" customWidth="1"/>
    <col min="8188" max="8188" width="2.5703125" customWidth="1"/>
    <col min="8189" max="8189" width="5.140625" customWidth="1"/>
    <col min="8190" max="8190" width="12.42578125" customWidth="1"/>
    <col min="8191" max="8191" width="8.5703125" customWidth="1"/>
    <col min="8192" max="8192" width="9.28515625" customWidth="1"/>
    <col min="8193" max="8193" width="9.140625" customWidth="1"/>
    <col min="8194" max="8194" width="9" customWidth="1"/>
    <col min="8195" max="8195" width="8.85546875" customWidth="1"/>
    <col min="8196" max="8196" width="9" customWidth="1"/>
    <col min="8197" max="8198" width="8.85546875" customWidth="1"/>
    <col min="8199" max="8199" width="9.140625" customWidth="1"/>
    <col min="8200" max="8200" width="9.28515625" customWidth="1"/>
    <col min="8201" max="8201" width="9.42578125" customWidth="1"/>
    <col min="8202" max="8202" width="9.28515625" customWidth="1"/>
    <col min="8203" max="8203" width="9.5703125" customWidth="1"/>
    <col min="8204" max="8204" width="10" customWidth="1"/>
    <col min="8205" max="8205" width="10.140625" customWidth="1"/>
    <col min="8206" max="8206" width="10.28515625" customWidth="1"/>
    <col min="8207" max="8207" width="9.42578125" customWidth="1"/>
    <col min="8208" max="8208" width="9.5703125" customWidth="1"/>
    <col min="8209" max="8209" width="9" customWidth="1"/>
    <col min="8210" max="8210" width="9.42578125" customWidth="1"/>
    <col min="8211" max="8212" width="9.7109375" customWidth="1"/>
    <col min="8213" max="8214" width="10" customWidth="1"/>
    <col min="8215" max="8215" width="9.85546875" customWidth="1"/>
    <col min="8216" max="8216" width="14.140625" customWidth="1"/>
    <col min="8217" max="8217" width="10.42578125" customWidth="1"/>
    <col min="8218" max="8218" width="10.5703125" customWidth="1"/>
    <col min="8219" max="8219" width="10.42578125" customWidth="1"/>
    <col min="8220" max="8220" width="10.28515625" customWidth="1"/>
    <col min="8221" max="8221" width="10.5703125" customWidth="1"/>
    <col min="8222" max="8222" width="9.140625" customWidth="1"/>
    <col min="8223" max="8223" width="10.42578125" customWidth="1"/>
    <col min="8224" max="8229" width="9.140625" customWidth="1"/>
    <col min="8230" max="8230" width="8" customWidth="1"/>
    <col min="8231" max="8239" width="7.28515625" customWidth="1"/>
    <col min="8240" max="8240" width="8.42578125" customWidth="1"/>
    <col min="8241" max="8241" width="9.28515625" customWidth="1"/>
    <col min="8242" max="8242" width="7.28515625" customWidth="1"/>
    <col min="8243" max="8243" width="9.85546875" customWidth="1"/>
    <col min="8244" max="8244" width="10.5703125" customWidth="1"/>
    <col min="8245" max="8245" width="8.5703125" customWidth="1"/>
    <col min="8246" max="8247" width="8.42578125" customWidth="1"/>
    <col min="8248" max="8248" width="9.140625" customWidth="1"/>
    <col min="8249" max="8249" width="8.140625" customWidth="1"/>
    <col min="8250" max="8250" width="8.85546875" customWidth="1"/>
    <col min="8444" max="8444" width="2.5703125" customWidth="1"/>
    <col min="8445" max="8445" width="5.140625" customWidth="1"/>
    <col min="8446" max="8446" width="12.42578125" customWidth="1"/>
    <col min="8447" max="8447" width="8.5703125" customWidth="1"/>
    <col min="8448" max="8448" width="9.28515625" customWidth="1"/>
    <col min="8449" max="8449" width="9.140625" customWidth="1"/>
    <col min="8450" max="8450" width="9" customWidth="1"/>
    <col min="8451" max="8451" width="8.85546875" customWidth="1"/>
    <col min="8452" max="8452" width="9" customWidth="1"/>
    <col min="8453" max="8454" width="8.85546875" customWidth="1"/>
    <col min="8455" max="8455" width="9.140625" customWidth="1"/>
    <col min="8456" max="8456" width="9.28515625" customWidth="1"/>
    <col min="8457" max="8457" width="9.42578125" customWidth="1"/>
    <col min="8458" max="8458" width="9.28515625" customWidth="1"/>
    <col min="8459" max="8459" width="9.5703125" customWidth="1"/>
    <col min="8460" max="8460" width="10" customWidth="1"/>
    <col min="8461" max="8461" width="10.140625" customWidth="1"/>
    <col min="8462" max="8462" width="10.28515625" customWidth="1"/>
    <col min="8463" max="8463" width="9.42578125" customWidth="1"/>
    <col min="8464" max="8464" width="9.5703125" customWidth="1"/>
    <col min="8465" max="8465" width="9" customWidth="1"/>
    <col min="8466" max="8466" width="9.42578125" customWidth="1"/>
    <col min="8467" max="8468" width="9.7109375" customWidth="1"/>
    <col min="8469" max="8470" width="10" customWidth="1"/>
    <col min="8471" max="8471" width="9.85546875" customWidth="1"/>
    <col min="8472" max="8472" width="14.140625" customWidth="1"/>
    <col min="8473" max="8473" width="10.42578125" customWidth="1"/>
    <col min="8474" max="8474" width="10.5703125" customWidth="1"/>
    <col min="8475" max="8475" width="10.42578125" customWidth="1"/>
    <col min="8476" max="8476" width="10.28515625" customWidth="1"/>
    <col min="8477" max="8477" width="10.5703125" customWidth="1"/>
    <col min="8478" max="8478" width="9.140625" customWidth="1"/>
    <col min="8479" max="8479" width="10.42578125" customWidth="1"/>
    <col min="8480" max="8485" width="9.140625" customWidth="1"/>
    <col min="8486" max="8486" width="8" customWidth="1"/>
    <col min="8487" max="8495" width="7.28515625" customWidth="1"/>
    <col min="8496" max="8496" width="8.42578125" customWidth="1"/>
    <col min="8497" max="8497" width="9.28515625" customWidth="1"/>
    <col min="8498" max="8498" width="7.28515625" customWidth="1"/>
    <col min="8499" max="8499" width="9.85546875" customWidth="1"/>
    <col min="8500" max="8500" width="10.5703125" customWidth="1"/>
    <col min="8501" max="8501" width="8.5703125" customWidth="1"/>
    <col min="8502" max="8503" width="8.42578125" customWidth="1"/>
    <col min="8504" max="8504" width="9.140625" customWidth="1"/>
    <col min="8505" max="8505" width="8.140625" customWidth="1"/>
    <col min="8506" max="8506" width="8.85546875" customWidth="1"/>
    <col min="8700" max="8700" width="2.5703125" customWidth="1"/>
    <col min="8701" max="8701" width="5.140625" customWidth="1"/>
    <col min="8702" max="8702" width="12.42578125" customWidth="1"/>
    <col min="8703" max="8703" width="8.5703125" customWidth="1"/>
    <col min="8704" max="8704" width="9.28515625" customWidth="1"/>
    <col min="8705" max="8705" width="9.140625" customWidth="1"/>
    <col min="8706" max="8706" width="9" customWidth="1"/>
    <col min="8707" max="8707" width="8.85546875" customWidth="1"/>
    <col min="8708" max="8708" width="9" customWidth="1"/>
    <col min="8709" max="8710" width="8.85546875" customWidth="1"/>
    <col min="8711" max="8711" width="9.140625" customWidth="1"/>
    <col min="8712" max="8712" width="9.28515625" customWidth="1"/>
    <col min="8713" max="8713" width="9.42578125" customWidth="1"/>
    <col min="8714" max="8714" width="9.28515625" customWidth="1"/>
    <col min="8715" max="8715" width="9.5703125" customWidth="1"/>
    <col min="8716" max="8716" width="10" customWidth="1"/>
    <col min="8717" max="8717" width="10.140625" customWidth="1"/>
    <col min="8718" max="8718" width="10.28515625" customWidth="1"/>
    <col min="8719" max="8719" width="9.42578125" customWidth="1"/>
    <col min="8720" max="8720" width="9.5703125" customWidth="1"/>
    <col min="8721" max="8721" width="9" customWidth="1"/>
    <col min="8722" max="8722" width="9.42578125" customWidth="1"/>
    <col min="8723" max="8724" width="9.7109375" customWidth="1"/>
    <col min="8725" max="8726" width="10" customWidth="1"/>
    <col min="8727" max="8727" width="9.85546875" customWidth="1"/>
    <col min="8728" max="8728" width="14.140625" customWidth="1"/>
    <col min="8729" max="8729" width="10.42578125" customWidth="1"/>
    <col min="8730" max="8730" width="10.5703125" customWidth="1"/>
    <col min="8731" max="8731" width="10.42578125" customWidth="1"/>
    <col min="8732" max="8732" width="10.28515625" customWidth="1"/>
    <col min="8733" max="8733" width="10.5703125" customWidth="1"/>
    <col min="8734" max="8734" width="9.140625" customWidth="1"/>
    <col min="8735" max="8735" width="10.42578125" customWidth="1"/>
    <col min="8736" max="8741" width="9.140625" customWidth="1"/>
    <col min="8742" max="8742" width="8" customWidth="1"/>
    <col min="8743" max="8751" width="7.28515625" customWidth="1"/>
    <col min="8752" max="8752" width="8.42578125" customWidth="1"/>
    <col min="8753" max="8753" width="9.28515625" customWidth="1"/>
    <col min="8754" max="8754" width="7.28515625" customWidth="1"/>
    <col min="8755" max="8755" width="9.85546875" customWidth="1"/>
    <col min="8756" max="8756" width="10.5703125" customWidth="1"/>
    <col min="8757" max="8757" width="8.5703125" customWidth="1"/>
    <col min="8758" max="8759" width="8.42578125" customWidth="1"/>
    <col min="8760" max="8760" width="9.140625" customWidth="1"/>
    <col min="8761" max="8761" width="8.140625" customWidth="1"/>
    <col min="8762" max="8762" width="8.85546875" customWidth="1"/>
    <col min="8956" max="8956" width="2.5703125" customWidth="1"/>
    <col min="8957" max="8957" width="5.140625" customWidth="1"/>
    <col min="8958" max="8958" width="12.42578125" customWidth="1"/>
    <col min="8959" max="8959" width="8.5703125" customWidth="1"/>
    <col min="8960" max="8960" width="9.28515625" customWidth="1"/>
    <col min="8961" max="8961" width="9.140625" customWidth="1"/>
    <col min="8962" max="8962" width="9" customWidth="1"/>
    <col min="8963" max="8963" width="8.85546875" customWidth="1"/>
    <col min="8964" max="8964" width="9" customWidth="1"/>
    <col min="8965" max="8966" width="8.85546875" customWidth="1"/>
    <col min="8967" max="8967" width="9.140625" customWidth="1"/>
    <col min="8968" max="8968" width="9.28515625" customWidth="1"/>
    <col min="8969" max="8969" width="9.42578125" customWidth="1"/>
    <col min="8970" max="8970" width="9.28515625" customWidth="1"/>
    <col min="8971" max="8971" width="9.5703125" customWidth="1"/>
    <col min="8972" max="8972" width="10" customWidth="1"/>
    <col min="8973" max="8973" width="10.140625" customWidth="1"/>
    <col min="8974" max="8974" width="10.28515625" customWidth="1"/>
    <col min="8975" max="8975" width="9.42578125" customWidth="1"/>
    <col min="8976" max="8976" width="9.5703125" customWidth="1"/>
    <col min="8977" max="8977" width="9" customWidth="1"/>
    <col min="8978" max="8978" width="9.42578125" customWidth="1"/>
    <col min="8979" max="8980" width="9.7109375" customWidth="1"/>
    <col min="8981" max="8982" width="10" customWidth="1"/>
    <col min="8983" max="8983" width="9.85546875" customWidth="1"/>
    <col min="8984" max="8984" width="14.140625" customWidth="1"/>
    <col min="8985" max="8985" width="10.42578125" customWidth="1"/>
    <col min="8986" max="8986" width="10.5703125" customWidth="1"/>
    <col min="8987" max="8987" width="10.42578125" customWidth="1"/>
    <col min="8988" max="8988" width="10.28515625" customWidth="1"/>
    <col min="8989" max="8989" width="10.5703125" customWidth="1"/>
    <col min="8990" max="8990" width="9.140625" customWidth="1"/>
    <col min="8991" max="8991" width="10.42578125" customWidth="1"/>
    <col min="8992" max="8997" width="9.140625" customWidth="1"/>
    <col min="8998" max="8998" width="8" customWidth="1"/>
    <col min="8999" max="9007" width="7.28515625" customWidth="1"/>
    <col min="9008" max="9008" width="8.42578125" customWidth="1"/>
    <col min="9009" max="9009" width="9.28515625" customWidth="1"/>
    <col min="9010" max="9010" width="7.28515625" customWidth="1"/>
    <col min="9011" max="9011" width="9.85546875" customWidth="1"/>
    <col min="9012" max="9012" width="10.5703125" customWidth="1"/>
    <col min="9013" max="9013" width="8.5703125" customWidth="1"/>
    <col min="9014" max="9015" width="8.42578125" customWidth="1"/>
    <col min="9016" max="9016" width="9.140625" customWidth="1"/>
    <col min="9017" max="9017" width="8.140625" customWidth="1"/>
    <col min="9018" max="9018" width="8.85546875" customWidth="1"/>
    <col min="9212" max="9212" width="2.5703125" customWidth="1"/>
    <col min="9213" max="9213" width="5.140625" customWidth="1"/>
    <col min="9214" max="9214" width="12.42578125" customWidth="1"/>
    <col min="9215" max="9215" width="8.5703125" customWidth="1"/>
    <col min="9216" max="9216" width="9.28515625" customWidth="1"/>
    <col min="9217" max="9217" width="9.140625" customWidth="1"/>
    <col min="9218" max="9218" width="9" customWidth="1"/>
    <col min="9219" max="9219" width="8.85546875" customWidth="1"/>
    <col min="9220" max="9220" width="9" customWidth="1"/>
    <col min="9221" max="9222" width="8.85546875" customWidth="1"/>
    <col min="9223" max="9223" width="9.140625" customWidth="1"/>
    <col min="9224" max="9224" width="9.28515625" customWidth="1"/>
    <col min="9225" max="9225" width="9.42578125" customWidth="1"/>
    <col min="9226" max="9226" width="9.28515625" customWidth="1"/>
    <col min="9227" max="9227" width="9.5703125" customWidth="1"/>
    <col min="9228" max="9228" width="10" customWidth="1"/>
    <col min="9229" max="9229" width="10.140625" customWidth="1"/>
    <col min="9230" max="9230" width="10.28515625" customWidth="1"/>
    <col min="9231" max="9231" width="9.42578125" customWidth="1"/>
    <col min="9232" max="9232" width="9.5703125" customWidth="1"/>
    <col min="9233" max="9233" width="9" customWidth="1"/>
    <col min="9234" max="9234" width="9.42578125" customWidth="1"/>
    <col min="9235" max="9236" width="9.7109375" customWidth="1"/>
    <col min="9237" max="9238" width="10" customWidth="1"/>
    <col min="9239" max="9239" width="9.85546875" customWidth="1"/>
    <col min="9240" max="9240" width="14.140625" customWidth="1"/>
    <col min="9241" max="9241" width="10.42578125" customWidth="1"/>
    <col min="9242" max="9242" width="10.5703125" customWidth="1"/>
    <col min="9243" max="9243" width="10.42578125" customWidth="1"/>
    <col min="9244" max="9244" width="10.28515625" customWidth="1"/>
    <col min="9245" max="9245" width="10.5703125" customWidth="1"/>
    <col min="9246" max="9246" width="9.140625" customWidth="1"/>
    <col min="9247" max="9247" width="10.42578125" customWidth="1"/>
    <col min="9248" max="9253" width="9.140625" customWidth="1"/>
    <col min="9254" max="9254" width="8" customWidth="1"/>
    <col min="9255" max="9263" width="7.28515625" customWidth="1"/>
    <col min="9264" max="9264" width="8.42578125" customWidth="1"/>
    <col min="9265" max="9265" width="9.28515625" customWidth="1"/>
    <col min="9266" max="9266" width="7.28515625" customWidth="1"/>
    <col min="9267" max="9267" width="9.85546875" customWidth="1"/>
    <col min="9268" max="9268" width="10.5703125" customWidth="1"/>
    <col min="9269" max="9269" width="8.5703125" customWidth="1"/>
    <col min="9270" max="9271" width="8.42578125" customWidth="1"/>
    <col min="9272" max="9272" width="9.140625" customWidth="1"/>
    <col min="9273" max="9273" width="8.140625" customWidth="1"/>
    <col min="9274" max="9274" width="8.85546875" customWidth="1"/>
    <col min="9468" max="9468" width="2.5703125" customWidth="1"/>
    <col min="9469" max="9469" width="5.140625" customWidth="1"/>
    <col min="9470" max="9470" width="12.42578125" customWidth="1"/>
    <col min="9471" max="9471" width="8.5703125" customWidth="1"/>
    <col min="9472" max="9472" width="9.28515625" customWidth="1"/>
    <col min="9473" max="9473" width="9.140625" customWidth="1"/>
    <col min="9474" max="9474" width="9" customWidth="1"/>
    <col min="9475" max="9475" width="8.85546875" customWidth="1"/>
    <col min="9476" max="9476" width="9" customWidth="1"/>
    <col min="9477" max="9478" width="8.85546875" customWidth="1"/>
    <col min="9479" max="9479" width="9.140625" customWidth="1"/>
    <col min="9480" max="9480" width="9.28515625" customWidth="1"/>
    <col min="9481" max="9481" width="9.42578125" customWidth="1"/>
    <col min="9482" max="9482" width="9.28515625" customWidth="1"/>
    <col min="9483" max="9483" width="9.5703125" customWidth="1"/>
    <col min="9484" max="9484" width="10" customWidth="1"/>
    <col min="9485" max="9485" width="10.140625" customWidth="1"/>
    <col min="9486" max="9486" width="10.28515625" customWidth="1"/>
    <col min="9487" max="9487" width="9.42578125" customWidth="1"/>
    <col min="9488" max="9488" width="9.5703125" customWidth="1"/>
    <col min="9489" max="9489" width="9" customWidth="1"/>
    <col min="9490" max="9490" width="9.42578125" customWidth="1"/>
    <col min="9491" max="9492" width="9.7109375" customWidth="1"/>
    <col min="9493" max="9494" width="10" customWidth="1"/>
    <col min="9495" max="9495" width="9.85546875" customWidth="1"/>
    <col min="9496" max="9496" width="14.140625" customWidth="1"/>
    <col min="9497" max="9497" width="10.42578125" customWidth="1"/>
    <col min="9498" max="9498" width="10.5703125" customWidth="1"/>
    <col min="9499" max="9499" width="10.42578125" customWidth="1"/>
    <col min="9500" max="9500" width="10.28515625" customWidth="1"/>
    <col min="9501" max="9501" width="10.5703125" customWidth="1"/>
    <col min="9502" max="9502" width="9.140625" customWidth="1"/>
    <col min="9503" max="9503" width="10.42578125" customWidth="1"/>
    <col min="9504" max="9509" width="9.140625" customWidth="1"/>
    <col min="9510" max="9510" width="8" customWidth="1"/>
    <col min="9511" max="9519" width="7.28515625" customWidth="1"/>
    <col min="9520" max="9520" width="8.42578125" customWidth="1"/>
    <col min="9521" max="9521" width="9.28515625" customWidth="1"/>
    <col min="9522" max="9522" width="7.28515625" customWidth="1"/>
    <col min="9523" max="9523" width="9.85546875" customWidth="1"/>
    <col min="9524" max="9524" width="10.5703125" customWidth="1"/>
    <col min="9525" max="9525" width="8.5703125" customWidth="1"/>
    <col min="9526" max="9527" width="8.42578125" customWidth="1"/>
    <col min="9528" max="9528" width="9.140625" customWidth="1"/>
    <col min="9529" max="9529" width="8.140625" customWidth="1"/>
    <col min="9530" max="9530" width="8.85546875" customWidth="1"/>
    <col min="9724" max="9724" width="2.5703125" customWidth="1"/>
    <col min="9725" max="9725" width="5.140625" customWidth="1"/>
    <col min="9726" max="9726" width="12.42578125" customWidth="1"/>
    <col min="9727" max="9727" width="8.5703125" customWidth="1"/>
    <col min="9728" max="9728" width="9.28515625" customWidth="1"/>
    <col min="9729" max="9729" width="9.140625" customWidth="1"/>
    <col min="9730" max="9730" width="9" customWidth="1"/>
    <col min="9731" max="9731" width="8.85546875" customWidth="1"/>
    <col min="9732" max="9732" width="9" customWidth="1"/>
    <col min="9733" max="9734" width="8.85546875" customWidth="1"/>
    <col min="9735" max="9735" width="9.140625" customWidth="1"/>
    <col min="9736" max="9736" width="9.28515625" customWidth="1"/>
    <col min="9737" max="9737" width="9.42578125" customWidth="1"/>
    <col min="9738" max="9738" width="9.28515625" customWidth="1"/>
    <col min="9739" max="9739" width="9.5703125" customWidth="1"/>
    <col min="9740" max="9740" width="10" customWidth="1"/>
    <col min="9741" max="9741" width="10.140625" customWidth="1"/>
    <col min="9742" max="9742" width="10.28515625" customWidth="1"/>
    <col min="9743" max="9743" width="9.42578125" customWidth="1"/>
    <col min="9744" max="9744" width="9.5703125" customWidth="1"/>
    <col min="9745" max="9745" width="9" customWidth="1"/>
    <col min="9746" max="9746" width="9.42578125" customWidth="1"/>
    <col min="9747" max="9748" width="9.7109375" customWidth="1"/>
    <col min="9749" max="9750" width="10" customWidth="1"/>
    <col min="9751" max="9751" width="9.85546875" customWidth="1"/>
    <col min="9752" max="9752" width="14.140625" customWidth="1"/>
    <col min="9753" max="9753" width="10.42578125" customWidth="1"/>
    <col min="9754" max="9754" width="10.5703125" customWidth="1"/>
    <col min="9755" max="9755" width="10.42578125" customWidth="1"/>
    <col min="9756" max="9756" width="10.28515625" customWidth="1"/>
    <col min="9757" max="9757" width="10.5703125" customWidth="1"/>
    <col min="9758" max="9758" width="9.140625" customWidth="1"/>
    <col min="9759" max="9759" width="10.42578125" customWidth="1"/>
    <col min="9760" max="9765" width="9.140625" customWidth="1"/>
    <col min="9766" max="9766" width="8" customWidth="1"/>
    <col min="9767" max="9775" width="7.28515625" customWidth="1"/>
    <col min="9776" max="9776" width="8.42578125" customWidth="1"/>
    <col min="9777" max="9777" width="9.28515625" customWidth="1"/>
    <col min="9778" max="9778" width="7.28515625" customWidth="1"/>
    <col min="9779" max="9779" width="9.85546875" customWidth="1"/>
    <col min="9780" max="9780" width="10.5703125" customWidth="1"/>
    <col min="9781" max="9781" width="8.5703125" customWidth="1"/>
    <col min="9782" max="9783" width="8.42578125" customWidth="1"/>
    <col min="9784" max="9784" width="9.140625" customWidth="1"/>
    <col min="9785" max="9785" width="8.140625" customWidth="1"/>
    <col min="9786" max="9786" width="8.85546875" customWidth="1"/>
    <col min="9980" max="9980" width="2.5703125" customWidth="1"/>
    <col min="9981" max="9981" width="5.140625" customWidth="1"/>
    <col min="9982" max="9982" width="12.42578125" customWidth="1"/>
    <col min="9983" max="9983" width="8.5703125" customWidth="1"/>
    <col min="9984" max="9984" width="9.28515625" customWidth="1"/>
    <col min="9985" max="9985" width="9.140625" customWidth="1"/>
    <col min="9986" max="9986" width="9" customWidth="1"/>
    <col min="9987" max="9987" width="8.85546875" customWidth="1"/>
    <col min="9988" max="9988" width="9" customWidth="1"/>
    <col min="9989" max="9990" width="8.85546875" customWidth="1"/>
    <col min="9991" max="9991" width="9.140625" customWidth="1"/>
    <col min="9992" max="9992" width="9.28515625" customWidth="1"/>
    <col min="9993" max="9993" width="9.42578125" customWidth="1"/>
    <col min="9994" max="9994" width="9.28515625" customWidth="1"/>
    <col min="9995" max="9995" width="9.5703125" customWidth="1"/>
    <col min="9996" max="9996" width="10" customWidth="1"/>
    <col min="9997" max="9997" width="10.140625" customWidth="1"/>
    <col min="9998" max="9998" width="10.28515625" customWidth="1"/>
    <col min="9999" max="9999" width="9.42578125" customWidth="1"/>
    <col min="10000" max="10000" width="9.5703125" customWidth="1"/>
    <col min="10001" max="10001" width="9" customWidth="1"/>
    <col min="10002" max="10002" width="9.42578125" customWidth="1"/>
    <col min="10003" max="10004" width="9.7109375" customWidth="1"/>
    <col min="10005" max="10006" width="10" customWidth="1"/>
    <col min="10007" max="10007" width="9.85546875" customWidth="1"/>
    <col min="10008" max="10008" width="14.140625" customWidth="1"/>
    <col min="10009" max="10009" width="10.42578125" customWidth="1"/>
    <col min="10010" max="10010" width="10.5703125" customWidth="1"/>
    <col min="10011" max="10011" width="10.42578125" customWidth="1"/>
    <col min="10012" max="10012" width="10.28515625" customWidth="1"/>
    <col min="10013" max="10013" width="10.5703125" customWidth="1"/>
    <col min="10014" max="10014" width="9.140625" customWidth="1"/>
    <col min="10015" max="10015" width="10.42578125" customWidth="1"/>
    <col min="10016" max="10021" width="9.140625" customWidth="1"/>
    <col min="10022" max="10022" width="8" customWidth="1"/>
    <col min="10023" max="10031" width="7.28515625" customWidth="1"/>
    <col min="10032" max="10032" width="8.42578125" customWidth="1"/>
    <col min="10033" max="10033" width="9.28515625" customWidth="1"/>
    <col min="10034" max="10034" width="7.28515625" customWidth="1"/>
    <col min="10035" max="10035" width="9.85546875" customWidth="1"/>
    <col min="10036" max="10036" width="10.5703125" customWidth="1"/>
    <col min="10037" max="10037" width="8.5703125" customWidth="1"/>
    <col min="10038" max="10039" width="8.42578125" customWidth="1"/>
    <col min="10040" max="10040" width="9.140625" customWidth="1"/>
    <col min="10041" max="10041" width="8.140625" customWidth="1"/>
    <col min="10042" max="10042" width="8.85546875" customWidth="1"/>
    <col min="10236" max="10236" width="2.5703125" customWidth="1"/>
    <col min="10237" max="10237" width="5.140625" customWidth="1"/>
    <col min="10238" max="10238" width="12.42578125" customWidth="1"/>
    <col min="10239" max="10239" width="8.5703125" customWidth="1"/>
    <col min="10240" max="10240" width="9.28515625" customWidth="1"/>
    <col min="10241" max="10241" width="9.140625" customWidth="1"/>
    <col min="10242" max="10242" width="9" customWidth="1"/>
    <col min="10243" max="10243" width="8.85546875" customWidth="1"/>
    <col min="10244" max="10244" width="9" customWidth="1"/>
    <col min="10245" max="10246" width="8.85546875" customWidth="1"/>
    <col min="10247" max="10247" width="9.140625" customWidth="1"/>
    <col min="10248" max="10248" width="9.28515625" customWidth="1"/>
    <col min="10249" max="10249" width="9.42578125" customWidth="1"/>
    <col min="10250" max="10250" width="9.28515625" customWidth="1"/>
    <col min="10251" max="10251" width="9.5703125" customWidth="1"/>
    <col min="10252" max="10252" width="10" customWidth="1"/>
    <col min="10253" max="10253" width="10.140625" customWidth="1"/>
    <col min="10254" max="10254" width="10.28515625" customWidth="1"/>
    <col min="10255" max="10255" width="9.42578125" customWidth="1"/>
    <col min="10256" max="10256" width="9.5703125" customWidth="1"/>
    <col min="10257" max="10257" width="9" customWidth="1"/>
    <col min="10258" max="10258" width="9.42578125" customWidth="1"/>
    <col min="10259" max="10260" width="9.7109375" customWidth="1"/>
    <col min="10261" max="10262" width="10" customWidth="1"/>
    <col min="10263" max="10263" width="9.85546875" customWidth="1"/>
    <col min="10264" max="10264" width="14.140625" customWidth="1"/>
    <col min="10265" max="10265" width="10.42578125" customWidth="1"/>
    <col min="10266" max="10266" width="10.5703125" customWidth="1"/>
    <col min="10267" max="10267" width="10.42578125" customWidth="1"/>
    <col min="10268" max="10268" width="10.28515625" customWidth="1"/>
    <col min="10269" max="10269" width="10.5703125" customWidth="1"/>
    <col min="10270" max="10270" width="9.140625" customWidth="1"/>
    <col min="10271" max="10271" width="10.42578125" customWidth="1"/>
    <col min="10272" max="10277" width="9.140625" customWidth="1"/>
    <col min="10278" max="10278" width="8" customWidth="1"/>
    <col min="10279" max="10287" width="7.28515625" customWidth="1"/>
    <col min="10288" max="10288" width="8.42578125" customWidth="1"/>
    <col min="10289" max="10289" width="9.28515625" customWidth="1"/>
    <col min="10290" max="10290" width="7.28515625" customWidth="1"/>
    <col min="10291" max="10291" width="9.85546875" customWidth="1"/>
    <col min="10292" max="10292" width="10.5703125" customWidth="1"/>
    <col min="10293" max="10293" width="8.5703125" customWidth="1"/>
    <col min="10294" max="10295" width="8.42578125" customWidth="1"/>
    <col min="10296" max="10296" width="9.140625" customWidth="1"/>
    <col min="10297" max="10297" width="8.140625" customWidth="1"/>
    <col min="10298" max="10298" width="8.85546875" customWidth="1"/>
    <col min="10492" max="10492" width="2.5703125" customWidth="1"/>
    <col min="10493" max="10493" width="5.140625" customWidth="1"/>
    <col min="10494" max="10494" width="12.42578125" customWidth="1"/>
    <col min="10495" max="10495" width="8.5703125" customWidth="1"/>
    <col min="10496" max="10496" width="9.28515625" customWidth="1"/>
    <col min="10497" max="10497" width="9.140625" customWidth="1"/>
    <col min="10498" max="10498" width="9" customWidth="1"/>
    <col min="10499" max="10499" width="8.85546875" customWidth="1"/>
    <col min="10500" max="10500" width="9" customWidth="1"/>
    <col min="10501" max="10502" width="8.85546875" customWidth="1"/>
    <col min="10503" max="10503" width="9.140625" customWidth="1"/>
    <col min="10504" max="10504" width="9.28515625" customWidth="1"/>
    <col min="10505" max="10505" width="9.42578125" customWidth="1"/>
    <col min="10506" max="10506" width="9.28515625" customWidth="1"/>
    <col min="10507" max="10507" width="9.5703125" customWidth="1"/>
    <col min="10508" max="10508" width="10" customWidth="1"/>
    <col min="10509" max="10509" width="10.140625" customWidth="1"/>
    <col min="10510" max="10510" width="10.28515625" customWidth="1"/>
    <col min="10511" max="10511" width="9.42578125" customWidth="1"/>
    <col min="10512" max="10512" width="9.5703125" customWidth="1"/>
    <col min="10513" max="10513" width="9" customWidth="1"/>
    <col min="10514" max="10514" width="9.42578125" customWidth="1"/>
    <col min="10515" max="10516" width="9.7109375" customWidth="1"/>
    <col min="10517" max="10518" width="10" customWidth="1"/>
    <col min="10519" max="10519" width="9.85546875" customWidth="1"/>
    <col min="10520" max="10520" width="14.140625" customWidth="1"/>
    <col min="10521" max="10521" width="10.42578125" customWidth="1"/>
    <col min="10522" max="10522" width="10.5703125" customWidth="1"/>
    <col min="10523" max="10523" width="10.42578125" customWidth="1"/>
    <col min="10524" max="10524" width="10.28515625" customWidth="1"/>
    <col min="10525" max="10525" width="10.5703125" customWidth="1"/>
    <col min="10526" max="10526" width="9.140625" customWidth="1"/>
    <col min="10527" max="10527" width="10.42578125" customWidth="1"/>
    <col min="10528" max="10533" width="9.140625" customWidth="1"/>
    <col min="10534" max="10534" width="8" customWidth="1"/>
    <col min="10535" max="10543" width="7.28515625" customWidth="1"/>
    <col min="10544" max="10544" width="8.42578125" customWidth="1"/>
    <col min="10545" max="10545" width="9.28515625" customWidth="1"/>
    <col min="10546" max="10546" width="7.28515625" customWidth="1"/>
    <col min="10547" max="10547" width="9.85546875" customWidth="1"/>
    <col min="10548" max="10548" width="10.5703125" customWidth="1"/>
    <col min="10549" max="10549" width="8.5703125" customWidth="1"/>
    <col min="10550" max="10551" width="8.42578125" customWidth="1"/>
    <col min="10552" max="10552" width="9.140625" customWidth="1"/>
    <col min="10553" max="10553" width="8.140625" customWidth="1"/>
    <col min="10554" max="10554" width="8.85546875" customWidth="1"/>
    <col min="10748" max="10748" width="2.5703125" customWidth="1"/>
    <col min="10749" max="10749" width="5.140625" customWidth="1"/>
    <col min="10750" max="10750" width="12.42578125" customWidth="1"/>
    <col min="10751" max="10751" width="8.5703125" customWidth="1"/>
    <col min="10752" max="10752" width="9.28515625" customWidth="1"/>
    <col min="10753" max="10753" width="9.140625" customWidth="1"/>
    <col min="10754" max="10754" width="9" customWidth="1"/>
    <col min="10755" max="10755" width="8.85546875" customWidth="1"/>
    <col min="10756" max="10756" width="9" customWidth="1"/>
    <col min="10757" max="10758" width="8.85546875" customWidth="1"/>
    <col min="10759" max="10759" width="9.140625" customWidth="1"/>
    <col min="10760" max="10760" width="9.28515625" customWidth="1"/>
    <col min="10761" max="10761" width="9.42578125" customWidth="1"/>
    <col min="10762" max="10762" width="9.28515625" customWidth="1"/>
    <col min="10763" max="10763" width="9.5703125" customWidth="1"/>
    <col min="10764" max="10764" width="10" customWidth="1"/>
    <col min="10765" max="10765" width="10.140625" customWidth="1"/>
    <col min="10766" max="10766" width="10.28515625" customWidth="1"/>
    <col min="10767" max="10767" width="9.42578125" customWidth="1"/>
    <col min="10768" max="10768" width="9.5703125" customWidth="1"/>
    <col min="10769" max="10769" width="9" customWidth="1"/>
    <col min="10770" max="10770" width="9.42578125" customWidth="1"/>
    <col min="10771" max="10772" width="9.7109375" customWidth="1"/>
    <col min="10773" max="10774" width="10" customWidth="1"/>
    <col min="10775" max="10775" width="9.85546875" customWidth="1"/>
    <col min="10776" max="10776" width="14.140625" customWidth="1"/>
    <col min="10777" max="10777" width="10.42578125" customWidth="1"/>
    <col min="10778" max="10778" width="10.5703125" customWidth="1"/>
    <col min="10779" max="10779" width="10.42578125" customWidth="1"/>
    <col min="10780" max="10780" width="10.28515625" customWidth="1"/>
    <col min="10781" max="10781" width="10.5703125" customWidth="1"/>
    <col min="10782" max="10782" width="9.140625" customWidth="1"/>
    <col min="10783" max="10783" width="10.42578125" customWidth="1"/>
    <col min="10784" max="10789" width="9.140625" customWidth="1"/>
    <col min="10790" max="10790" width="8" customWidth="1"/>
    <col min="10791" max="10799" width="7.28515625" customWidth="1"/>
    <col min="10800" max="10800" width="8.42578125" customWidth="1"/>
    <col min="10801" max="10801" width="9.28515625" customWidth="1"/>
    <col min="10802" max="10802" width="7.28515625" customWidth="1"/>
    <col min="10803" max="10803" width="9.85546875" customWidth="1"/>
    <col min="10804" max="10804" width="10.5703125" customWidth="1"/>
    <col min="10805" max="10805" width="8.5703125" customWidth="1"/>
    <col min="10806" max="10807" width="8.42578125" customWidth="1"/>
    <col min="10808" max="10808" width="9.140625" customWidth="1"/>
    <col min="10809" max="10809" width="8.140625" customWidth="1"/>
    <col min="10810" max="10810" width="8.85546875" customWidth="1"/>
    <col min="11004" max="11004" width="2.5703125" customWidth="1"/>
    <col min="11005" max="11005" width="5.140625" customWidth="1"/>
    <col min="11006" max="11006" width="12.42578125" customWidth="1"/>
    <col min="11007" max="11007" width="8.5703125" customWidth="1"/>
    <col min="11008" max="11008" width="9.28515625" customWidth="1"/>
    <col min="11009" max="11009" width="9.140625" customWidth="1"/>
    <col min="11010" max="11010" width="9" customWidth="1"/>
    <col min="11011" max="11011" width="8.85546875" customWidth="1"/>
    <col min="11012" max="11012" width="9" customWidth="1"/>
    <col min="11013" max="11014" width="8.85546875" customWidth="1"/>
    <col min="11015" max="11015" width="9.140625" customWidth="1"/>
    <col min="11016" max="11016" width="9.28515625" customWidth="1"/>
    <col min="11017" max="11017" width="9.42578125" customWidth="1"/>
    <col min="11018" max="11018" width="9.28515625" customWidth="1"/>
    <col min="11019" max="11019" width="9.5703125" customWidth="1"/>
    <col min="11020" max="11020" width="10" customWidth="1"/>
    <col min="11021" max="11021" width="10.140625" customWidth="1"/>
    <col min="11022" max="11022" width="10.28515625" customWidth="1"/>
    <col min="11023" max="11023" width="9.42578125" customWidth="1"/>
    <col min="11024" max="11024" width="9.5703125" customWidth="1"/>
    <col min="11025" max="11025" width="9" customWidth="1"/>
    <col min="11026" max="11026" width="9.42578125" customWidth="1"/>
    <col min="11027" max="11028" width="9.7109375" customWidth="1"/>
    <col min="11029" max="11030" width="10" customWidth="1"/>
    <col min="11031" max="11031" width="9.85546875" customWidth="1"/>
    <col min="11032" max="11032" width="14.140625" customWidth="1"/>
    <col min="11033" max="11033" width="10.42578125" customWidth="1"/>
    <col min="11034" max="11034" width="10.5703125" customWidth="1"/>
    <col min="11035" max="11035" width="10.42578125" customWidth="1"/>
    <col min="11036" max="11036" width="10.28515625" customWidth="1"/>
    <col min="11037" max="11037" width="10.5703125" customWidth="1"/>
    <col min="11038" max="11038" width="9.140625" customWidth="1"/>
    <col min="11039" max="11039" width="10.42578125" customWidth="1"/>
    <col min="11040" max="11045" width="9.140625" customWidth="1"/>
    <col min="11046" max="11046" width="8" customWidth="1"/>
    <col min="11047" max="11055" width="7.28515625" customWidth="1"/>
    <col min="11056" max="11056" width="8.42578125" customWidth="1"/>
    <col min="11057" max="11057" width="9.28515625" customWidth="1"/>
    <col min="11058" max="11058" width="7.28515625" customWidth="1"/>
    <col min="11059" max="11059" width="9.85546875" customWidth="1"/>
    <col min="11060" max="11060" width="10.5703125" customWidth="1"/>
    <col min="11061" max="11061" width="8.5703125" customWidth="1"/>
    <col min="11062" max="11063" width="8.42578125" customWidth="1"/>
    <col min="11064" max="11064" width="9.140625" customWidth="1"/>
    <col min="11065" max="11065" width="8.140625" customWidth="1"/>
    <col min="11066" max="11066" width="8.85546875" customWidth="1"/>
    <col min="11260" max="11260" width="2.5703125" customWidth="1"/>
    <col min="11261" max="11261" width="5.140625" customWidth="1"/>
    <col min="11262" max="11262" width="12.42578125" customWidth="1"/>
    <col min="11263" max="11263" width="8.5703125" customWidth="1"/>
    <col min="11264" max="11264" width="9.28515625" customWidth="1"/>
    <col min="11265" max="11265" width="9.140625" customWidth="1"/>
    <col min="11266" max="11266" width="9" customWidth="1"/>
    <col min="11267" max="11267" width="8.85546875" customWidth="1"/>
    <col min="11268" max="11268" width="9" customWidth="1"/>
    <col min="11269" max="11270" width="8.85546875" customWidth="1"/>
    <col min="11271" max="11271" width="9.140625" customWidth="1"/>
    <col min="11272" max="11272" width="9.28515625" customWidth="1"/>
    <col min="11273" max="11273" width="9.42578125" customWidth="1"/>
    <col min="11274" max="11274" width="9.28515625" customWidth="1"/>
    <col min="11275" max="11275" width="9.5703125" customWidth="1"/>
    <col min="11276" max="11276" width="10" customWidth="1"/>
    <col min="11277" max="11277" width="10.140625" customWidth="1"/>
    <col min="11278" max="11278" width="10.28515625" customWidth="1"/>
    <col min="11279" max="11279" width="9.42578125" customWidth="1"/>
    <col min="11280" max="11280" width="9.5703125" customWidth="1"/>
    <col min="11281" max="11281" width="9" customWidth="1"/>
    <col min="11282" max="11282" width="9.42578125" customWidth="1"/>
    <col min="11283" max="11284" width="9.7109375" customWidth="1"/>
    <col min="11285" max="11286" width="10" customWidth="1"/>
    <col min="11287" max="11287" width="9.85546875" customWidth="1"/>
    <col min="11288" max="11288" width="14.140625" customWidth="1"/>
    <col min="11289" max="11289" width="10.42578125" customWidth="1"/>
    <col min="11290" max="11290" width="10.5703125" customWidth="1"/>
    <col min="11291" max="11291" width="10.42578125" customWidth="1"/>
    <col min="11292" max="11292" width="10.28515625" customWidth="1"/>
    <col min="11293" max="11293" width="10.5703125" customWidth="1"/>
    <col min="11294" max="11294" width="9.140625" customWidth="1"/>
    <col min="11295" max="11295" width="10.42578125" customWidth="1"/>
    <col min="11296" max="11301" width="9.140625" customWidth="1"/>
    <col min="11302" max="11302" width="8" customWidth="1"/>
    <col min="11303" max="11311" width="7.28515625" customWidth="1"/>
    <col min="11312" max="11312" width="8.42578125" customWidth="1"/>
    <col min="11313" max="11313" width="9.28515625" customWidth="1"/>
    <col min="11314" max="11314" width="7.28515625" customWidth="1"/>
    <col min="11315" max="11315" width="9.85546875" customWidth="1"/>
    <col min="11316" max="11316" width="10.5703125" customWidth="1"/>
    <col min="11317" max="11317" width="8.5703125" customWidth="1"/>
    <col min="11318" max="11319" width="8.42578125" customWidth="1"/>
    <col min="11320" max="11320" width="9.140625" customWidth="1"/>
    <col min="11321" max="11321" width="8.140625" customWidth="1"/>
    <col min="11322" max="11322" width="8.85546875" customWidth="1"/>
    <col min="11516" max="11516" width="2.5703125" customWidth="1"/>
    <col min="11517" max="11517" width="5.140625" customWidth="1"/>
    <col min="11518" max="11518" width="12.42578125" customWidth="1"/>
    <col min="11519" max="11519" width="8.5703125" customWidth="1"/>
    <col min="11520" max="11520" width="9.28515625" customWidth="1"/>
    <col min="11521" max="11521" width="9.140625" customWidth="1"/>
    <col min="11522" max="11522" width="9" customWidth="1"/>
    <col min="11523" max="11523" width="8.85546875" customWidth="1"/>
    <col min="11524" max="11524" width="9" customWidth="1"/>
    <col min="11525" max="11526" width="8.85546875" customWidth="1"/>
    <col min="11527" max="11527" width="9.140625" customWidth="1"/>
    <col min="11528" max="11528" width="9.28515625" customWidth="1"/>
    <col min="11529" max="11529" width="9.42578125" customWidth="1"/>
    <col min="11530" max="11530" width="9.28515625" customWidth="1"/>
    <col min="11531" max="11531" width="9.5703125" customWidth="1"/>
    <col min="11532" max="11532" width="10" customWidth="1"/>
    <col min="11533" max="11533" width="10.140625" customWidth="1"/>
    <col min="11534" max="11534" width="10.28515625" customWidth="1"/>
    <col min="11535" max="11535" width="9.42578125" customWidth="1"/>
    <col min="11536" max="11536" width="9.5703125" customWidth="1"/>
    <col min="11537" max="11537" width="9" customWidth="1"/>
    <col min="11538" max="11538" width="9.42578125" customWidth="1"/>
    <col min="11539" max="11540" width="9.7109375" customWidth="1"/>
    <col min="11541" max="11542" width="10" customWidth="1"/>
    <col min="11543" max="11543" width="9.85546875" customWidth="1"/>
    <col min="11544" max="11544" width="14.140625" customWidth="1"/>
    <col min="11545" max="11545" width="10.42578125" customWidth="1"/>
    <col min="11546" max="11546" width="10.5703125" customWidth="1"/>
    <col min="11547" max="11547" width="10.42578125" customWidth="1"/>
    <col min="11548" max="11548" width="10.28515625" customWidth="1"/>
    <col min="11549" max="11549" width="10.5703125" customWidth="1"/>
    <col min="11550" max="11550" width="9.140625" customWidth="1"/>
    <col min="11551" max="11551" width="10.42578125" customWidth="1"/>
    <col min="11552" max="11557" width="9.140625" customWidth="1"/>
    <col min="11558" max="11558" width="8" customWidth="1"/>
    <col min="11559" max="11567" width="7.28515625" customWidth="1"/>
    <col min="11568" max="11568" width="8.42578125" customWidth="1"/>
    <col min="11569" max="11569" width="9.28515625" customWidth="1"/>
    <col min="11570" max="11570" width="7.28515625" customWidth="1"/>
    <col min="11571" max="11571" width="9.85546875" customWidth="1"/>
    <col min="11572" max="11572" width="10.5703125" customWidth="1"/>
    <col min="11573" max="11573" width="8.5703125" customWidth="1"/>
    <col min="11574" max="11575" width="8.42578125" customWidth="1"/>
    <col min="11576" max="11576" width="9.140625" customWidth="1"/>
    <col min="11577" max="11577" width="8.140625" customWidth="1"/>
    <col min="11578" max="11578" width="8.85546875" customWidth="1"/>
    <col min="11772" max="11772" width="2.5703125" customWidth="1"/>
    <col min="11773" max="11773" width="5.140625" customWidth="1"/>
    <col min="11774" max="11774" width="12.42578125" customWidth="1"/>
    <col min="11775" max="11775" width="8.5703125" customWidth="1"/>
    <col min="11776" max="11776" width="9.28515625" customWidth="1"/>
    <col min="11777" max="11777" width="9.140625" customWidth="1"/>
    <col min="11778" max="11778" width="9" customWidth="1"/>
    <col min="11779" max="11779" width="8.85546875" customWidth="1"/>
    <col min="11780" max="11780" width="9" customWidth="1"/>
    <col min="11781" max="11782" width="8.85546875" customWidth="1"/>
    <col min="11783" max="11783" width="9.140625" customWidth="1"/>
    <col min="11784" max="11784" width="9.28515625" customWidth="1"/>
    <col min="11785" max="11785" width="9.42578125" customWidth="1"/>
    <col min="11786" max="11786" width="9.28515625" customWidth="1"/>
    <col min="11787" max="11787" width="9.5703125" customWidth="1"/>
    <col min="11788" max="11788" width="10" customWidth="1"/>
    <col min="11789" max="11789" width="10.140625" customWidth="1"/>
    <col min="11790" max="11790" width="10.28515625" customWidth="1"/>
    <col min="11791" max="11791" width="9.42578125" customWidth="1"/>
    <col min="11792" max="11792" width="9.5703125" customWidth="1"/>
    <col min="11793" max="11793" width="9" customWidth="1"/>
    <col min="11794" max="11794" width="9.42578125" customWidth="1"/>
    <col min="11795" max="11796" width="9.7109375" customWidth="1"/>
    <col min="11797" max="11798" width="10" customWidth="1"/>
    <col min="11799" max="11799" width="9.85546875" customWidth="1"/>
    <col min="11800" max="11800" width="14.140625" customWidth="1"/>
    <col min="11801" max="11801" width="10.42578125" customWidth="1"/>
    <col min="11802" max="11802" width="10.5703125" customWidth="1"/>
    <col min="11803" max="11803" width="10.42578125" customWidth="1"/>
    <col min="11804" max="11804" width="10.28515625" customWidth="1"/>
    <col min="11805" max="11805" width="10.5703125" customWidth="1"/>
    <col min="11806" max="11806" width="9.140625" customWidth="1"/>
    <col min="11807" max="11807" width="10.42578125" customWidth="1"/>
    <col min="11808" max="11813" width="9.140625" customWidth="1"/>
    <col min="11814" max="11814" width="8" customWidth="1"/>
    <col min="11815" max="11823" width="7.28515625" customWidth="1"/>
    <col min="11824" max="11824" width="8.42578125" customWidth="1"/>
    <col min="11825" max="11825" width="9.28515625" customWidth="1"/>
    <col min="11826" max="11826" width="7.28515625" customWidth="1"/>
    <col min="11827" max="11827" width="9.85546875" customWidth="1"/>
    <col min="11828" max="11828" width="10.5703125" customWidth="1"/>
    <col min="11829" max="11829" width="8.5703125" customWidth="1"/>
    <col min="11830" max="11831" width="8.42578125" customWidth="1"/>
    <col min="11832" max="11832" width="9.140625" customWidth="1"/>
    <col min="11833" max="11833" width="8.140625" customWidth="1"/>
    <col min="11834" max="11834" width="8.85546875" customWidth="1"/>
    <col min="12028" max="12028" width="2.5703125" customWidth="1"/>
    <col min="12029" max="12029" width="5.140625" customWidth="1"/>
    <col min="12030" max="12030" width="12.42578125" customWidth="1"/>
    <col min="12031" max="12031" width="8.5703125" customWidth="1"/>
    <col min="12032" max="12032" width="9.28515625" customWidth="1"/>
    <col min="12033" max="12033" width="9.140625" customWidth="1"/>
    <col min="12034" max="12034" width="9" customWidth="1"/>
    <col min="12035" max="12035" width="8.85546875" customWidth="1"/>
    <col min="12036" max="12036" width="9" customWidth="1"/>
    <col min="12037" max="12038" width="8.85546875" customWidth="1"/>
    <col min="12039" max="12039" width="9.140625" customWidth="1"/>
    <col min="12040" max="12040" width="9.28515625" customWidth="1"/>
    <col min="12041" max="12041" width="9.42578125" customWidth="1"/>
    <col min="12042" max="12042" width="9.28515625" customWidth="1"/>
    <col min="12043" max="12043" width="9.5703125" customWidth="1"/>
    <col min="12044" max="12044" width="10" customWidth="1"/>
    <col min="12045" max="12045" width="10.140625" customWidth="1"/>
    <col min="12046" max="12046" width="10.28515625" customWidth="1"/>
    <col min="12047" max="12047" width="9.42578125" customWidth="1"/>
    <col min="12048" max="12048" width="9.5703125" customWidth="1"/>
    <col min="12049" max="12049" width="9" customWidth="1"/>
    <col min="12050" max="12050" width="9.42578125" customWidth="1"/>
    <col min="12051" max="12052" width="9.7109375" customWidth="1"/>
    <col min="12053" max="12054" width="10" customWidth="1"/>
    <col min="12055" max="12055" width="9.85546875" customWidth="1"/>
    <col min="12056" max="12056" width="14.140625" customWidth="1"/>
    <col min="12057" max="12057" width="10.42578125" customWidth="1"/>
    <col min="12058" max="12058" width="10.5703125" customWidth="1"/>
    <col min="12059" max="12059" width="10.42578125" customWidth="1"/>
    <col min="12060" max="12060" width="10.28515625" customWidth="1"/>
    <col min="12061" max="12061" width="10.5703125" customWidth="1"/>
    <col min="12062" max="12062" width="9.140625" customWidth="1"/>
    <col min="12063" max="12063" width="10.42578125" customWidth="1"/>
    <col min="12064" max="12069" width="9.140625" customWidth="1"/>
    <col min="12070" max="12070" width="8" customWidth="1"/>
    <col min="12071" max="12079" width="7.28515625" customWidth="1"/>
    <col min="12080" max="12080" width="8.42578125" customWidth="1"/>
    <col min="12081" max="12081" width="9.28515625" customWidth="1"/>
    <col min="12082" max="12082" width="7.28515625" customWidth="1"/>
    <col min="12083" max="12083" width="9.85546875" customWidth="1"/>
    <col min="12084" max="12084" width="10.5703125" customWidth="1"/>
    <col min="12085" max="12085" width="8.5703125" customWidth="1"/>
    <col min="12086" max="12087" width="8.42578125" customWidth="1"/>
    <col min="12088" max="12088" width="9.140625" customWidth="1"/>
    <col min="12089" max="12089" width="8.140625" customWidth="1"/>
    <col min="12090" max="12090" width="8.85546875" customWidth="1"/>
    <col min="12284" max="12284" width="2.5703125" customWidth="1"/>
    <col min="12285" max="12285" width="5.140625" customWidth="1"/>
    <col min="12286" max="12286" width="12.42578125" customWidth="1"/>
    <col min="12287" max="12287" width="8.5703125" customWidth="1"/>
    <col min="12288" max="12288" width="9.28515625" customWidth="1"/>
    <col min="12289" max="12289" width="9.140625" customWidth="1"/>
    <col min="12290" max="12290" width="9" customWidth="1"/>
    <col min="12291" max="12291" width="8.85546875" customWidth="1"/>
    <col min="12292" max="12292" width="9" customWidth="1"/>
    <col min="12293" max="12294" width="8.85546875" customWidth="1"/>
    <col min="12295" max="12295" width="9.140625" customWidth="1"/>
    <col min="12296" max="12296" width="9.28515625" customWidth="1"/>
    <col min="12297" max="12297" width="9.42578125" customWidth="1"/>
    <col min="12298" max="12298" width="9.28515625" customWidth="1"/>
    <col min="12299" max="12299" width="9.5703125" customWidth="1"/>
    <col min="12300" max="12300" width="10" customWidth="1"/>
    <col min="12301" max="12301" width="10.140625" customWidth="1"/>
    <col min="12302" max="12302" width="10.28515625" customWidth="1"/>
    <col min="12303" max="12303" width="9.42578125" customWidth="1"/>
    <col min="12304" max="12304" width="9.5703125" customWidth="1"/>
    <col min="12305" max="12305" width="9" customWidth="1"/>
    <col min="12306" max="12306" width="9.42578125" customWidth="1"/>
    <col min="12307" max="12308" width="9.7109375" customWidth="1"/>
    <col min="12309" max="12310" width="10" customWidth="1"/>
    <col min="12311" max="12311" width="9.85546875" customWidth="1"/>
    <col min="12312" max="12312" width="14.140625" customWidth="1"/>
    <col min="12313" max="12313" width="10.42578125" customWidth="1"/>
    <col min="12314" max="12314" width="10.5703125" customWidth="1"/>
    <col min="12315" max="12315" width="10.42578125" customWidth="1"/>
    <col min="12316" max="12316" width="10.28515625" customWidth="1"/>
    <col min="12317" max="12317" width="10.5703125" customWidth="1"/>
    <col min="12318" max="12318" width="9.140625" customWidth="1"/>
    <col min="12319" max="12319" width="10.42578125" customWidth="1"/>
    <col min="12320" max="12325" width="9.140625" customWidth="1"/>
    <col min="12326" max="12326" width="8" customWidth="1"/>
    <col min="12327" max="12335" width="7.28515625" customWidth="1"/>
    <col min="12336" max="12336" width="8.42578125" customWidth="1"/>
    <col min="12337" max="12337" width="9.28515625" customWidth="1"/>
    <col min="12338" max="12338" width="7.28515625" customWidth="1"/>
    <col min="12339" max="12339" width="9.85546875" customWidth="1"/>
    <col min="12340" max="12340" width="10.5703125" customWidth="1"/>
    <col min="12341" max="12341" width="8.5703125" customWidth="1"/>
    <col min="12342" max="12343" width="8.42578125" customWidth="1"/>
    <col min="12344" max="12344" width="9.140625" customWidth="1"/>
    <col min="12345" max="12345" width="8.140625" customWidth="1"/>
    <col min="12346" max="12346" width="8.85546875" customWidth="1"/>
    <col min="12540" max="12540" width="2.5703125" customWidth="1"/>
    <col min="12541" max="12541" width="5.140625" customWidth="1"/>
    <col min="12542" max="12542" width="12.42578125" customWidth="1"/>
    <col min="12543" max="12543" width="8.5703125" customWidth="1"/>
    <col min="12544" max="12544" width="9.28515625" customWidth="1"/>
    <col min="12545" max="12545" width="9.140625" customWidth="1"/>
    <col min="12546" max="12546" width="9" customWidth="1"/>
    <col min="12547" max="12547" width="8.85546875" customWidth="1"/>
    <col min="12548" max="12548" width="9" customWidth="1"/>
    <col min="12549" max="12550" width="8.85546875" customWidth="1"/>
    <col min="12551" max="12551" width="9.140625" customWidth="1"/>
    <col min="12552" max="12552" width="9.28515625" customWidth="1"/>
    <col min="12553" max="12553" width="9.42578125" customWidth="1"/>
    <col min="12554" max="12554" width="9.28515625" customWidth="1"/>
    <col min="12555" max="12555" width="9.5703125" customWidth="1"/>
    <col min="12556" max="12556" width="10" customWidth="1"/>
    <col min="12557" max="12557" width="10.140625" customWidth="1"/>
    <col min="12558" max="12558" width="10.28515625" customWidth="1"/>
    <col min="12559" max="12559" width="9.42578125" customWidth="1"/>
    <col min="12560" max="12560" width="9.5703125" customWidth="1"/>
    <col min="12561" max="12561" width="9" customWidth="1"/>
    <col min="12562" max="12562" width="9.42578125" customWidth="1"/>
    <col min="12563" max="12564" width="9.7109375" customWidth="1"/>
    <col min="12565" max="12566" width="10" customWidth="1"/>
    <col min="12567" max="12567" width="9.85546875" customWidth="1"/>
    <col min="12568" max="12568" width="14.140625" customWidth="1"/>
    <col min="12569" max="12569" width="10.42578125" customWidth="1"/>
    <col min="12570" max="12570" width="10.5703125" customWidth="1"/>
    <col min="12571" max="12571" width="10.42578125" customWidth="1"/>
    <col min="12572" max="12572" width="10.28515625" customWidth="1"/>
    <col min="12573" max="12573" width="10.5703125" customWidth="1"/>
    <col min="12574" max="12574" width="9.140625" customWidth="1"/>
    <col min="12575" max="12575" width="10.42578125" customWidth="1"/>
    <col min="12576" max="12581" width="9.140625" customWidth="1"/>
    <col min="12582" max="12582" width="8" customWidth="1"/>
    <col min="12583" max="12591" width="7.28515625" customWidth="1"/>
    <col min="12592" max="12592" width="8.42578125" customWidth="1"/>
    <col min="12593" max="12593" width="9.28515625" customWidth="1"/>
    <col min="12594" max="12594" width="7.28515625" customWidth="1"/>
    <col min="12595" max="12595" width="9.85546875" customWidth="1"/>
    <col min="12596" max="12596" width="10.5703125" customWidth="1"/>
    <col min="12597" max="12597" width="8.5703125" customWidth="1"/>
    <col min="12598" max="12599" width="8.42578125" customWidth="1"/>
    <col min="12600" max="12600" width="9.140625" customWidth="1"/>
    <col min="12601" max="12601" width="8.140625" customWidth="1"/>
    <col min="12602" max="12602" width="8.85546875" customWidth="1"/>
    <col min="12796" max="12796" width="2.5703125" customWidth="1"/>
    <col min="12797" max="12797" width="5.140625" customWidth="1"/>
    <col min="12798" max="12798" width="12.42578125" customWidth="1"/>
    <col min="12799" max="12799" width="8.5703125" customWidth="1"/>
    <col min="12800" max="12800" width="9.28515625" customWidth="1"/>
    <col min="12801" max="12801" width="9.140625" customWidth="1"/>
    <col min="12802" max="12802" width="9" customWidth="1"/>
    <col min="12803" max="12803" width="8.85546875" customWidth="1"/>
    <col min="12804" max="12804" width="9" customWidth="1"/>
    <col min="12805" max="12806" width="8.85546875" customWidth="1"/>
    <col min="12807" max="12807" width="9.140625" customWidth="1"/>
    <col min="12808" max="12808" width="9.28515625" customWidth="1"/>
    <col min="12809" max="12809" width="9.42578125" customWidth="1"/>
    <col min="12810" max="12810" width="9.28515625" customWidth="1"/>
    <col min="12811" max="12811" width="9.5703125" customWidth="1"/>
    <col min="12812" max="12812" width="10" customWidth="1"/>
    <col min="12813" max="12813" width="10.140625" customWidth="1"/>
    <col min="12814" max="12814" width="10.28515625" customWidth="1"/>
    <col min="12815" max="12815" width="9.42578125" customWidth="1"/>
    <col min="12816" max="12816" width="9.5703125" customWidth="1"/>
    <col min="12817" max="12817" width="9" customWidth="1"/>
    <col min="12818" max="12818" width="9.42578125" customWidth="1"/>
    <col min="12819" max="12820" width="9.7109375" customWidth="1"/>
    <col min="12821" max="12822" width="10" customWidth="1"/>
    <col min="12823" max="12823" width="9.85546875" customWidth="1"/>
    <col min="12824" max="12824" width="14.140625" customWidth="1"/>
    <col min="12825" max="12825" width="10.42578125" customWidth="1"/>
    <col min="12826" max="12826" width="10.5703125" customWidth="1"/>
    <col min="12827" max="12827" width="10.42578125" customWidth="1"/>
    <col min="12828" max="12828" width="10.28515625" customWidth="1"/>
    <col min="12829" max="12829" width="10.5703125" customWidth="1"/>
    <col min="12830" max="12830" width="9.140625" customWidth="1"/>
    <col min="12831" max="12831" width="10.42578125" customWidth="1"/>
    <col min="12832" max="12837" width="9.140625" customWidth="1"/>
    <col min="12838" max="12838" width="8" customWidth="1"/>
    <col min="12839" max="12847" width="7.28515625" customWidth="1"/>
    <col min="12848" max="12848" width="8.42578125" customWidth="1"/>
    <col min="12849" max="12849" width="9.28515625" customWidth="1"/>
    <col min="12850" max="12850" width="7.28515625" customWidth="1"/>
    <col min="12851" max="12851" width="9.85546875" customWidth="1"/>
    <col min="12852" max="12852" width="10.5703125" customWidth="1"/>
    <col min="12853" max="12853" width="8.5703125" customWidth="1"/>
    <col min="12854" max="12855" width="8.42578125" customWidth="1"/>
    <col min="12856" max="12856" width="9.140625" customWidth="1"/>
    <col min="12857" max="12857" width="8.140625" customWidth="1"/>
    <col min="12858" max="12858" width="8.85546875" customWidth="1"/>
    <col min="13052" max="13052" width="2.5703125" customWidth="1"/>
    <col min="13053" max="13053" width="5.140625" customWidth="1"/>
    <col min="13054" max="13054" width="12.42578125" customWidth="1"/>
    <col min="13055" max="13055" width="8.5703125" customWidth="1"/>
    <col min="13056" max="13056" width="9.28515625" customWidth="1"/>
    <col min="13057" max="13057" width="9.140625" customWidth="1"/>
    <col min="13058" max="13058" width="9" customWidth="1"/>
    <col min="13059" max="13059" width="8.85546875" customWidth="1"/>
    <col min="13060" max="13060" width="9" customWidth="1"/>
    <col min="13061" max="13062" width="8.85546875" customWidth="1"/>
    <col min="13063" max="13063" width="9.140625" customWidth="1"/>
    <col min="13064" max="13064" width="9.28515625" customWidth="1"/>
    <col min="13065" max="13065" width="9.42578125" customWidth="1"/>
    <col min="13066" max="13066" width="9.28515625" customWidth="1"/>
    <col min="13067" max="13067" width="9.5703125" customWidth="1"/>
    <col min="13068" max="13068" width="10" customWidth="1"/>
    <col min="13069" max="13069" width="10.140625" customWidth="1"/>
    <col min="13070" max="13070" width="10.28515625" customWidth="1"/>
    <col min="13071" max="13071" width="9.42578125" customWidth="1"/>
    <col min="13072" max="13072" width="9.5703125" customWidth="1"/>
    <col min="13073" max="13073" width="9" customWidth="1"/>
    <col min="13074" max="13074" width="9.42578125" customWidth="1"/>
    <col min="13075" max="13076" width="9.7109375" customWidth="1"/>
    <col min="13077" max="13078" width="10" customWidth="1"/>
    <col min="13079" max="13079" width="9.85546875" customWidth="1"/>
    <col min="13080" max="13080" width="14.140625" customWidth="1"/>
    <col min="13081" max="13081" width="10.42578125" customWidth="1"/>
    <col min="13082" max="13082" width="10.5703125" customWidth="1"/>
    <col min="13083" max="13083" width="10.42578125" customWidth="1"/>
    <col min="13084" max="13084" width="10.28515625" customWidth="1"/>
    <col min="13085" max="13085" width="10.5703125" customWidth="1"/>
    <col min="13086" max="13086" width="9.140625" customWidth="1"/>
    <col min="13087" max="13087" width="10.42578125" customWidth="1"/>
    <col min="13088" max="13093" width="9.140625" customWidth="1"/>
    <col min="13094" max="13094" width="8" customWidth="1"/>
    <col min="13095" max="13103" width="7.28515625" customWidth="1"/>
    <col min="13104" max="13104" width="8.42578125" customWidth="1"/>
    <col min="13105" max="13105" width="9.28515625" customWidth="1"/>
    <col min="13106" max="13106" width="7.28515625" customWidth="1"/>
    <col min="13107" max="13107" width="9.85546875" customWidth="1"/>
    <col min="13108" max="13108" width="10.5703125" customWidth="1"/>
    <col min="13109" max="13109" width="8.5703125" customWidth="1"/>
    <col min="13110" max="13111" width="8.42578125" customWidth="1"/>
    <col min="13112" max="13112" width="9.140625" customWidth="1"/>
    <col min="13113" max="13113" width="8.140625" customWidth="1"/>
    <col min="13114" max="13114" width="8.85546875" customWidth="1"/>
    <col min="13308" max="13308" width="2.5703125" customWidth="1"/>
    <col min="13309" max="13309" width="5.140625" customWidth="1"/>
    <col min="13310" max="13310" width="12.42578125" customWidth="1"/>
    <col min="13311" max="13311" width="8.5703125" customWidth="1"/>
    <col min="13312" max="13312" width="9.28515625" customWidth="1"/>
    <col min="13313" max="13313" width="9.140625" customWidth="1"/>
    <col min="13314" max="13314" width="9" customWidth="1"/>
    <col min="13315" max="13315" width="8.85546875" customWidth="1"/>
    <col min="13316" max="13316" width="9" customWidth="1"/>
    <col min="13317" max="13318" width="8.85546875" customWidth="1"/>
    <col min="13319" max="13319" width="9.140625" customWidth="1"/>
    <col min="13320" max="13320" width="9.28515625" customWidth="1"/>
    <col min="13321" max="13321" width="9.42578125" customWidth="1"/>
    <col min="13322" max="13322" width="9.28515625" customWidth="1"/>
    <col min="13323" max="13323" width="9.5703125" customWidth="1"/>
    <col min="13324" max="13324" width="10" customWidth="1"/>
    <col min="13325" max="13325" width="10.140625" customWidth="1"/>
    <col min="13326" max="13326" width="10.28515625" customWidth="1"/>
    <col min="13327" max="13327" width="9.42578125" customWidth="1"/>
    <col min="13328" max="13328" width="9.5703125" customWidth="1"/>
    <col min="13329" max="13329" width="9" customWidth="1"/>
    <col min="13330" max="13330" width="9.42578125" customWidth="1"/>
    <col min="13331" max="13332" width="9.7109375" customWidth="1"/>
    <col min="13333" max="13334" width="10" customWidth="1"/>
    <col min="13335" max="13335" width="9.85546875" customWidth="1"/>
    <col min="13336" max="13336" width="14.140625" customWidth="1"/>
    <col min="13337" max="13337" width="10.42578125" customWidth="1"/>
    <col min="13338" max="13338" width="10.5703125" customWidth="1"/>
    <col min="13339" max="13339" width="10.42578125" customWidth="1"/>
    <col min="13340" max="13340" width="10.28515625" customWidth="1"/>
    <col min="13341" max="13341" width="10.5703125" customWidth="1"/>
    <col min="13342" max="13342" width="9.140625" customWidth="1"/>
    <col min="13343" max="13343" width="10.42578125" customWidth="1"/>
    <col min="13344" max="13349" width="9.140625" customWidth="1"/>
    <col min="13350" max="13350" width="8" customWidth="1"/>
    <col min="13351" max="13359" width="7.28515625" customWidth="1"/>
    <col min="13360" max="13360" width="8.42578125" customWidth="1"/>
    <col min="13361" max="13361" width="9.28515625" customWidth="1"/>
    <col min="13362" max="13362" width="7.28515625" customWidth="1"/>
    <col min="13363" max="13363" width="9.85546875" customWidth="1"/>
    <col min="13364" max="13364" width="10.5703125" customWidth="1"/>
    <col min="13365" max="13365" width="8.5703125" customWidth="1"/>
    <col min="13366" max="13367" width="8.42578125" customWidth="1"/>
    <col min="13368" max="13368" width="9.140625" customWidth="1"/>
    <col min="13369" max="13369" width="8.140625" customWidth="1"/>
    <col min="13370" max="13370" width="8.85546875" customWidth="1"/>
    <col min="13564" max="13564" width="2.5703125" customWidth="1"/>
    <col min="13565" max="13565" width="5.140625" customWidth="1"/>
    <col min="13566" max="13566" width="12.42578125" customWidth="1"/>
    <col min="13567" max="13567" width="8.5703125" customWidth="1"/>
    <col min="13568" max="13568" width="9.28515625" customWidth="1"/>
    <col min="13569" max="13569" width="9.140625" customWidth="1"/>
    <col min="13570" max="13570" width="9" customWidth="1"/>
    <col min="13571" max="13571" width="8.85546875" customWidth="1"/>
    <col min="13572" max="13572" width="9" customWidth="1"/>
    <col min="13573" max="13574" width="8.85546875" customWidth="1"/>
    <col min="13575" max="13575" width="9.140625" customWidth="1"/>
    <col min="13576" max="13576" width="9.28515625" customWidth="1"/>
    <col min="13577" max="13577" width="9.42578125" customWidth="1"/>
    <col min="13578" max="13578" width="9.28515625" customWidth="1"/>
    <col min="13579" max="13579" width="9.5703125" customWidth="1"/>
    <col min="13580" max="13580" width="10" customWidth="1"/>
    <col min="13581" max="13581" width="10.140625" customWidth="1"/>
    <col min="13582" max="13582" width="10.28515625" customWidth="1"/>
    <col min="13583" max="13583" width="9.42578125" customWidth="1"/>
    <col min="13584" max="13584" width="9.5703125" customWidth="1"/>
    <col min="13585" max="13585" width="9" customWidth="1"/>
    <col min="13586" max="13586" width="9.42578125" customWidth="1"/>
    <col min="13587" max="13588" width="9.7109375" customWidth="1"/>
    <col min="13589" max="13590" width="10" customWidth="1"/>
    <col min="13591" max="13591" width="9.85546875" customWidth="1"/>
    <col min="13592" max="13592" width="14.140625" customWidth="1"/>
    <col min="13593" max="13593" width="10.42578125" customWidth="1"/>
    <col min="13594" max="13594" width="10.5703125" customWidth="1"/>
    <col min="13595" max="13595" width="10.42578125" customWidth="1"/>
    <col min="13596" max="13596" width="10.28515625" customWidth="1"/>
    <col min="13597" max="13597" width="10.5703125" customWidth="1"/>
    <col min="13598" max="13598" width="9.140625" customWidth="1"/>
    <col min="13599" max="13599" width="10.42578125" customWidth="1"/>
    <col min="13600" max="13605" width="9.140625" customWidth="1"/>
    <col min="13606" max="13606" width="8" customWidth="1"/>
    <col min="13607" max="13615" width="7.28515625" customWidth="1"/>
    <col min="13616" max="13616" width="8.42578125" customWidth="1"/>
    <col min="13617" max="13617" width="9.28515625" customWidth="1"/>
    <col min="13618" max="13618" width="7.28515625" customWidth="1"/>
    <col min="13619" max="13619" width="9.85546875" customWidth="1"/>
    <col min="13620" max="13620" width="10.5703125" customWidth="1"/>
    <col min="13621" max="13621" width="8.5703125" customWidth="1"/>
    <col min="13622" max="13623" width="8.42578125" customWidth="1"/>
    <col min="13624" max="13624" width="9.140625" customWidth="1"/>
    <col min="13625" max="13625" width="8.140625" customWidth="1"/>
    <col min="13626" max="13626" width="8.85546875" customWidth="1"/>
    <col min="13820" max="13820" width="2.5703125" customWidth="1"/>
    <col min="13821" max="13821" width="5.140625" customWidth="1"/>
    <col min="13822" max="13822" width="12.42578125" customWidth="1"/>
    <col min="13823" max="13823" width="8.5703125" customWidth="1"/>
    <col min="13824" max="13824" width="9.28515625" customWidth="1"/>
    <col min="13825" max="13825" width="9.140625" customWidth="1"/>
    <col min="13826" max="13826" width="9" customWidth="1"/>
    <col min="13827" max="13827" width="8.85546875" customWidth="1"/>
    <col min="13828" max="13828" width="9" customWidth="1"/>
    <col min="13829" max="13830" width="8.85546875" customWidth="1"/>
    <col min="13831" max="13831" width="9.140625" customWidth="1"/>
    <col min="13832" max="13832" width="9.28515625" customWidth="1"/>
    <col min="13833" max="13833" width="9.42578125" customWidth="1"/>
    <col min="13834" max="13834" width="9.28515625" customWidth="1"/>
    <col min="13835" max="13835" width="9.5703125" customWidth="1"/>
    <col min="13836" max="13836" width="10" customWidth="1"/>
    <col min="13837" max="13837" width="10.140625" customWidth="1"/>
    <col min="13838" max="13838" width="10.28515625" customWidth="1"/>
    <col min="13839" max="13839" width="9.42578125" customWidth="1"/>
    <col min="13840" max="13840" width="9.5703125" customWidth="1"/>
    <col min="13841" max="13841" width="9" customWidth="1"/>
    <col min="13842" max="13842" width="9.42578125" customWidth="1"/>
    <col min="13843" max="13844" width="9.7109375" customWidth="1"/>
    <col min="13845" max="13846" width="10" customWidth="1"/>
    <col min="13847" max="13847" width="9.85546875" customWidth="1"/>
    <col min="13848" max="13848" width="14.140625" customWidth="1"/>
    <col min="13849" max="13849" width="10.42578125" customWidth="1"/>
    <col min="13850" max="13850" width="10.5703125" customWidth="1"/>
    <col min="13851" max="13851" width="10.42578125" customWidth="1"/>
    <col min="13852" max="13852" width="10.28515625" customWidth="1"/>
    <col min="13853" max="13853" width="10.5703125" customWidth="1"/>
    <col min="13854" max="13854" width="9.140625" customWidth="1"/>
    <col min="13855" max="13855" width="10.42578125" customWidth="1"/>
    <col min="13856" max="13861" width="9.140625" customWidth="1"/>
    <col min="13862" max="13862" width="8" customWidth="1"/>
    <col min="13863" max="13871" width="7.28515625" customWidth="1"/>
    <col min="13872" max="13872" width="8.42578125" customWidth="1"/>
    <col min="13873" max="13873" width="9.28515625" customWidth="1"/>
    <col min="13874" max="13874" width="7.28515625" customWidth="1"/>
    <col min="13875" max="13875" width="9.85546875" customWidth="1"/>
    <col min="13876" max="13876" width="10.5703125" customWidth="1"/>
    <col min="13877" max="13877" width="8.5703125" customWidth="1"/>
    <col min="13878" max="13879" width="8.42578125" customWidth="1"/>
    <col min="13880" max="13880" width="9.140625" customWidth="1"/>
    <col min="13881" max="13881" width="8.140625" customWidth="1"/>
    <col min="13882" max="13882" width="8.85546875" customWidth="1"/>
    <col min="14076" max="14076" width="2.5703125" customWidth="1"/>
    <col min="14077" max="14077" width="5.140625" customWidth="1"/>
    <col min="14078" max="14078" width="12.42578125" customWidth="1"/>
    <col min="14079" max="14079" width="8.5703125" customWidth="1"/>
    <col min="14080" max="14080" width="9.28515625" customWidth="1"/>
    <col min="14081" max="14081" width="9.140625" customWidth="1"/>
    <col min="14082" max="14082" width="9" customWidth="1"/>
    <col min="14083" max="14083" width="8.85546875" customWidth="1"/>
    <col min="14084" max="14084" width="9" customWidth="1"/>
    <col min="14085" max="14086" width="8.85546875" customWidth="1"/>
    <col min="14087" max="14087" width="9.140625" customWidth="1"/>
    <col min="14088" max="14088" width="9.28515625" customWidth="1"/>
    <col min="14089" max="14089" width="9.42578125" customWidth="1"/>
    <col min="14090" max="14090" width="9.28515625" customWidth="1"/>
    <col min="14091" max="14091" width="9.5703125" customWidth="1"/>
    <col min="14092" max="14092" width="10" customWidth="1"/>
    <col min="14093" max="14093" width="10.140625" customWidth="1"/>
    <col min="14094" max="14094" width="10.28515625" customWidth="1"/>
    <col min="14095" max="14095" width="9.42578125" customWidth="1"/>
    <col min="14096" max="14096" width="9.5703125" customWidth="1"/>
    <col min="14097" max="14097" width="9" customWidth="1"/>
    <col min="14098" max="14098" width="9.42578125" customWidth="1"/>
    <col min="14099" max="14100" width="9.7109375" customWidth="1"/>
    <col min="14101" max="14102" width="10" customWidth="1"/>
    <col min="14103" max="14103" width="9.85546875" customWidth="1"/>
    <col min="14104" max="14104" width="14.140625" customWidth="1"/>
    <col min="14105" max="14105" width="10.42578125" customWidth="1"/>
    <col min="14106" max="14106" width="10.5703125" customWidth="1"/>
    <col min="14107" max="14107" width="10.42578125" customWidth="1"/>
    <col min="14108" max="14108" width="10.28515625" customWidth="1"/>
    <col min="14109" max="14109" width="10.5703125" customWidth="1"/>
    <col min="14110" max="14110" width="9.140625" customWidth="1"/>
    <col min="14111" max="14111" width="10.42578125" customWidth="1"/>
    <col min="14112" max="14117" width="9.140625" customWidth="1"/>
    <col min="14118" max="14118" width="8" customWidth="1"/>
    <col min="14119" max="14127" width="7.28515625" customWidth="1"/>
    <col min="14128" max="14128" width="8.42578125" customWidth="1"/>
    <col min="14129" max="14129" width="9.28515625" customWidth="1"/>
    <col min="14130" max="14130" width="7.28515625" customWidth="1"/>
    <col min="14131" max="14131" width="9.85546875" customWidth="1"/>
    <col min="14132" max="14132" width="10.5703125" customWidth="1"/>
    <col min="14133" max="14133" width="8.5703125" customWidth="1"/>
    <col min="14134" max="14135" width="8.42578125" customWidth="1"/>
    <col min="14136" max="14136" width="9.140625" customWidth="1"/>
    <col min="14137" max="14137" width="8.140625" customWidth="1"/>
    <col min="14138" max="14138" width="8.85546875" customWidth="1"/>
    <col min="14332" max="14332" width="2.5703125" customWidth="1"/>
    <col min="14333" max="14333" width="5.140625" customWidth="1"/>
    <col min="14334" max="14334" width="12.42578125" customWidth="1"/>
    <col min="14335" max="14335" width="8.5703125" customWidth="1"/>
    <col min="14336" max="14336" width="9.28515625" customWidth="1"/>
    <col min="14337" max="14337" width="9.140625" customWidth="1"/>
    <col min="14338" max="14338" width="9" customWidth="1"/>
    <col min="14339" max="14339" width="8.85546875" customWidth="1"/>
    <col min="14340" max="14340" width="9" customWidth="1"/>
    <col min="14341" max="14342" width="8.85546875" customWidth="1"/>
    <col min="14343" max="14343" width="9.140625" customWidth="1"/>
    <col min="14344" max="14344" width="9.28515625" customWidth="1"/>
    <col min="14345" max="14345" width="9.42578125" customWidth="1"/>
    <col min="14346" max="14346" width="9.28515625" customWidth="1"/>
    <col min="14347" max="14347" width="9.5703125" customWidth="1"/>
    <col min="14348" max="14348" width="10" customWidth="1"/>
    <col min="14349" max="14349" width="10.140625" customWidth="1"/>
    <col min="14350" max="14350" width="10.28515625" customWidth="1"/>
    <col min="14351" max="14351" width="9.42578125" customWidth="1"/>
    <col min="14352" max="14352" width="9.5703125" customWidth="1"/>
    <col min="14353" max="14353" width="9" customWidth="1"/>
    <col min="14354" max="14354" width="9.42578125" customWidth="1"/>
    <col min="14355" max="14356" width="9.7109375" customWidth="1"/>
    <col min="14357" max="14358" width="10" customWidth="1"/>
    <col min="14359" max="14359" width="9.85546875" customWidth="1"/>
    <col min="14360" max="14360" width="14.140625" customWidth="1"/>
    <col min="14361" max="14361" width="10.42578125" customWidth="1"/>
    <col min="14362" max="14362" width="10.5703125" customWidth="1"/>
    <col min="14363" max="14363" width="10.42578125" customWidth="1"/>
    <col min="14364" max="14364" width="10.28515625" customWidth="1"/>
    <col min="14365" max="14365" width="10.5703125" customWidth="1"/>
    <col min="14366" max="14366" width="9.140625" customWidth="1"/>
    <col min="14367" max="14367" width="10.42578125" customWidth="1"/>
    <col min="14368" max="14373" width="9.140625" customWidth="1"/>
    <col min="14374" max="14374" width="8" customWidth="1"/>
    <col min="14375" max="14383" width="7.28515625" customWidth="1"/>
    <col min="14384" max="14384" width="8.42578125" customWidth="1"/>
    <col min="14385" max="14385" width="9.28515625" customWidth="1"/>
    <col min="14386" max="14386" width="7.28515625" customWidth="1"/>
    <col min="14387" max="14387" width="9.85546875" customWidth="1"/>
    <col min="14388" max="14388" width="10.5703125" customWidth="1"/>
    <col min="14389" max="14389" width="8.5703125" customWidth="1"/>
    <col min="14390" max="14391" width="8.42578125" customWidth="1"/>
    <col min="14392" max="14392" width="9.140625" customWidth="1"/>
    <col min="14393" max="14393" width="8.140625" customWidth="1"/>
    <col min="14394" max="14394" width="8.85546875" customWidth="1"/>
    <col min="14588" max="14588" width="2.5703125" customWidth="1"/>
    <col min="14589" max="14589" width="5.140625" customWidth="1"/>
    <col min="14590" max="14590" width="12.42578125" customWidth="1"/>
    <col min="14591" max="14591" width="8.5703125" customWidth="1"/>
    <col min="14592" max="14592" width="9.28515625" customWidth="1"/>
    <col min="14593" max="14593" width="9.140625" customWidth="1"/>
    <col min="14594" max="14594" width="9" customWidth="1"/>
    <col min="14595" max="14595" width="8.85546875" customWidth="1"/>
    <col min="14596" max="14596" width="9" customWidth="1"/>
    <col min="14597" max="14598" width="8.85546875" customWidth="1"/>
    <col min="14599" max="14599" width="9.140625" customWidth="1"/>
    <col min="14600" max="14600" width="9.28515625" customWidth="1"/>
    <col min="14601" max="14601" width="9.42578125" customWidth="1"/>
    <col min="14602" max="14602" width="9.28515625" customWidth="1"/>
    <col min="14603" max="14603" width="9.5703125" customWidth="1"/>
    <col min="14604" max="14604" width="10" customWidth="1"/>
    <col min="14605" max="14605" width="10.140625" customWidth="1"/>
    <col min="14606" max="14606" width="10.28515625" customWidth="1"/>
    <col min="14607" max="14607" width="9.42578125" customWidth="1"/>
    <col min="14608" max="14608" width="9.5703125" customWidth="1"/>
    <col min="14609" max="14609" width="9" customWidth="1"/>
    <col min="14610" max="14610" width="9.42578125" customWidth="1"/>
    <col min="14611" max="14612" width="9.7109375" customWidth="1"/>
    <col min="14613" max="14614" width="10" customWidth="1"/>
    <col min="14615" max="14615" width="9.85546875" customWidth="1"/>
    <col min="14616" max="14616" width="14.140625" customWidth="1"/>
    <col min="14617" max="14617" width="10.42578125" customWidth="1"/>
    <col min="14618" max="14618" width="10.5703125" customWidth="1"/>
    <col min="14619" max="14619" width="10.42578125" customWidth="1"/>
    <col min="14620" max="14620" width="10.28515625" customWidth="1"/>
    <col min="14621" max="14621" width="10.5703125" customWidth="1"/>
    <col min="14622" max="14622" width="9.140625" customWidth="1"/>
    <col min="14623" max="14623" width="10.42578125" customWidth="1"/>
    <col min="14624" max="14629" width="9.140625" customWidth="1"/>
    <col min="14630" max="14630" width="8" customWidth="1"/>
    <col min="14631" max="14639" width="7.28515625" customWidth="1"/>
    <col min="14640" max="14640" width="8.42578125" customWidth="1"/>
    <col min="14641" max="14641" width="9.28515625" customWidth="1"/>
    <col min="14642" max="14642" width="7.28515625" customWidth="1"/>
    <col min="14643" max="14643" width="9.85546875" customWidth="1"/>
    <col min="14644" max="14644" width="10.5703125" customWidth="1"/>
    <col min="14645" max="14645" width="8.5703125" customWidth="1"/>
    <col min="14646" max="14647" width="8.42578125" customWidth="1"/>
    <col min="14648" max="14648" width="9.140625" customWidth="1"/>
    <col min="14649" max="14649" width="8.140625" customWidth="1"/>
    <col min="14650" max="14650" width="8.85546875" customWidth="1"/>
    <col min="14844" max="14844" width="2.5703125" customWidth="1"/>
    <col min="14845" max="14845" width="5.140625" customWidth="1"/>
    <col min="14846" max="14846" width="12.42578125" customWidth="1"/>
    <col min="14847" max="14847" width="8.5703125" customWidth="1"/>
    <col min="14848" max="14848" width="9.28515625" customWidth="1"/>
    <col min="14849" max="14849" width="9.140625" customWidth="1"/>
    <col min="14850" max="14850" width="9" customWidth="1"/>
    <col min="14851" max="14851" width="8.85546875" customWidth="1"/>
    <col min="14852" max="14852" width="9" customWidth="1"/>
    <col min="14853" max="14854" width="8.85546875" customWidth="1"/>
    <col min="14855" max="14855" width="9.140625" customWidth="1"/>
    <col min="14856" max="14856" width="9.28515625" customWidth="1"/>
    <col min="14857" max="14857" width="9.42578125" customWidth="1"/>
    <col min="14858" max="14858" width="9.28515625" customWidth="1"/>
    <col min="14859" max="14859" width="9.5703125" customWidth="1"/>
    <col min="14860" max="14860" width="10" customWidth="1"/>
    <col min="14861" max="14861" width="10.140625" customWidth="1"/>
    <col min="14862" max="14862" width="10.28515625" customWidth="1"/>
    <col min="14863" max="14863" width="9.42578125" customWidth="1"/>
    <col min="14864" max="14864" width="9.5703125" customWidth="1"/>
    <col min="14865" max="14865" width="9" customWidth="1"/>
    <col min="14866" max="14866" width="9.42578125" customWidth="1"/>
    <col min="14867" max="14868" width="9.7109375" customWidth="1"/>
    <col min="14869" max="14870" width="10" customWidth="1"/>
    <col min="14871" max="14871" width="9.85546875" customWidth="1"/>
    <col min="14872" max="14872" width="14.140625" customWidth="1"/>
    <col min="14873" max="14873" width="10.42578125" customWidth="1"/>
    <col min="14874" max="14874" width="10.5703125" customWidth="1"/>
    <col min="14875" max="14875" width="10.42578125" customWidth="1"/>
    <col min="14876" max="14876" width="10.28515625" customWidth="1"/>
    <col min="14877" max="14877" width="10.5703125" customWidth="1"/>
    <col min="14878" max="14878" width="9.140625" customWidth="1"/>
    <col min="14879" max="14879" width="10.42578125" customWidth="1"/>
    <col min="14880" max="14885" width="9.140625" customWidth="1"/>
    <col min="14886" max="14886" width="8" customWidth="1"/>
    <col min="14887" max="14895" width="7.28515625" customWidth="1"/>
    <col min="14896" max="14896" width="8.42578125" customWidth="1"/>
    <col min="14897" max="14897" width="9.28515625" customWidth="1"/>
    <col min="14898" max="14898" width="7.28515625" customWidth="1"/>
    <col min="14899" max="14899" width="9.85546875" customWidth="1"/>
    <col min="14900" max="14900" width="10.5703125" customWidth="1"/>
    <col min="14901" max="14901" width="8.5703125" customWidth="1"/>
    <col min="14902" max="14903" width="8.42578125" customWidth="1"/>
    <col min="14904" max="14904" width="9.140625" customWidth="1"/>
    <col min="14905" max="14905" width="8.140625" customWidth="1"/>
    <col min="14906" max="14906" width="8.85546875" customWidth="1"/>
    <col min="15100" max="15100" width="2.5703125" customWidth="1"/>
    <col min="15101" max="15101" width="5.140625" customWidth="1"/>
    <col min="15102" max="15102" width="12.42578125" customWidth="1"/>
    <col min="15103" max="15103" width="8.5703125" customWidth="1"/>
    <col min="15104" max="15104" width="9.28515625" customWidth="1"/>
    <col min="15105" max="15105" width="9.140625" customWidth="1"/>
    <col min="15106" max="15106" width="9" customWidth="1"/>
    <col min="15107" max="15107" width="8.85546875" customWidth="1"/>
    <col min="15108" max="15108" width="9" customWidth="1"/>
    <col min="15109" max="15110" width="8.85546875" customWidth="1"/>
    <col min="15111" max="15111" width="9.140625" customWidth="1"/>
    <col min="15112" max="15112" width="9.28515625" customWidth="1"/>
    <col min="15113" max="15113" width="9.42578125" customWidth="1"/>
    <col min="15114" max="15114" width="9.28515625" customWidth="1"/>
    <col min="15115" max="15115" width="9.5703125" customWidth="1"/>
    <col min="15116" max="15116" width="10" customWidth="1"/>
    <col min="15117" max="15117" width="10.140625" customWidth="1"/>
    <col min="15118" max="15118" width="10.28515625" customWidth="1"/>
    <col min="15119" max="15119" width="9.42578125" customWidth="1"/>
    <col min="15120" max="15120" width="9.5703125" customWidth="1"/>
    <col min="15121" max="15121" width="9" customWidth="1"/>
    <col min="15122" max="15122" width="9.42578125" customWidth="1"/>
    <col min="15123" max="15124" width="9.7109375" customWidth="1"/>
    <col min="15125" max="15126" width="10" customWidth="1"/>
    <col min="15127" max="15127" width="9.85546875" customWidth="1"/>
    <col min="15128" max="15128" width="14.140625" customWidth="1"/>
    <col min="15129" max="15129" width="10.42578125" customWidth="1"/>
    <col min="15130" max="15130" width="10.5703125" customWidth="1"/>
    <col min="15131" max="15131" width="10.42578125" customWidth="1"/>
    <col min="15132" max="15132" width="10.28515625" customWidth="1"/>
    <col min="15133" max="15133" width="10.5703125" customWidth="1"/>
    <col min="15134" max="15134" width="9.140625" customWidth="1"/>
    <col min="15135" max="15135" width="10.42578125" customWidth="1"/>
    <col min="15136" max="15141" width="9.140625" customWidth="1"/>
    <col min="15142" max="15142" width="8" customWidth="1"/>
    <col min="15143" max="15151" width="7.28515625" customWidth="1"/>
    <col min="15152" max="15152" width="8.42578125" customWidth="1"/>
    <col min="15153" max="15153" width="9.28515625" customWidth="1"/>
    <col min="15154" max="15154" width="7.28515625" customWidth="1"/>
    <col min="15155" max="15155" width="9.85546875" customWidth="1"/>
    <col min="15156" max="15156" width="10.5703125" customWidth="1"/>
    <col min="15157" max="15157" width="8.5703125" customWidth="1"/>
    <col min="15158" max="15159" width="8.42578125" customWidth="1"/>
    <col min="15160" max="15160" width="9.140625" customWidth="1"/>
    <col min="15161" max="15161" width="8.140625" customWidth="1"/>
    <col min="15162" max="15162" width="8.85546875" customWidth="1"/>
    <col min="15356" max="15356" width="2.5703125" customWidth="1"/>
    <col min="15357" max="15357" width="5.140625" customWidth="1"/>
    <col min="15358" max="15358" width="12.42578125" customWidth="1"/>
    <col min="15359" max="15359" width="8.5703125" customWidth="1"/>
    <col min="15360" max="15360" width="9.28515625" customWidth="1"/>
    <col min="15361" max="15361" width="9.140625" customWidth="1"/>
    <col min="15362" max="15362" width="9" customWidth="1"/>
    <col min="15363" max="15363" width="8.85546875" customWidth="1"/>
    <col min="15364" max="15364" width="9" customWidth="1"/>
    <col min="15365" max="15366" width="8.85546875" customWidth="1"/>
    <col min="15367" max="15367" width="9.140625" customWidth="1"/>
    <col min="15368" max="15368" width="9.28515625" customWidth="1"/>
    <col min="15369" max="15369" width="9.42578125" customWidth="1"/>
    <col min="15370" max="15370" width="9.28515625" customWidth="1"/>
    <col min="15371" max="15371" width="9.5703125" customWidth="1"/>
    <col min="15372" max="15372" width="10" customWidth="1"/>
    <col min="15373" max="15373" width="10.140625" customWidth="1"/>
    <col min="15374" max="15374" width="10.28515625" customWidth="1"/>
    <col min="15375" max="15375" width="9.42578125" customWidth="1"/>
    <col min="15376" max="15376" width="9.5703125" customWidth="1"/>
    <col min="15377" max="15377" width="9" customWidth="1"/>
    <col min="15378" max="15378" width="9.42578125" customWidth="1"/>
    <col min="15379" max="15380" width="9.7109375" customWidth="1"/>
    <col min="15381" max="15382" width="10" customWidth="1"/>
    <col min="15383" max="15383" width="9.85546875" customWidth="1"/>
    <col min="15384" max="15384" width="14.140625" customWidth="1"/>
    <col min="15385" max="15385" width="10.42578125" customWidth="1"/>
    <col min="15386" max="15386" width="10.5703125" customWidth="1"/>
    <col min="15387" max="15387" width="10.42578125" customWidth="1"/>
    <col min="15388" max="15388" width="10.28515625" customWidth="1"/>
    <col min="15389" max="15389" width="10.5703125" customWidth="1"/>
    <col min="15390" max="15390" width="9.140625" customWidth="1"/>
    <col min="15391" max="15391" width="10.42578125" customWidth="1"/>
    <col min="15392" max="15397" width="9.140625" customWidth="1"/>
    <col min="15398" max="15398" width="8" customWidth="1"/>
    <col min="15399" max="15407" width="7.28515625" customWidth="1"/>
    <col min="15408" max="15408" width="8.42578125" customWidth="1"/>
    <col min="15409" max="15409" width="9.28515625" customWidth="1"/>
    <col min="15410" max="15410" width="7.28515625" customWidth="1"/>
    <col min="15411" max="15411" width="9.85546875" customWidth="1"/>
    <col min="15412" max="15412" width="10.5703125" customWidth="1"/>
    <col min="15413" max="15413" width="8.5703125" customWidth="1"/>
    <col min="15414" max="15415" width="8.42578125" customWidth="1"/>
    <col min="15416" max="15416" width="9.140625" customWidth="1"/>
    <col min="15417" max="15417" width="8.140625" customWidth="1"/>
    <col min="15418" max="15418" width="8.85546875" customWidth="1"/>
    <col min="15612" max="15612" width="2.5703125" customWidth="1"/>
    <col min="15613" max="15613" width="5.140625" customWidth="1"/>
    <col min="15614" max="15614" width="12.42578125" customWidth="1"/>
    <col min="15615" max="15615" width="8.5703125" customWidth="1"/>
    <col min="15616" max="15616" width="9.28515625" customWidth="1"/>
    <col min="15617" max="15617" width="9.140625" customWidth="1"/>
    <col min="15618" max="15618" width="9" customWidth="1"/>
    <col min="15619" max="15619" width="8.85546875" customWidth="1"/>
    <col min="15620" max="15620" width="9" customWidth="1"/>
    <col min="15621" max="15622" width="8.85546875" customWidth="1"/>
    <col min="15623" max="15623" width="9.140625" customWidth="1"/>
    <col min="15624" max="15624" width="9.28515625" customWidth="1"/>
    <col min="15625" max="15625" width="9.42578125" customWidth="1"/>
    <col min="15626" max="15626" width="9.28515625" customWidth="1"/>
    <col min="15627" max="15627" width="9.5703125" customWidth="1"/>
    <col min="15628" max="15628" width="10" customWidth="1"/>
    <col min="15629" max="15629" width="10.140625" customWidth="1"/>
    <col min="15630" max="15630" width="10.28515625" customWidth="1"/>
    <col min="15631" max="15631" width="9.42578125" customWidth="1"/>
    <col min="15632" max="15632" width="9.5703125" customWidth="1"/>
    <col min="15633" max="15633" width="9" customWidth="1"/>
    <col min="15634" max="15634" width="9.42578125" customWidth="1"/>
    <col min="15635" max="15636" width="9.7109375" customWidth="1"/>
    <col min="15637" max="15638" width="10" customWidth="1"/>
    <col min="15639" max="15639" width="9.85546875" customWidth="1"/>
    <col min="15640" max="15640" width="14.140625" customWidth="1"/>
    <col min="15641" max="15641" width="10.42578125" customWidth="1"/>
    <col min="15642" max="15642" width="10.5703125" customWidth="1"/>
    <col min="15643" max="15643" width="10.42578125" customWidth="1"/>
    <col min="15644" max="15644" width="10.28515625" customWidth="1"/>
    <col min="15645" max="15645" width="10.5703125" customWidth="1"/>
    <col min="15646" max="15646" width="9.140625" customWidth="1"/>
    <col min="15647" max="15647" width="10.42578125" customWidth="1"/>
    <col min="15648" max="15653" width="9.140625" customWidth="1"/>
    <col min="15654" max="15654" width="8" customWidth="1"/>
    <col min="15655" max="15663" width="7.28515625" customWidth="1"/>
    <col min="15664" max="15664" width="8.42578125" customWidth="1"/>
    <col min="15665" max="15665" width="9.28515625" customWidth="1"/>
    <col min="15666" max="15666" width="7.28515625" customWidth="1"/>
    <col min="15667" max="15667" width="9.85546875" customWidth="1"/>
    <col min="15668" max="15668" width="10.5703125" customWidth="1"/>
    <col min="15669" max="15669" width="8.5703125" customWidth="1"/>
    <col min="15670" max="15671" width="8.42578125" customWidth="1"/>
    <col min="15672" max="15672" width="9.140625" customWidth="1"/>
    <col min="15673" max="15673" width="8.140625" customWidth="1"/>
    <col min="15674" max="15674" width="8.85546875" customWidth="1"/>
    <col min="15868" max="15868" width="2.5703125" customWidth="1"/>
    <col min="15869" max="15869" width="5.140625" customWidth="1"/>
    <col min="15870" max="15870" width="12.42578125" customWidth="1"/>
    <col min="15871" max="15871" width="8.5703125" customWidth="1"/>
    <col min="15872" max="15872" width="9.28515625" customWidth="1"/>
    <col min="15873" max="15873" width="9.140625" customWidth="1"/>
    <col min="15874" max="15874" width="9" customWidth="1"/>
    <col min="15875" max="15875" width="8.85546875" customWidth="1"/>
    <col min="15876" max="15876" width="9" customWidth="1"/>
    <col min="15877" max="15878" width="8.85546875" customWidth="1"/>
    <col min="15879" max="15879" width="9.140625" customWidth="1"/>
    <col min="15880" max="15880" width="9.28515625" customWidth="1"/>
    <col min="15881" max="15881" width="9.42578125" customWidth="1"/>
    <col min="15882" max="15882" width="9.28515625" customWidth="1"/>
    <col min="15883" max="15883" width="9.5703125" customWidth="1"/>
    <col min="15884" max="15884" width="10" customWidth="1"/>
    <col min="15885" max="15885" width="10.140625" customWidth="1"/>
    <col min="15886" max="15886" width="10.28515625" customWidth="1"/>
    <col min="15887" max="15887" width="9.42578125" customWidth="1"/>
    <col min="15888" max="15888" width="9.5703125" customWidth="1"/>
    <col min="15889" max="15889" width="9" customWidth="1"/>
    <col min="15890" max="15890" width="9.42578125" customWidth="1"/>
    <col min="15891" max="15892" width="9.7109375" customWidth="1"/>
    <col min="15893" max="15894" width="10" customWidth="1"/>
    <col min="15895" max="15895" width="9.85546875" customWidth="1"/>
    <col min="15896" max="15896" width="14.140625" customWidth="1"/>
    <col min="15897" max="15897" width="10.42578125" customWidth="1"/>
    <col min="15898" max="15898" width="10.5703125" customWidth="1"/>
    <col min="15899" max="15899" width="10.42578125" customWidth="1"/>
    <col min="15900" max="15900" width="10.28515625" customWidth="1"/>
    <col min="15901" max="15901" width="10.5703125" customWidth="1"/>
    <col min="15902" max="15902" width="9.140625" customWidth="1"/>
    <col min="15903" max="15903" width="10.42578125" customWidth="1"/>
    <col min="15904" max="15909" width="9.140625" customWidth="1"/>
    <col min="15910" max="15910" width="8" customWidth="1"/>
    <col min="15911" max="15919" width="7.28515625" customWidth="1"/>
    <col min="15920" max="15920" width="8.42578125" customWidth="1"/>
    <col min="15921" max="15921" width="9.28515625" customWidth="1"/>
    <col min="15922" max="15922" width="7.28515625" customWidth="1"/>
    <col min="15923" max="15923" width="9.85546875" customWidth="1"/>
    <col min="15924" max="15924" width="10.5703125" customWidth="1"/>
    <col min="15925" max="15925" width="8.5703125" customWidth="1"/>
    <col min="15926" max="15927" width="8.42578125" customWidth="1"/>
    <col min="15928" max="15928" width="9.140625" customWidth="1"/>
    <col min="15929" max="15929" width="8.140625" customWidth="1"/>
    <col min="15930" max="15930" width="8.85546875" customWidth="1"/>
    <col min="16124" max="16124" width="2.5703125" customWidth="1"/>
    <col min="16125" max="16125" width="5.140625" customWidth="1"/>
    <col min="16126" max="16126" width="12.42578125" customWidth="1"/>
    <col min="16127" max="16127" width="8.5703125" customWidth="1"/>
    <col min="16128" max="16128" width="9.28515625" customWidth="1"/>
    <col min="16129" max="16129" width="9.140625" customWidth="1"/>
    <col min="16130" max="16130" width="9" customWidth="1"/>
    <col min="16131" max="16131" width="8.85546875" customWidth="1"/>
    <col min="16132" max="16132" width="9" customWidth="1"/>
    <col min="16133" max="16134" width="8.85546875" customWidth="1"/>
    <col min="16135" max="16135" width="9.140625" customWidth="1"/>
    <col min="16136" max="16136" width="9.28515625" customWidth="1"/>
    <col min="16137" max="16137" width="9.42578125" customWidth="1"/>
    <col min="16138" max="16138" width="9.28515625" customWidth="1"/>
    <col min="16139" max="16139" width="9.5703125" customWidth="1"/>
    <col min="16140" max="16140" width="10" customWidth="1"/>
    <col min="16141" max="16141" width="10.140625" customWidth="1"/>
    <col min="16142" max="16142" width="10.28515625" customWidth="1"/>
    <col min="16143" max="16143" width="9.42578125" customWidth="1"/>
    <col min="16144" max="16144" width="9.5703125" customWidth="1"/>
    <col min="16145" max="16145" width="9" customWidth="1"/>
    <col min="16146" max="16146" width="9.42578125" customWidth="1"/>
    <col min="16147" max="16148" width="9.7109375" customWidth="1"/>
    <col min="16149" max="16150" width="10" customWidth="1"/>
    <col min="16151" max="16151" width="9.85546875" customWidth="1"/>
    <col min="16152" max="16152" width="14.140625" customWidth="1"/>
    <col min="16153" max="16153" width="10.42578125" customWidth="1"/>
    <col min="16154" max="16154" width="10.5703125" customWidth="1"/>
    <col min="16155" max="16155" width="10.42578125" customWidth="1"/>
    <col min="16156" max="16156" width="10.28515625" customWidth="1"/>
    <col min="16157" max="16157" width="10.5703125" customWidth="1"/>
    <col min="16158" max="16158" width="9.140625" customWidth="1"/>
    <col min="16159" max="16159" width="10.42578125" customWidth="1"/>
    <col min="16160" max="16165" width="9.140625" customWidth="1"/>
    <col min="16166" max="16166" width="8" customWidth="1"/>
    <col min="16167" max="16175" width="7.28515625" customWidth="1"/>
    <col min="16176" max="16176" width="8.42578125" customWidth="1"/>
    <col min="16177" max="16177" width="9.28515625" customWidth="1"/>
    <col min="16178" max="16178" width="7.28515625" customWidth="1"/>
    <col min="16179" max="16179" width="9.85546875" customWidth="1"/>
    <col min="16180" max="16180" width="10.5703125" customWidth="1"/>
    <col min="16181" max="16181" width="8.5703125" customWidth="1"/>
    <col min="16182" max="16183" width="8.42578125" customWidth="1"/>
    <col min="16184" max="16184" width="9.140625" customWidth="1"/>
    <col min="16185" max="16185" width="8.140625" customWidth="1"/>
    <col min="16186" max="16186" width="8.85546875" customWidth="1"/>
  </cols>
  <sheetData>
    <row r="1" spans="2:61" ht="30" x14ac:dyDescent="0.25">
      <c r="B1" s="1288" t="s">
        <v>291</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row>
    <row r="2" spans="2:61" ht="15.75" thickBot="1" x14ac:dyDescent="0.3">
      <c r="B2" s="282"/>
      <c r="C2" s="1"/>
    </row>
    <row r="3" spans="2:61" ht="21.75" customHeight="1" thickBot="1" x14ac:dyDescent="0.3">
      <c r="B3" s="1358" t="s">
        <v>0</v>
      </c>
      <c r="C3" s="1359"/>
      <c r="D3" s="1364" t="s">
        <v>1</v>
      </c>
      <c r="E3" s="1467" t="s">
        <v>2</v>
      </c>
      <c r="F3" s="1468"/>
      <c r="G3" s="1468"/>
      <c r="H3" s="1468"/>
      <c r="I3" s="1468"/>
      <c r="J3" s="1468"/>
      <c r="K3" s="1468"/>
      <c r="L3" s="1469"/>
      <c r="M3" s="1630" t="s">
        <v>3</v>
      </c>
      <c r="N3" s="1631"/>
      <c r="O3" s="1631"/>
      <c r="P3" s="1631"/>
      <c r="Q3" s="1631"/>
      <c r="R3" s="1631"/>
      <c r="S3" s="1631"/>
      <c r="T3" s="1631"/>
      <c r="U3" s="1631"/>
      <c r="V3" s="1631"/>
      <c r="W3" s="1631"/>
      <c r="X3" s="1631"/>
      <c r="Y3" s="1632"/>
      <c r="Z3" s="1500" t="s">
        <v>4</v>
      </c>
      <c r="AA3" s="1468"/>
      <c r="AB3" s="1468"/>
      <c r="AC3" s="1468"/>
      <c r="AD3" s="1468"/>
      <c r="AE3" s="1469"/>
      <c r="AF3" s="1660" t="s">
        <v>5</v>
      </c>
      <c r="AG3" s="1648"/>
      <c r="AH3" s="1648"/>
      <c r="AI3" s="1648"/>
      <c r="AJ3" s="1648"/>
      <c r="AK3" s="1648"/>
      <c r="AL3" s="1648"/>
      <c r="AM3" s="1649"/>
      <c r="AN3" s="1667" t="s">
        <v>6</v>
      </c>
      <c r="AO3" s="1631"/>
      <c r="AP3" s="1631"/>
      <c r="AQ3" s="1631"/>
      <c r="AR3" s="1631"/>
      <c r="AS3" s="1631"/>
      <c r="AT3" s="1631"/>
      <c r="AU3" s="1631"/>
      <c r="AV3" s="1631"/>
      <c r="AW3" s="1631"/>
      <c r="AX3" s="1631"/>
      <c r="AY3" s="1631"/>
      <c r="AZ3" s="1632"/>
      <c r="BA3" s="1667" t="s">
        <v>7</v>
      </c>
      <c r="BB3" s="1631"/>
      <c r="BC3" s="1631"/>
      <c r="BD3" s="1631"/>
      <c r="BE3" s="1631"/>
      <c r="BF3" s="1632"/>
      <c r="BG3" s="1437" t="s">
        <v>199</v>
      </c>
      <c r="BH3" s="1438"/>
    </row>
    <row r="4" spans="2:61" ht="30" customHeight="1" x14ac:dyDescent="0.25">
      <c r="B4" s="1360"/>
      <c r="C4" s="1361"/>
      <c r="D4" s="1365"/>
      <c r="E4" s="1617" t="s">
        <v>9</v>
      </c>
      <c r="F4" s="1618"/>
      <c r="G4" s="1618"/>
      <c r="H4" s="1618" t="s">
        <v>117</v>
      </c>
      <c r="I4" s="1618"/>
      <c r="J4" s="1635" t="s">
        <v>12</v>
      </c>
      <c r="K4" s="1635"/>
      <c r="L4" s="1636"/>
      <c r="M4" s="1617" t="s">
        <v>90</v>
      </c>
      <c r="N4" s="1618"/>
      <c r="O4" s="1618"/>
      <c r="P4" s="1594" t="s">
        <v>91</v>
      </c>
      <c r="Q4" s="1618" t="s">
        <v>143</v>
      </c>
      <c r="R4" s="1618"/>
      <c r="S4" s="1618"/>
      <c r="T4" s="1618"/>
      <c r="U4" s="1618" t="s">
        <v>121</v>
      </c>
      <c r="V4" s="1618"/>
      <c r="W4" s="1618"/>
      <c r="X4" s="1618"/>
      <c r="Y4" s="1621"/>
      <c r="Z4" s="1657" t="s">
        <v>46</v>
      </c>
      <c r="AA4" s="1635" t="s">
        <v>15</v>
      </c>
      <c r="AB4" s="1635"/>
      <c r="AC4" s="1615" t="s">
        <v>16</v>
      </c>
      <c r="AD4" s="1615"/>
      <c r="AE4" s="243" t="s">
        <v>17</v>
      </c>
      <c r="AF4" s="1661" t="s">
        <v>18</v>
      </c>
      <c r="AG4" s="1618"/>
      <c r="AH4" s="1618" t="s">
        <v>19</v>
      </c>
      <c r="AI4" s="1618"/>
      <c r="AJ4" s="1644" t="s">
        <v>20</v>
      </c>
      <c r="AK4" s="1645"/>
      <c r="AL4" s="1645"/>
      <c r="AM4" s="1646"/>
      <c r="AN4" s="1657" t="s">
        <v>21</v>
      </c>
      <c r="AO4" s="1594" t="s">
        <v>22</v>
      </c>
      <c r="AP4" s="1594" t="s">
        <v>23</v>
      </c>
      <c r="AQ4" s="1594" t="s">
        <v>24</v>
      </c>
      <c r="AR4" s="1594" t="s">
        <v>25</v>
      </c>
      <c r="AS4" s="1637" t="s">
        <v>26</v>
      </c>
      <c r="AT4" s="1594" t="s">
        <v>93</v>
      </c>
      <c r="AU4" s="1594" t="s">
        <v>94</v>
      </c>
      <c r="AV4" s="1597" t="s">
        <v>27</v>
      </c>
      <c r="AW4" s="1597" t="s">
        <v>28</v>
      </c>
      <c r="AX4" s="1594" t="s">
        <v>29</v>
      </c>
      <c r="AY4" s="1594" t="s">
        <v>30</v>
      </c>
      <c r="AZ4" s="1601" t="s">
        <v>330</v>
      </c>
      <c r="BA4" s="1668" t="s">
        <v>32</v>
      </c>
      <c r="BB4" s="1628"/>
      <c r="BC4" s="1629" t="s">
        <v>33</v>
      </c>
      <c r="BD4" s="1628"/>
      <c r="BE4" s="1592" t="s">
        <v>34</v>
      </c>
      <c r="BF4" s="1593"/>
      <c r="BG4" s="1439"/>
      <c r="BH4" s="1440"/>
    </row>
    <row r="5" spans="2:61" ht="34.5" customHeight="1" x14ac:dyDescent="0.25">
      <c r="B5" s="1360"/>
      <c r="C5" s="1361"/>
      <c r="D5" s="1365"/>
      <c r="E5" s="1612" t="s">
        <v>114</v>
      </c>
      <c r="F5" s="1604" t="s">
        <v>115</v>
      </c>
      <c r="G5" s="1604" t="s">
        <v>116</v>
      </c>
      <c r="H5" s="1604" t="s">
        <v>118</v>
      </c>
      <c r="I5" s="1604" t="s">
        <v>122</v>
      </c>
      <c r="J5" s="1561" t="s">
        <v>317</v>
      </c>
      <c r="K5" s="1561" t="s">
        <v>318</v>
      </c>
      <c r="L5" s="1616" t="s">
        <v>319</v>
      </c>
      <c r="M5" s="1612" t="s">
        <v>95</v>
      </c>
      <c r="N5" s="1604" t="s">
        <v>96</v>
      </c>
      <c r="O5" s="1604" t="s">
        <v>97</v>
      </c>
      <c r="P5" s="1619"/>
      <c r="Q5" s="1604" t="s">
        <v>119</v>
      </c>
      <c r="R5" s="1604" t="s">
        <v>120</v>
      </c>
      <c r="S5" s="1604" t="s">
        <v>100</v>
      </c>
      <c r="T5" s="1604" t="s">
        <v>98</v>
      </c>
      <c r="U5" s="1604" t="s">
        <v>41</v>
      </c>
      <c r="V5" s="1604" t="s">
        <v>42</v>
      </c>
      <c r="W5" s="1604" t="s">
        <v>43</v>
      </c>
      <c r="X5" s="1604" t="s">
        <v>44</v>
      </c>
      <c r="Y5" s="1607" t="s">
        <v>45</v>
      </c>
      <c r="Z5" s="1658"/>
      <c r="AA5" s="1516" t="s">
        <v>320</v>
      </c>
      <c r="AB5" s="1516" t="s">
        <v>321</v>
      </c>
      <c r="AC5" s="1516" t="s">
        <v>320</v>
      </c>
      <c r="AD5" s="1516" t="s">
        <v>321</v>
      </c>
      <c r="AE5" s="1541" t="s">
        <v>320</v>
      </c>
      <c r="AF5" s="1654" t="s">
        <v>322</v>
      </c>
      <c r="AG5" s="1604" t="s">
        <v>324</v>
      </c>
      <c r="AH5" s="1604" t="s">
        <v>322</v>
      </c>
      <c r="AI5" s="1604" t="s">
        <v>324</v>
      </c>
      <c r="AJ5" s="1604" t="s">
        <v>322</v>
      </c>
      <c r="AK5" s="1604" t="s">
        <v>324</v>
      </c>
      <c r="AL5" s="1604" t="s">
        <v>344</v>
      </c>
      <c r="AM5" s="1607" t="s">
        <v>340</v>
      </c>
      <c r="AN5" s="1658"/>
      <c r="AO5" s="1595"/>
      <c r="AP5" s="1595"/>
      <c r="AQ5" s="1595"/>
      <c r="AR5" s="1595"/>
      <c r="AS5" s="1595"/>
      <c r="AT5" s="1595"/>
      <c r="AU5" s="1595"/>
      <c r="AV5" s="1598"/>
      <c r="AW5" s="1598"/>
      <c r="AX5" s="1595"/>
      <c r="AY5" s="1594"/>
      <c r="AZ5" s="1602"/>
      <c r="BA5" s="1663" t="s">
        <v>341</v>
      </c>
      <c r="BB5" s="1610" t="s">
        <v>329</v>
      </c>
      <c r="BC5" s="1610" t="s">
        <v>342</v>
      </c>
      <c r="BD5" s="1610" t="s">
        <v>329</v>
      </c>
      <c r="BE5" s="1610" t="s">
        <v>342</v>
      </c>
      <c r="BF5" s="1622" t="s">
        <v>329</v>
      </c>
      <c r="BG5" s="1439"/>
      <c r="BH5" s="1440"/>
    </row>
    <row r="6" spans="2:61" ht="34.5" customHeight="1" x14ac:dyDescent="0.25">
      <c r="B6" s="1360"/>
      <c r="C6" s="1361"/>
      <c r="D6" s="1365"/>
      <c r="E6" s="1624"/>
      <c r="F6" s="1610"/>
      <c r="G6" s="1610"/>
      <c r="H6" s="1610"/>
      <c r="I6" s="1610"/>
      <c r="J6" s="1539"/>
      <c r="K6" s="1539"/>
      <c r="L6" s="1542"/>
      <c r="M6" s="1613"/>
      <c r="N6" s="1633"/>
      <c r="O6" s="1633"/>
      <c r="P6" s="1619"/>
      <c r="Q6" s="1610"/>
      <c r="R6" s="1610"/>
      <c r="S6" s="1610"/>
      <c r="T6" s="1610"/>
      <c r="U6" s="1605"/>
      <c r="V6" s="1605"/>
      <c r="W6" s="1605"/>
      <c r="X6" s="1605"/>
      <c r="Y6" s="1608"/>
      <c r="Z6" s="1658"/>
      <c r="AA6" s="1517"/>
      <c r="AB6" s="1517"/>
      <c r="AC6" s="1517"/>
      <c r="AD6" s="1517"/>
      <c r="AE6" s="1642"/>
      <c r="AF6" s="1663"/>
      <c r="AG6" s="1610"/>
      <c r="AH6" s="1610"/>
      <c r="AI6" s="1610"/>
      <c r="AJ6" s="1610"/>
      <c r="AK6" s="1610"/>
      <c r="AL6" s="1610"/>
      <c r="AM6" s="1622"/>
      <c r="AN6" s="1658"/>
      <c r="AO6" s="1595"/>
      <c r="AP6" s="1595"/>
      <c r="AQ6" s="1595"/>
      <c r="AR6" s="1595"/>
      <c r="AS6" s="1595"/>
      <c r="AT6" s="1595"/>
      <c r="AU6" s="1595"/>
      <c r="AV6" s="1598"/>
      <c r="AW6" s="1598"/>
      <c r="AX6" s="1595"/>
      <c r="AY6" s="1594"/>
      <c r="AZ6" s="1602"/>
      <c r="BA6" s="1664"/>
      <c r="BB6" s="1605"/>
      <c r="BC6" s="1605"/>
      <c r="BD6" s="1605"/>
      <c r="BE6" s="1605"/>
      <c r="BF6" s="1608"/>
      <c r="BG6" s="1439"/>
      <c r="BH6" s="1440"/>
    </row>
    <row r="7" spans="2:61" ht="34.5" customHeight="1" thickBot="1" x14ac:dyDescent="0.3">
      <c r="B7" s="1360"/>
      <c r="C7" s="1361"/>
      <c r="D7" s="1365"/>
      <c r="E7" s="1638"/>
      <c r="F7" s="1611"/>
      <c r="G7" s="1611"/>
      <c r="H7" s="1611"/>
      <c r="I7" s="1611"/>
      <c r="J7" s="1540"/>
      <c r="K7" s="1540"/>
      <c r="L7" s="1543"/>
      <c r="M7" s="1614"/>
      <c r="N7" s="1634"/>
      <c r="O7" s="1634"/>
      <c r="P7" s="1620"/>
      <c r="Q7" s="1611"/>
      <c r="R7" s="1611"/>
      <c r="S7" s="1611"/>
      <c r="T7" s="1611"/>
      <c r="U7" s="1606"/>
      <c r="V7" s="1606"/>
      <c r="W7" s="1606"/>
      <c r="X7" s="1606"/>
      <c r="Y7" s="1609"/>
      <c r="Z7" s="1659"/>
      <c r="AA7" s="1518"/>
      <c r="AB7" s="1518"/>
      <c r="AC7" s="1518"/>
      <c r="AD7" s="1518"/>
      <c r="AE7" s="1643"/>
      <c r="AF7" s="1666"/>
      <c r="AG7" s="1611"/>
      <c r="AH7" s="1611"/>
      <c r="AI7" s="1611"/>
      <c r="AJ7" s="1611"/>
      <c r="AK7" s="1611"/>
      <c r="AL7" s="1611"/>
      <c r="AM7" s="1623"/>
      <c r="AN7" s="1659"/>
      <c r="AO7" s="1596"/>
      <c r="AP7" s="1596"/>
      <c r="AQ7" s="1596"/>
      <c r="AR7" s="1596"/>
      <c r="AS7" s="1596"/>
      <c r="AT7" s="1596"/>
      <c r="AU7" s="1596"/>
      <c r="AV7" s="1599"/>
      <c r="AW7" s="1599"/>
      <c r="AX7" s="1596"/>
      <c r="AY7" s="1600"/>
      <c r="AZ7" s="1603"/>
      <c r="BA7" s="1665"/>
      <c r="BB7" s="1606"/>
      <c r="BC7" s="1606"/>
      <c r="BD7" s="1606"/>
      <c r="BE7" s="1606"/>
      <c r="BF7" s="1609"/>
      <c r="BG7" s="1441"/>
      <c r="BH7" s="1442"/>
    </row>
    <row r="8" spans="2:61" ht="18" customHeight="1" thickBot="1" x14ac:dyDescent="0.3">
      <c r="B8" s="1360"/>
      <c r="C8" s="1361"/>
      <c r="D8" s="1365"/>
      <c r="E8" s="1352" t="s">
        <v>279</v>
      </c>
      <c r="F8" s="1352" t="s">
        <v>279</v>
      </c>
      <c r="G8" s="1352" t="s">
        <v>279</v>
      </c>
      <c r="H8" s="1124" t="s">
        <v>279</v>
      </c>
      <c r="I8" s="1124" t="s">
        <v>279</v>
      </c>
      <c r="J8" s="1356" t="s">
        <v>239</v>
      </c>
      <c r="K8" s="1356" t="s">
        <v>239</v>
      </c>
      <c r="L8" s="1356" t="s">
        <v>239</v>
      </c>
      <c r="M8" s="1352" t="s">
        <v>279</v>
      </c>
      <c r="N8" s="1348" t="s">
        <v>279</v>
      </c>
      <c r="O8" s="1348" t="s">
        <v>279</v>
      </c>
      <c r="P8" s="1348" t="s">
        <v>279</v>
      </c>
      <c r="Q8" s="1348" t="s">
        <v>279</v>
      </c>
      <c r="R8" s="1348" t="s">
        <v>279</v>
      </c>
      <c r="S8" s="1348" t="s">
        <v>279</v>
      </c>
      <c r="T8" s="1348" t="s">
        <v>279</v>
      </c>
      <c r="U8" s="1348" t="s">
        <v>279</v>
      </c>
      <c r="V8" s="1348" t="s">
        <v>279</v>
      </c>
      <c r="W8" s="1348" t="s">
        <v>279</v>
      </c>
      <c r="X8" s="1348" t="s">
        <v>279</v>
      </c>
      <c r="Y8" s="1348" t="s">
        <v>279</v>
      </c>
      <c r="Z8" s="1352" t="s">
        <v>279</v>
      </c>
      <c r="AA8" s="1348" t="s">
        <v>239</v>
      </c>
      <c r="AB8" s="1348" t="s">
        <v>239</v>
      </c>
      <c r="AC8" s="1348" t="s">
        <v>239</v>
      </c>
      <c r="AD8" s="1348" t="s">
        <v>239</v>
      </c>
      <c r="AE8" s="1348" t="s">
        <v>239</v>
      </c>
      <c r="AF8" s="1512" t="s">
        <v>280</v>
      </c>
      <c r="AG8" s="1344" t="s">
        <v>241</v>
      </c>
      <c r="AH8" s="1512" t="s">
        <v>280</v>
      </c>
      <c r="AI8" s="1344" t="s">
        <v>241</v>
      </c>
      <c r="AJ8" s="1512" t="s">
        <v>280</v>
      </c>
      <c r="AK8" s="1344" t="s">
        <v>241</v>
      </c>
      <c r="AL8" s="1512" t="s">
        <v>280</v>
      </c>
      <c r="AM8" s="1344" t="s">
        <v>241</v>
      </c>
      <c r="AN8" s="1344" t="s">
        <v>279</v>
      </c>
      <c r="AO8" s="1344" t="s">
        <v>279</v>
      </c>
      <c r="AP8" s="1344" t="s">
        <v>279</v>
      </c>
      <c r="AQ8" s="1344" t="s">
        <v>279</v>
      </c>
      <c r="AR8" s="1344" t="s">
        <v>279</v>
      </c>
      <c r="AS8" s="1344" t="s">
        <v>279</v>
      </c>
      <c r="AT8" s="1344" t="s">
        <v>279</v>
      </c>
      <c r="AU8" s="1344" t="s">
        <v>279</v>
      </c>
      <c r="AV8" s="1344" t="s">
        <v>279</v>
      </c>
      <c r="AW8" s="1344" t="s">
        <v>279</v>
      </c>
      <c r="AX8" s="1344" t="s">
        <v>279</v>
      </c>
      <c r="AY8" s="1344" t="s">
        <v>279</v>
      </c>
      <c r="AZ8" s="1344" t="s">
        <v>279</v>
      </c>
      <c r="BA8" s="1512" t="s">
        <v>243</v>
      </c>
      <c r="BB8" s="1344" t="s">
        <v>279</v>
      </c>
      <c r="BC8" s="1512" t="s">
        <v>243</v>
      </c>
      <c r="BD8" s="1344" t="s">
        <v>279</v>
      </c>
      <c r="BE8" s="1512" t="s">
        <v>243</v>
      </c>
      <c r="BF8" s="1344" t="s">
        <v>279</v>
      </c>
      <c r="BG8" s="1588" t="s">
        <v>355</v>
      </c>
      <c r="BH8" s="1344" t="s">
        <v>50</v>
      </c>
    </row>
    <row r="9" spans="2:61" ht="18.75" customHeight="1" x14ac:dyDescent="0.25">
      <c r="B9" s="1360"/>
      <c r="C9" s="1361"/>
      <c r="D9" s="1365"/>
      <c r="E9" s="1353"/>
      <c r="F9" s="1353"/>
      <c r="G9" s="1353"/>
      <c r="H9" s="1669" t="s">
        <v>123</v>
      </c>
      <c r="I9" s="1670"/>
      <c r="J9" s="1457"/>
      <c r="K9" s="1457"/>
      <c r="L9" s="1457"/>
      <c r="M9" s="1353"/>
      <c r="N9" s="1349"/>
      <c r="O9" s="1349"/>
      <c r="P9" s="1349"/>
      <c r="Q9" s="1349"/>
      <c r="R9" s="1349"/>
      <c r="S9" s="1349"/>
      <c r="T9" s="1349"/>
      <c r="U9" s="1349"/>
      <c r="V9" s="1349"/>
      <c r="W9" s="1349"/>
      <c r="X9" s="1349"/>
      <c r="Y9" s="1349"/>
      <c r="Z9" s="1353"/>
      <c r="AA9" s="1349"/>
      <c r="AB9" s="1349"/>
      <c r="AC9" s="1349"/>
      <c r="AD9" s="1349"/>
      <c r="AE9" s="1349"/>
      <c r="AF9" s="1513"/>
      <c r="AG9" s="1345"/>
      <c r="AH9" s="1513"/>
      <c r="AI9" s="1345"/>
      <c r="AJ9" s="1513"/>
      <c r="AK9" s="1345"/>
      <c r="AL9" s="1513"/>
      <c r="AM9" s="1345"/>
      <c r="AN9" s="1345"/>
      <c r="AO9" s="1345"/>
      <c r="AP9" s="1345"/>
      <c r="AQ9" s="1345"/>
      <c r="AR9" s="1345"/>
      <c r="AS9" s="1345"/>
      <c r="AT9" s="1345"/>
      <c r="AU9" s="1345"/>
      <c r="AV9" s="1345"/>
      <c r="AW9" s="1345"/>
      <c r="AX9" s="1345"/>
      <c r="AY9" s="1345"/>
      <c r="AZ9" s="1345"/>
      <c r="BA9" s="1513"/>
      <c r="BB9" s="1345"/>
      <c r="BC9" s="1513"/>
      <c r="BD9" s="1345"/>
      <c r="BE9" s="1513"/>
      <c r="BF9" s="1345"/>
      <c r="BG9" s="1589"/>
      <c r="BH9" s="1345"/>
    </row>
    <row r="10" spans="2:61" ht="23.25" x14ac:dyDescent="0.25">
      <c r="B10" s="1547"/>
      <c r="C10" s="1548"/>
      <c r="D10" s="207" t="s">
        <v>51</v>
      </c>
      <c r="E10" s="557">
        <f>SUM(E11:E48)</f>
        <v>962261</v>
      </c>
      <c r="F10" s="654">
        <f>SUM(F11:F48)</f>
        <v>755455</v>
      </c>
      <c r="G10" s="654">
        <f>SUM(G11:G48)</f>
        <v>307195</v>
      </c>
      <c r="H10" s="654">
        <f>SUM(H11:H48)</f>
        <v>19543</v>
      </c>
      <c r="I10" s="654">
        <f>SUM(I11:I48)</f>
        <v>5688</v>
      </c>
      <c r="J10" s="205">
        <v>2.37</v>
      </c>
      <c r="K10" s="205">
        <v>9.52</v>
      </c>
      <c r="L10" s="656">
        <v>3.27</v>
      </c>
      <c r="M10" s="637">
        <f t="shared" ref="M10:Z10" si="0">SUM(M11:M47)</f>
        <v>230</v>
      </c>
      <c r="N10" s="594">
        <f t="shared" si="0"/>
        <v>11</v>
      </c>
      <c r="O10" s="594">
        <f t="shared" si="0"/>
        <v>1719</v>
      </c>
      <c r="P10" s="594">
        <f t="shared" si="0"/>
        <v>196</v>
      </c>
      <c r="Q10" s="594">
        <f t="shared" si="0"/>
        <v>226</v>
      </c>
      <c r="R10" s="594">
        <f t="shared" si="0"/>
        <v>11</v>
      </c>
      <c r="S10" s="594">
        <f t="shared" si="0"/>
        <v>337</v>
      </c>
      <c r="T10" s="594">
        <f t="shared" si="0"/>
        <v>8833</v>
      </c>
      <c r="U10" s="594">
        <f t="shared" si="0"/>
        <v>14742</v>
      </c>
      <c r="V10" s="594">
        <f t="shared" si="0"/>
        <v>99398</v>
      </c>
      <c r="W10" s="594">
        <f t="shared" si="0"/>
        <v>68564</v>
      </c>
      <c r="X10" s="594">
        <f t="shared" si="0"/>
        <v>21034</v>
      </c>
      <c r="Y10" s="638">
        <f t="shared" si="0"/>
        <v>23708</v>
      </c>
      <c r="Z10" s="639">
        <f t="shared" si="0"/>
        <v>374665</v>
      </c>
      <c r="AA10" s="635">
        <v>98.7</v>
      </c>
      <c r="AB10" s="635">
        <v>64.599999999999994</v>
      </c>
      <c r="AC10" s="635">
        <v>96.2</v>
      </c>
      <c r="AD10" s="635">
        <v>24.8</v>
      </c>
      <c r="AE10" s="640">
        <v>94.7</v>
      </c>
      <c r="AF10" s="637">
        <f>SUM(AF11:AF47)</f>
        <v>91213.790000000008</v>
      </c>
      <c r="AG10" s="594">
        <f t="shared" ref="AG10:BF10" si="1">SUM(AG11:AG47)</f>
        <v>356661.04260000004</v>
      </c>
      <c r="AH10" s="594">
        <f t="shared" si="1"/>
        <v>3821</v>
      </c>
      <c r="AI10" s="594">
        <f t="shared" si="1"/>
        <v>22898.7</v>
      </c>
      <c r="AJ10" s="594">
        <f t="shared" si="1"/>
        <v>50516.25</v>
      </c>
      <c r="AK10" s="594">
        <f t="shared" si="1"/>
        <v>250138.50500000006</v>
      </c>
      <c r="AL10" s="594">
        <f t="shared" si="1"/>
        <v>118245.62999999998</v>
      </c>
      <c r="AM10" s="638">
        <f t="shared" si="1"/>
        <v>146838.72540000002</v>
      </c>
      <c r="AN10" s="639">
        <f t="shared" si="1"/>
        <v>415246</v>
      </c>
      <c r="AO10" s="594">
        <f t="shared" si="1"/>
        <v>51737</v>
      </c>
      <c r="AP10" s="594">
        <f t="shared" si="1"/>
        <v>52102</v>
      </c>
      <c r="AQ10" s="594">
        <f t="shared" si="1"/>
        <v>12262</v>
      </c>
      <c r="AR10" s="594">
        <f t="shared" si="1"/>
        <v>7537</v>
      </c>
      <c r="AS10" s="594">
        <f t="shared" si="1"/>
        <v>1179</v>
      </c>
      <c r="AT10" s="594">
        <f t="shared" si="1"/>
        <v>8980</v>
      </c>
      <c r="AU10" s="594">
        <f t="shared" si="1"/>
        <v>40037</v>
      </c>
      <c r="AV10" s="594">
        <f t="shared" si="1"/>
        <v>16869</v>
      </c>
      <c r="AW10" s="594">
        <f t="shared" si="1"/>
        <v>16786</v>
      </c>
      <c r="AX10" s="594">
        <f t="shared" si="1"/>
        <v>1166100</v>
      </c>
      <c r="AY10" s="594">
        <f t="shared" si="1"/>
        <v>5240800</v>
      </c>
      <c r="AZ10" s="636">
        <f t="shared" si="1"/>
        <v>8838</v>
      </c>
      <c r="BA10" s="637">
        <f t="shared" si="1"/>
        <v>35103089</v>
      </c>
      <c r="BB10" s="594">
        <f t="shared" si="1"/>
        <v>67840818</v>
      </c>
      <c r="BC10" s="594">
        <f t="shared" si="1"/>
        <v>2557836</v>
      </c>
      <c r="BD10" s="594">
        <f t="shared" si="1"/>
        <v>3527652</v>
      </c>
      <c r="BE10" s="594">
        <f t="shared" si="1"/>
        <v>130350</v>
      </c>
      <c r="BF10" s="638">
        <f t="shared" si="1"/>
        <v>256642.5</v>
      </c>
      <c r="BG10" s="686">
        <v>76.11</v>
      </c>
      <c r="BH10" s="364"/>
      <c r="BI10" s="30"/>
    </row>
    <row r="11" spans="2:61" x14ac:dyDescent="0.25">
      <c r="B11" s="570">
        <v>1</v>
      </c>
      <c r="C11" s="568">
        <v>41001</v>
      </c>
      <c r="D11" s="535" t="s">
        <v>52</v>
      </c>
      <c r="E11" s="569">
        <v>238716</v>
      </c>
      <c r="F11" s="612">
        <v>166337</v>
      </c>
      <c r="G11" s="538">
        <v>203870</v>
      </c>
      <c r="H11" s="539">
        <v>6791</v>
      </c>
      <c r="I11" s="559">
        <v>2159</v>
      </c>
      <c r="J11" s="646">
        <v>2.9995807447497809</v>
      </c>
      <c r="K11" s="646">
        <v>5.3054846209551396</v>
      </c>
      <c r="L11" s="659">
        <v>3.23588824941876</v>
      </c>
      <c r="M11" s="662">
        <v>39</v>
      </c>
      <c r="N11" s="657">
        <v>1</v>
      </c>
      <c r="O11" s="657">
        <v>125</v>
      </c>
      <c r="P11" s="657">
        <v>120</v>
      </c>
      <c r="Q11" s="470">
        <v>36</v>
      </c>
      <c r="R11" s="470">
        <v>1</v>
      </c>
      <c r="S11" s="470">
        <v>87</v>
      </c>
      <c r="T11" s="470">
        <v>2100</v>
      </c>
      <c r="U11" s="657">
        <v>3709</v>
      </c>
      <c r="V11" s="657">
        <v>22750</v>
      </c>
      <c r="W11" s="657">
        <v>18094</v>
      </c>
      <c r="X11" s="657">
        <v>6164</v>
      </c>
      <c r="Y11" s="663">
        <v>7697</v>
      </c>
      <c r="Z11" s="634">
        <v>134507</v>
      </c>
      <c r="AA11" s="613">
        <v>97</v>
      </c>
      <c r="AB11" s="613">
        <v>71</v>
      </c>
      <c r="AC11" s="613">
        <v>94</v>
      </c>
      <c r="AD11" s="613">
        <v>47</v>
      </c>
      <c r="AE11" s="633">
        <v>100</v>
      </c>
      <c r="AF11" s="623">
        <v>6549.82</v>
      </c>
      <c r="AG11" s="625">
        <v>18135.54</v>
      </c>
      <c r="AH11" s="612">
        <v>319</v>
      </c>
      <c r="AI11" s="625">
        <v>1914</v>
      </c>
      <c r="AJ11" s="625">
        <v>2504.1999999999998</v>
      </c>
      <c r="AK11" s="625">
        <v>11843.86</v>
      </c>
      <c r="AL11" s="612">
        <v>3179.56</v>
      </c>
      <c r="AM11" s="627">
        <v>3879.0632000000001</v>
      </c>
      <c r="AN11" s="634">
        <v>26071</v>
      </c>
      <c r="AO11" s="612">
        <v>11000</v>
      </c>
      <c r="AP11" s="612">
        <v>3400</v>
      </c>
      <c r="AQ11" s="612">
        <v>2420</v>
      </c>
      <c r="AR11" s="612">
        <v>750</v>
      </c>
      <c r="AS11" s="621">
        <v>270</v>
      </c>
      <c r="AT11" s="612">
        <v>600</v>
      </c>
      <c r="AU11" s="612">
        <v>1000</v>
      </c>
      <c r="AV11" s="612">
        <v>1500</v>
      </c>
      <c r="AW11" s="612">
        <v>1300</v>
      </c>
      <c r="AX11" s="612">
        <v>350000</v>
      </c>
      <c r="AY11" s="612">
        <v>1080000</v>
      </c>
      <c r="AZ11" s="631">
        <v>550</v>
      </c>
      <c r="BA11" s="623">
        <v>1100000</v>
      </c>
      <c r="BB11" s="612">
        <v>3168000</v>
      </c>
      <c r="BC11" s="612">
        <v>650000</v>
      </c>
      <c r="BD11" s="612">
        <v>935000</v>
      </c>
      <c r="BE11" s="612">
        <v>3500</v>
      </c>
      <c r="BF11" s="630">
        <v>6500</v>
      </c>
      <c r="BG11" s="683">
        <v>78.390725015144113</v>
      </c>
      <c r="BH11" s="680">
        <v>6</v>
      </c>
    </row>
    <row r="12" spans="2:61" x14ac:dyDescent="0.25">
      <c r="B12" s="283">
        <v>2</v>
      </c>
      <c r="C12" s="41">
        <v>41006</v>
      </c>
      <c r="D12" s="48" t="s">
        <v>80</v>
      </c>
      <c r="E12" s="658">
        <v>29509</v>
      </c>
      <c r="F12" s="616">
        <v>27283</v>
      </c>
      <c r="G12" s="549">
        <v>668</v>
      </c>
      <c r="H12" s="550">
        <v>579</v>
      </c>
      <c r="I12" s="548">
        <v>120</v>
      </c>
      <c r="J12" s="617">
        <v>2.109840554034466</v>
      </c>
      <c r="K12" s="655">
        <v>11.354485424383959</v>
      </c>
      <c r="L12" s="660">
        <v>4.123047189563537</v>
      </c>
      <c r="M12" s="619">
        <v>9</v>
      </c>
      <c r="N12" s="1041">
        <v>0</v>
      </c>
      <c r="O12" s="616">
        <v>85</v>
      </c>
      <c r="P12" s="616">
        <v>3</v>
      </c>
      <c r="Q12" s="548">
        <v>9</v>
      </c>
      <c r="R12" s="548">
        <v>0</v>
      </c>
      <c r="S12" s="548">
        <v>11</v>
      </c>
      <c r="T12" s="548">
        <v>294</v>
      </c>
      <c r="U12" s="616">
        <v>546</v>
      </c>
      <c r="V12" s="616">
        <v>4007</v>
      </c>
      <c r="W12" s="616">
        <v>2103</v>
      </c>
      <c r="X12" s="616">
        <v>411</v>
      </c>
      <c r="Y12" s="551">
        <v>701</v>
      </c>
      <c r="Z12" s="661">
        <v>7935</v>
      </c>
      <c r="AA12" s="617">
        <v>100</v>
      </c>
      <c r="AB12" s="617">
        <v>44</v>
      </c>
      <c r="AC12" s="617">
        <v>95</v>
      </c>
      <c r="AD12" s="617">
        <v>12</v>
      </c>
      <c r="AE12" s="660">
        <v>95</v>
      </c>
      <c r="AF12" s="624">
        <v>2677</v>
      </c>
      <c r="AG12" s="626">
        <v>6935.8</v>
      </c>
      <c r="AH12" s="616">
        <v>125</v>
      </c>
      <c r="AI12" s="626">
        <v>930</v>
      </c>
      <c r="AJ12" s="626">
        <v>2161.1</v>
      </c>
      <c r="AK12" s="626">
        <v>7143.1</v>
      </c>
      <c r="AL12" s="616">
        <v>11531.810000000001</v>
      </c>
      <c r="AM12" s="628">
        <v>14414.762500000001</v>
      </c>
      <c r="AN12" s="661">
        <v>3681</v>
      </c>
      <c r="AO12" s="616">
        <v>1200</v>
      </c>
      <c r="AP12" s="616">
        <v>1890</v>
      </c>
      <c r="AQ12" s="616">
        <v>400</v>
      </c>
      <c r="AR12" s="616">
        <v>18</v>
      </c>
      <c r="AS12" s="620">
        <v>10</v>
      </c>
      <c r="AT12" s="620">
        <v>0</v>
      </c>
      <c r="AU12" s="620">
        <v>30</v>
      </c>
      <c r="AV12" s="620">
        <v>0</v>
      </c>
      <c r="AW12" s="620">
        <v>0</v>
      </c>
      <c r="AX12" s="616">
        <v>2250</v>
      </c>
      <c r="AY12" s="616">
        <v>30000</v>
      </c>
      <c r="AZ12" s="664">
        <v>90</v>
      </c>
      <c r="BA12" s="624">
        <v>3500</v>
      </c>
      <c r="BB12" s="616">
        <v>9800</v>
      </c>
      <c r="BC12" s="1041">
        <v>0</v>
      </c>
      <c r="BD12" s="1041">
        <v>0</v>
      </c>
      <c r="BE12" s="620">
        <v>0</v>
      </c>
      <c r="BF12" s="629">
        <v>0</v>
      </c>
      <c r="BG12" s="322">
        <v>69.84016117106647</v>
      </c>
      <c r="BH12" s="372">
        <v>23</v>
      </c>
    </row>
    <row r="13" spans="2:61" x14ac:dyDescent="0.25">
      <c r="B13" s="283">
        <v>3</v>
      </c>
      <c r="C13" s="41">
        <v>41013</v>
      </c>
      <c r="D13" s="48" t="s">
        <v>73</v>
      </c>
      <c r="E13" s="174">
        <v>9399</v>
      </c>
      <c r="F13" s="192">
        <v>6978</v>
      </c>
      <c r="G13" s="141">
        <v>902</v>
      </c>
      <c r="H13" s="175">
        <v>172</v>
      </c>
      <c r="I13" s="139">
        <v>54</v>
      </c>
      <c r="J13" s="203">
        <v>2.3121387283236992</v>
      </c>
      <c r="K13" s="203">
        <v>10.982658959537572</v>
      </c>
      <c r="L13" s="203">
        <v>5.4335260115606934</v>
      </c>
      <c r="M13" s="257">
        <v>3</v>
      </c>
      <c r="N13" s="192">
        <v>1</v>
      </c>
      <c r="O13" s="192">
        <v>21</v>
      </c>
      <c r="P13" s="195">
        <v>0</v>
      </c>
      <c r="Q13" s="154">
        <v>3</v>
      </c>
      <c r="R13" s="154">
        <v>1</v>
      </c>
      <c r="S13" s="154">
        <v>3</v>
      </c>
      <c r="T13" s="154">
        <v>87</v>
      </c>
      <c r="U13" s="192">
        <v>114</v>
      </c>
      <c r="V13" s="192">
        <v>924</v>
      </c>
      <c r="W13" s="192">
        <v>662</v>
      </c>
      <c r="X13" s="192">
        <v>216</v>
      </c>
      <c r="Y13" s="239">
        <v>251</v>
      </c>
      <c r="Z13" s="192">
        <v>3024</v>
      </c>
      <c r="AA13" s="193">
        <v>99</v>
      </c>
      <c r="AB13" s="193">
        <v>53</v>
      </c>
      <c r="AC13" s="193">
        <v>98</v>
      </c>
      <c r="AD13" s="193">
        <v>5</v>
      </c>
      <c r="AE13" s="193">
        <v>98</v>
      </c>
      <c r="AF13" s="258">
        <v>813</v>
      </c>
      <c r="AG13" s="194">
        <v>4047</v>
      </c>
      <c r="AH13" s="192">
        <v>17</v>
      </c>
      <c r="AI13" s="194">
        <v>127</v>
      </c>
      <c r="AJ13" s="194">
        <v>524.86</v>
      </c>
      <c r="AK13" s="194">
        <v>3305.4772000000003</v>
      </c>
      <c r="AL13" s="192">
        <v>1047.1599999999999</v>
      </c>
      <c r="AM13" s="259">
        <v>1308.9499999999998</v>
      </c>
      <c r="AN13" s="192">
        <v>7080</v>
      </c>
      <c r="AO13" s="192">
        <v>1122</v>
      </c>
      <c r="AP13" s="192">
        <v>500</v>
      </c>
      <c r="AQ13" s="192">
        <v>20</v>
      </c>
      <c r="AR13" s="192">
        <v>50</v>
      </c>
      <c r="AS13" s="195">
        <v>10</v>
      </c>
      <c r="AT13" s="197">
        <v>40</v>
      </c>
      <c r="AU13" s="197">
        <v>15</v>
      </c>
      <c r="AV13" s="192">
        <v>40</v>
      </c>
      <c r="AW13" s="192">
        <v>20</v>
      </c>
      <c r="AX13" s="192">
        <v>5000</v>
      </c>
      <c r="AY13" s="192">
        <v>56000</v>
      </c>
      <c r="AZ13" s="192">
        <v>169</v>
      </c>
      <c r="BA13" s="258">
        <v>5400</v>
      </c>
      <c r="BB13" s="192">
        <v>15000</v>
      </c>
      <c r="BC13" s="192">
        <v>14500</v>
      </c>
      <c r="BD13" s="192">
        <v>18000</v>
      </c>
      <c r="BE13" s="195">
        <v>0</v>
      </c>
      <c r="BF13" s="260">
        <v>0</v>
      </c>
      <c r="BG13" s="683">
        <v>73.889848412026424</v>
      </c>
      <c r="BH13" s="680">
        <v>10</v>
      </c>
    </row>
    <row r="14" spans="2:61" x14ac:dyDescent="0.25">
      <c r="B14" s="283">
        <v>4</v>
      </c>
      <c r="C14" s="41">
        <v>41016</v>
      </c>
      <c r="D14" s="48" t="s">
        <v>53</v>
      </c>
      <c r="E14" s="174">
        <v>18424</v>
      </c>
      <c r="F14" s="192">
        <v>11857</v>
      </c>
      <c r="G14" s="141">
        <v>2363</v>
      </c>
      <c r="H14" s="175">
        <v>272</v>
      </c>
      <c r="I14" s="139">
        <v>86</v>
      </c>
      <c r="J14" s="193">
        <v>4.5640326975476837</v>
      </c>
      <c r="K14" s="193">
        <v>4.6321525885558579</v>
      </c>
      <c r="L14" s="193">
        <v>3.6103542234332422</v>
      </c>
      <c r="M14" s="257">
        <v>3</v>
      </c>
      <c r="N14" s="192">
        <v>1</v>
      </c>
      <c r="O14" s="192">
        <v>31</v>
      </c>
      <c r="P14" s="195">
        <v>0</v>
      </c>
      <c r="Q14" s="139">
        <v>3</v>
      </c>
      <c r="R14" s="139">
        <v>1</v>
      </c>
      <c r="S14" s="139">
        <v>5</v>
      </c>
      <c r="T14" s="139">
        <v>158</v>
      </c>
      <c r="U14" s="192">
        <v>277</v>
      </c>
      <c r="V14" s="192">
        <v>1592</v>
      </c>
      <c r="W14" s="192">
        <v>1139</v>
      </c>
      <c r="X14" s="192">
        <v>367</v>
      </c>
      <c r="Y14" s="239">
        <v>202</v>
      </c>
      <c r="Z14" s="192">
        <v>5976</v>
      </c>
      <c r="AA14" s="193">
        <v>98</v>
      </c>
      <c r="AB14" s="193">
        <v>67</v>
      </c>
      <c r="AC14" s="193">
        <v>98</v>
      </c>
      <c r="AD14" s="193">
        <v>34</v>
      </c>
      <c r="AE14" s="193">
        <v>100</v>
      </c>
      <c r="AF14" s="258">
        <v>2169.8000000000002</v>
      </c>
      <c r="AG14" s="194">
        <v>12386.5</v>
      </c>
      <c r="AH14" s="192">
        <v>49</v>
      </c>
      <c r="AI14" s="194">
        <v>294</v>
      </c>
      <c r="AJ14" s="194">
        <v>442.2</v>
      </c>
      <c r="AK14" s="194">
        <v>2498.65</v>
      </c>
      <c r="AL14" s="192">
        <v>880.6</v>
      </c>
      <c r="AM14" s="259">
        <v>1056.72</v>
      </c>
      <c r="AN14" s="192">
        <v>27225</v>
      </c>
      <c r="AO14" s="192">
        <v>1060</v>
      </c>
      <c r="AP14" s="192">
        <v>1430</v>
      </c>
      <c r="AQ14" s="192">
        <v>416</v>
      </c>
      <c r="AR14" s="192">
        <v>400</v>
      </c>
      <c r="AS14" s="195">
        <v>12</v>
      </c>
      <c r="AT14" s="195">
        <v>0</v>
      </c>
      <c r="AU14" s="195">
        <v>0</v>
      </c>
      <c r="AV14" s="192">
        <v>100</v>
      </c>
      <c r="AW14" s="192">
        <v>225</v>
      </c>
      <c r="AX14" s="192">
        <v>2000</v>
      </c>
      <c r="AY14" s="192">
        <v>315000</v>
      </c>
      <c r="AZ14" s="192">
        <v>205</v>
      </c>
      <c r="BA14" s="258">
        <v>2854000</v>
      </c>
      <c r="BB14" s="192">
        <v>8100000</v>
      </c>
      <c r="BC14" s="192">
        <v>855000</v>
      </c>
      <c r="BD14" s="192">
        <v>1120000</v>
      </c>
      <c r="BE14" s="195">
        <v>0</v>
      </c>
      <c r="BF14" s="260">
        <v>0</v>
      </c>
      <c r="BG14" s="322">
        <v>80.084229352479852</v>
      </c>
      <c r="BH14" s="372">
        <v>2</v>
      </c>
    </row>
    <row r="15" spans="2:61" x14ac:dyDescent="0.25">
      <c r="B15" s="283">
        <v>5</v>
      </c>
      <c r="C15" s="41">
        <v>41020</v>
      </c>
      <c r="D15" s="48" t="s">
        <v>54</v>
      </c>
      <c r="E15" s="174">
        <v>23651</v>
      </c>
      <c r="F15" s="192">
        <v>20012</v>
      </c>
      <c r="G15" s="141">
        <v>937</v>
      </c>
      <c r="H15" s="175">
        <v>387</v>
      </c>
      <c r="I15" s="139">
        <v>99</v>
      </c>
      <c r="J15" s="193">
        <v>3.7862513426423203</v>
      </c>
      <c r="K15" s="193">
        <v>7.0622986036519872</v>
      </c>
      <c r="L15" s="193">
        <v>3.2223415682062302</v>
      </c>
      <c r="M15" s="257">
        <v>6</v>
      </c>
      <c r="N15" s="195">
        <v>0</v>
      </c>
      <c r="O15" s="192">
        <v>59</v>
      </c>
      <c r="P15" s="192">
        <v>1</v>
      </c>
      <c r="Q15" s="154">
        <v>6</v>
      </c>
      <c r="R15" s="154">
        <v>0</v>
      </c>
      <c r="S15" s="154">
        <v>7</v>
      </c>
      <c r="T15" s="154">
        <v>202</v>
      </c>
      <c r="U15" s="192">
        <v>360</v>
      </c>
      <c r="V15" s="192">
        <v>2382</v>
      </c>
      <c r="W15" s="192">
        <v>1544</v>
      </c>
      <c r="X15" s="192">
        <v>484</v>
      </c>
      <c r="Y15" s="239">
        <v>407</v>
      </c>
      <c r="Z15" s="192">
        <v>6805</v>
      </c>
      <c r="AA15" s="193">
        <v>100</v>
      </c>
      <c r="AB15" s="193">
        <v>41</v>
      </c>
      <c r="AC15" s="193">
        <v>99</v>
      </c>
      <c r="AD15" s="193">
        <v>14</v>
      </c>
      <c r="AE15" s="193">
        <v>100</v>
      </c>
      <c r="AF15" s="258">
        <v>2701</v>
      </c>
      <c r="AG15" s="194">
        <v>8630.0499999999993</v>
      </c>
      <c r="AH15" s="192">
        <v>196</v>
      </c>
      <c r="AI15" s="194">
        <v>1317.1</v>
      </c>
      <c r="AJ15" s="194">
        <v>2419.5</v>
      </c>
      <c r="AK15" s="194">
        <v>12151.11</v>
      </c>
      <c r="AL15" s="192">
        <v>4505.71</v>
      </c>
      <c r="AM15" s="259">
        <v>5496.9661999999998</v>
      </c>
      <c r="AN15" s="192">
        <v>12887</v>
      </c>
      <c r="AO15" s="192">
        <v>590</v>
      </c>
      <c r="AP15" s="192">
        <v>350</v>
      </c>
      <c r="AQ15" s="192">
        <v>300</v>
      </c>
      <c r="AR15" s="192">
        <v>250</v>
      </c>
      <c r="AS15" s="195">
        <v>0</v>
      </c>
      <c r="AT15" s="195">
        <v>200</v>
      </c>
      <c r="AU15" s="195">
        <v>150</v>
      </c>
      <c r="AV15" s="195">
        <v>300</v>
      </c>
      <c r="AW15" s="195">
        <v>150</v>
      </c>
      <c r="AX15" s="192">
        <v>800</v>
      </c>
      <c r="AY15" s="192">
        <v>12800</v>
      </c>
      <c r="AZ15" s="192">
        <v>820</v>
      </c>
      <c r="BA15" s="258">
        <v>56000</v>
      </c>
      <c r="BB15" s="192">
        <v>148000</v>
      </c>
      <c r="BC15" s="192">
        <v>25200</v>
      </c>
      <c r="BD15" s="192">
        <v>25600</v>
      </c>
      <c r="BE15" s="192">
        <v>2530</v>
      </c>
      <c r="BF15" s="261">
        <v>7000</v>
      </c>
      <c r="BG15" s="683">
        <v>66.517712684051475</v>
      </c>
      <c r="BH15" s="680">
        <v>28</v>
      </c>
    </row>
    <row r="16" spans="2:61" x14ac:dyDescent="0.25">
      <c r="B16" s="692">
        <v>6</v>
      </c>
      <c r="C16" s="41">
        <v>41026</v>
      </c>
      <c r="D16" s="48" t="s">
        <v>74</v>
      </c>
      <c r="E16" s="174">
        <v>3580</v>
      </c>
      <c r="F16" s="192">
        <v>2094</v>
      </c>
      <c r="G16" s="141">
        <v>270</v>
      </c>
      <c r="H16" s="175">
        <v>56</v>
      </c>
      <c r="I16" s="139">
        <v>16</v>
      </c>
      <c r="J16" s="203">
        <v>1.639344262295082</v>
      </c>
      <c r="K16" s="203">
        <v>12.131147540983607</v>
      </c>
      <c r="L16" s="203">
        <v>2.2950819672131146</v>
      </c>
      <c r="M16" s="257">
        <v>1</v>
      </c>
      <c r="N16" s="195">
        <v>0</v>
      </c>
      <c r="O16" s="192">
        <v>9</v>
      </c>
      <c r="P16" s="195">
        <v>0</v>
      </c>
      <c r="Q16" s="154">
        <v>1</v>
      </c>
      <c r="R16" s="154">
        <v>0</v>
      </c>
      <c r="S16" s="154">
        <v>1</v>
      </c>
      <c r="T16" s="154">
        <v>35</v>
      </c>
      <c r="U16" s="192">
        <v>40</v>
      </c>
      <c r="V16" s="192">
        <v>346</v>
      </c>
      <c r="W16" s="192">
        <v>237</v>
      </c>
      <c r="X16" s="192">
        <v>77</v>
      </c>
      <c r="Y16" s="240">
        <v>0</v>
      </c>
      <c r="Z16" s="192">
        <v>1510</v>
      </c>
      <c r="AA16" s="193">
        <v>100</v>
      </c>
      <c r="AB16" s="193">
        <v>58</v>
      </c>
      <c r="AC16" s="193">
        <v>86</v>
      </c>
      <c r="AD16" s="193">
        <v>4</v>
      </c>
      <c r="AE16" s="193">
        <v>90</v>
      </c>
      <c r="AF16" s="258">
        <v>914</v>
      </c>
      <c r="AG16" s="194">
        <v>4714.8</v>
      </c>
      <c r="AH16" s="192">
        <v>4</v>
      </c>
      <c r="AI16" s="194">
        <v>24</v>
      </c>
      <c r="AJ16" s="194">
        <v>215.25</v>
      </c>
      <c r="AK16" s="194">
        <v>2147.44</v>
      </c>
      <c r="AL16" s="192">
        <v>80.289999999999992</v>
      </c>
      <c r="AM16" s="259">
        <v>100.36249999999998</v>
      </c>
      <c r="AN16" s="192">
        <v>8633</v>
      </c>
      <c r="AO16" s="192">
        <v>600</v>
      </c>
      <c r="AP16" s="192">
        <v>80</v>
      </c>
      <c r="AQ16" s="192">
        <v>50</v>
      </c>
      <c r="AR16" s="192">
        <v>12</v>
      </c>
      <c r="AS16" s="195">
        <v>80</v>
      </c>
      <c r="AT16" s="195">
        <v>0</v>
      </c>
      <c r="AU16" s="195">
        <v>0</v>
      </c>
      <c r="AV16" s="195">
        <v>250</v>
      </c>
      <c r="AW16" s="199">
        <v>67</v>
      </c>
      <c r="AX16" s="199">
        <v>1000</v>
      </c>
      <c r="AY16" s="192">
        <v>9000</v>
      </c>
      <c r="AZ16" s="195">
        <v>0</v>
      </c>
      <c r="BA16" s="258">
        <v>3500</v>
      </c>
      <c r="BB16" s="192">
        <v>10000</v>
      </c>
      <c r="BC16" s="195">
        <v>4000</v>
      </c>
      <c r="BD16" s="195">
        <v>4000</v>
      </c>
      <c r="BE16" s="195">
        <v>0</v>
      </c>
      <c r="BF16" s="260">
        <v>0</v>
      </c>
      <c r="BG16" s="322">
        <v>78.547121074431175</v>
      </c>
      <c r="BH16" s="372">
        <v>5</v>
      </c>
    </row>
    <row r="17" spans="1:94" x14ac:dyDescent="0.25">
      <c r="B17" s="283">
        <v>7</v>
      </c>
      <c r="C17" s="41">
        <v>41078</v>
      </c>
      <c r="D17" s="48" t="s">
        <v>55</v>
      </c>
      <c r="E17" s="174">
        <v>7815</v>
      </c>
      <c r="F17" s="192">
        <v>5589</v>
      </c>
      <c r="G17" s="141">
        <v>383</v>
      </c>
      <c r="H17" s="175">
        <v>81</v>
      </c>
      <c r="I17" s="139">
        <v>39</v>
      </c>
      <c r="J17" s="203">
        <v>6.4064064064064059</v>
      </c>
      <c r="K17" s="203">
        <v>6.706706706706707</v>
      </c>
      <c r="L17" s="203">
        <v>4.2042042042042045</v>
      </c>
      <c r="M17" s="257">
        <v>3</v>
      </c>
      <c r="N17" s="192">
        <v>1</v>
      </c>
      <c r="O17" s="192">
        <v>31</v>
      </c>
      <c r="P17" s="195">
        <v>0</v>
      </c>
      <c r="Q17" s="139">
        <v>3</v>
      </c>
      <c r="R17" s="139">
        <v>1</v>
      </c>
      <c r="S17" s="139">
        <v>2</v>
      </c>
      <c r="T17" s="139">
        <v>80</v>
      </c>
      <c r="U17" s="192">
        <v>99</v>
      </c>
      <c r="V17" s="192">
        <v>710</v>
      </c>
      <c r="W17" s="192">
        <v>423</v>
      </c>
      <c r="X17" s="192">
        <v>153</v>
      </c>
      <c r="Y17" s="239">
        <v>19</v>
      </c>
      <c r="Z17" s="192">
        <v>2513</v>
      </c>
      <c r="AA17" s="193">
        <v>100</v>
      </c>
      <c r="AB17" s="193">
        <v>44</v>
      </c>
      <c r="AC17" s="193">
        <v>96</v>
      </c>
      <c r="AD17" s="193">
        <v>29</v>
      </c>
      <c r="AE17" s="193">
        <v>94</v>
      </c>
      <c r="AF17" s="258">
        <v>1159.79</v>
      </c>
      <c r="AG17" s="194">
        <v>4034.1976</v>
      </c>
      <c r="AH17" s="192">
        <v>39</v>
      </c>
      <c r="AI17" s="194">
        <v>252</v>
      </c>
      <c r="AJ17" s="194">
        <v>965.3</v>
      </c>
      <c r="AK17" s="194">
        <v>4980.8739999999998</v>
      </c>
      <c r="AL17" s="192">
        <v>593.58999999999992</v>
      </c>
      <c r="AM17" s="259">
        <v>712.30799999999988</v>
      </c>
      <c r="AN17" s="192">
        <v>19245</v>
      </c>
      <c r="AO17" s="192">
        <v>255</v>
      </c>
      <c r="AP17" s="192">
        <v>1800</v>
      </c>
      <c r="AQ17" s="192">
        <v>180</v>
      </c>
      <c r="AR17" s="192">
        <v>345</v>
      </c>
      <c r="AS17" s="195">
        <v>100</v>
      </c>
      <c r="AT17" s="195">
        <v>0</v>
      </c>
      <c r="AU17" s="195">
        <v>0</v>
      </c>
      <c r="AV17" s="192">
        <v>3980</v>
      </c>
      <c r="AW17" s="192">
        <v>4500</v>
      </c>
      <c r="AX17" s="192">
        <v>4500</v>
      </c>
      <c r="AY17" s="192">
        <v>8000</v>
      </c>
      <c r="AZ17" s="195">
        <v>0</v>
      </c>
      <c r="BA17" s="258">
        <v>275000</v>
      </c>
      <c r="BB17" s="192">
        <v>774000</v>
      </c>
      <c r="BC17" s="192">
        <v>45600</v>
      </c>
      <c r="BD17" s="192">
        <v>52000</v>
      </c>
      <c r="BE17" s="195">
        <v>0</v>
      </c>
      <c r="BF17" s="260">
        <v>0</v>
      </c>
      <c r="BG17" s="683">
        <v>69.787683845074</v>
      </c>
      <c r="BH17" s="680">
        <v>24</v>
      </c>
    </row>
    <row r="18" spans="1:94" x14ac:dyDescent="0.25">
      <c r="B18" s="283">
        <v>8</v>
      </c>
      <c r="C18" s="41">
        <v>41132</v>
      </c>
      <c r="D18" s="48" t="s">
        <v>56</v>
      </c>
      <c r="E18" s="174">
        <v>32394</v>
      </c>
      <c r="F18" s="192">
        <v>23905</v>
      </c>
      <c r="G18" s="141">
        <v>7156</v>
      </c>
      <c r="H18" s="181">
        <v>445</v>
      </c>
      <c r="I18" s="139">
        <v>200</v>
      </c>
      <c r="J18" s="203">
        <v>2.0011600928074245</v>
      </c>
      <c r="K18" s="203">
        <v>6.4385150812064955</v>
      </c>
      <c r="L18" s="203">
        <v>2.7262180974477959</v>
      </c>
      <c r="M18" s="257">
        <v>5</v>
      </c>
      <c r="N18" s="192">
        <v>1</v>
      </c>
      <c r="O18" s="192">
        <v>46</v>
      </c>
      <c r="P18" s="192">
        <v>4</v>
      </c>
      <c r="Q18" s="139">
        <v>5</v>
      </c>
      <c r="R18" s="139">
        <v>1</v>
      </c>
      <c r="S18" s="139">
        <v>10</v>
      </c>
      <c r="T18" s="139">
        <v>249</v>
      </c>
      <c r="U18" s="192">
        <v>385</v>
      </c>
      <c r="V18" s="192">
        <v>2723</v>
      </c>
      <c r="W18" s="192">
        <v>1894</v>
      </c>
      <c r="X18" s="192">
        <v>519</v>
      </c>
      <c r="Y18" s="239">
        <v>467</v>
      </c>
      <c r="Z18" s="192">
        <v>10426</v>
      </c>
      <c r="AA18" s="193">
        <v>98</v>
      </c>
      <c r="AB18" s="193">
        <v>69</v>
      </c>
      <c r="AC18" s="193">
        <v>95</v>
      </c>
      <c r="AD18" s="193">
        <v>26</v>
      </c>
      <c r="AE18" s="193">
        <v>99</v>
      </c>
      <c r="AF18" s="258">
        <v>13443.3</v>
      </c>
      <c r="AG18" s="194">
        <v>78896.850000000006</v>
      </c>
      <c r="AH18" s="192">
        <v>137</v>
      </c>
      <c r="AI18" s="194">
        <v>721</v>
      </c>
      <c r="AJ18" s="194">
        <v>1186.28</v>
      </c>
      <c r="AK18" s="194">
        <v>4567.3379999999997</v>
      </c>
      <c r="AL18" s="192">
        <v>1409.46</v>
      </c>
      <c r="AM18" s="259">
        <v>1691.3520000000001</v>
      </c>
      <c r="AN18" s="192">
        <v>12184</v>
      </c>
      <c r="AO18" s="192">
        <v>5000</v>
      </c>
      <c r="AP18" s="192">
        <v>1911</v>
      </c>
      <c r="AQ18" s="192">
        <v>450</v>
      </c>
      <c r="AR18" s="192">
        <v>88</v>
      </c>
      <c r="AS18" s="192">
        <v>67</v>
      </c>
      <c r="AT18" s="195">
        <v>0</v>
      </c>
      <c r="AU18" s="195">
        <v>0</v>
      </c>
      <c r="AV18" s="192">
        <v>50</v>
      </c>
      <c r="AW18" s="192">
        <v>87</v>
      </c>
      <c r="AX18" s="192">
        <v>25000</v>
      </c>
      <c r="AY18" s="192">
        <v>45000</v>
      </c>
      <c r="AZ18" s="192">
        <v>60</v>
      </c>
      <c r="BA18" s="258">
        <v>13587032</v>
      </c>
      <c r="BB18" s="192">
        <v>23360374</v>
      </c>
      <c r="BC18" s="192">
        <v>115000</v>
      </c>
      <c r="BD18" s="192">
        <v>140250</v>
      </c>
      <c r="BE18" s="195">
        <v>0</v>
      </c>
      <c r="BF18" s="260">
        <v>0</v>
      </c>
      <c r="BG18" s="322">
        <v>73.057035018752259</v>
      </c>
      <c r="BH18" s="372">
        <v>13</v>
      </c>
    </row>
    <row r="19" spans="1:94" x14ac:dyDescent="0.25">
      <c r="B19" s="283">
        <v>9</v>
      </c>
      <c r="C19" s="41">
        <v>41206</v>
      </c>
      <c r="D19" s="48" t="s">
        <v>57</v>
      </c>
      <c r="E19" s="174">
        <v>8504</v>
      </c>
      <c r="F19" s="192">
        <v>6531</v>
      </c>
      <c r="G19" s="141">
        <v>315</v>
      </c>
      <c r="H19" s="175">
        <v>91</v>
      </c>
      <c r="I19" s="139">
        <v>44</v>
      </c>
      <c r="J19" s="193">
        <v>3.3962264150943398</v>
      </c>
      <c r="K19" s="193">
        <v>10.471698113207548</v>
      </c>
      <c r="L19" s="193">
        <v>4.6226415094339623</v>
      </c>
      <c r="M19" s="257">
        <v>5</v>
      </c>
      <c r="N19" s="192">
        <v>1</v>
      </c>
      <c r="O19" s="192">
        <v>51</v>
      </c>
      <c r="P19" s="195">
        <v>0</v>
      </c>
      <c r="Q19" s="154">
        <v>5</v>
      </c>
      <c r="R19" s="154">
        <v>1</v>
      </c>
      <c r="S19" s="154">
        <v>1</v>
      </c>
      <c r="T19" s="154">
        <v>88</v>
      </c>
      <c r="U19" s="192">
        <v>117</v>
      </c>
      <c r="V19" s="192">
        <v>722</v>
      </c>
      <c r="W19" s="192">
        <v>369</v>
      </c>
      <c r="X19" s="192">
        <v>95</v>
      </c>
      <c r="Y19" s="239">
        <v>176</v>
      </c>
      <c r="Z19" s="192">
        <v>2933</v>
      </c>
      <c r="AA19" s="193">
        <v>99</v>
      </c>
      <c r="AB19" s="193">
        <v>62</v>
      </c>
      <c r="AC19" s="193">
        <v>93</v>
      </c>
      <c r="AD19" s="193">
        <v>24</v>
      </c>
      <c r="AE19" s="193">
        <v>95</v>
      </c>
      <c r="AF19" s="258">
        <v>2190</v>
      </c>
      <c r="AG19" s="194">
        <v>4633.5</v>
      </c>
      <c r="AH19" s="192">
        <v>140</v>
      </c>
      <c r="AI19" s="194">
        <v>840</v>
      </c>
      <c r="AJ19" s="194">
        <v>1194.5999999999999</v>
      </c>
      <c r="AK19" s="194">
        <v>6226.2250000000004</v>
      </c>
      <c r="AL19" s="192">
        <v>1333.23</v>
      </c>
      <c r="AM19" s="259">
        <v>1599.876</v>
      </c>
      <c r="AN19" s="192">
        <v>15733</v>
      </c>
      <c r="AO19" s="192">
        <v>200</v>
      </c>
      <c r="AP19" s="192">
        <v>4250</v>
      </c>
      <c r="AQ19" s="192">
        <v>1720</v>
      </c>
      <c r="AR19" s="192">
        <v>1230</v>
      </c>
      <c r="AS19" s="195">
        <v>0</v>
      </c>
      <c r="AT19" s="195">
        <v>0</v>
      </c>
      <c r="AU19" s="195">
        <v>0</v>
      </c>
      <c r="AV19" s="192">
        <v>2820</v>
      </c>
      <c r="AW19" s="192">
        <v>3540</v>
      </c>
      <c r="AX19" s="192">
        <v>3200</v>
      </c>
      <c r="AY19" s="192">
        <v>7200</v>
      </c>
      <c r="AZ19" s="192">
        <v>80</v>
      </c>
      <c r="BA19" s="258">
        <v>8500</v>
      </c>
      <c r="BB19" s="192">
        <v>25000</v>
      </c>
      <c r="BC19" s="192">
        <v>6500</v>
      </c>
      <c r="BD19" s="192">
        <v>7650</v>
      </c>
      <c r="BE19" s="195">
        <v>1800</v>
      </c>
      <c r="BF19" s="260">
        <v>3150</v>
      </c>
      <c r="BG19" s="683">
        <v>61.58215342099696</v>
      </c>
      <c r="BH19" s="680">
        <v>35</v>
      </c>
    </row>
    <row r="20" spans="1:94" x14ac:dyDescent="0.25">
      <c r="B20" s="283">
        <v>10</v>
      </c>
      <c r="C20" s="41">
        <v>41244</v>
      </c>
      <c r="D20" s="48" t="s">
        <v>81</v>
      </c>
      <c r="E20" s="174">
        <v>3910</v>
      </c>
      <c r="F20" s="192">
        <v>3021</v>
      </c>
      <c r="G20" s="141">
        <v>171</v>
      </c>
      <c r="H20" s="175">
        <v>41</v>
      </c>
      <c r="I20" s="139">
        <v>13</v>
      </c>
      <c r="J20" s="193">
        <v>1.8237082066869299</v>
      </c>
      <c r="K20" s="193">
        <v>5.7750759878419453</v>
      </c>
      <c r="L20" s="193">
        <v>2.735562310030395</v>
      </c>
      <c r="M20" s="257">
        <v>1</v>
      </c>
      <c r="N20" s="195">
        <v>0</v>
      </c>
      <c r="O20" s="192">
        <v>13</v>
      </c>
      <c r="P20" s="195">
        <v>0</v>
      </c>
      <c r="Q20" s="154">
        <v>1</v>
      </c>
      <c r="R20" s="154">
        <v>0</v>
      </c>
      <c r="S20" s="154">
        <v>2</v>
      </c>
      <c r="T20" s="154">
        <v>38</v>
      </c>
      <c r="U20" s="192">
        <v>45</v>
      </c>
      <c r="V20" s="192">
        <v>403</v>
      </c>
      <c r="W20" s="192">
        <v>256</v>
      </c>
      <c r="X20" s="192">
        <v>81</v>
      </c>
      <c r="Y20" s="239">
        <v>0</v>
      </c>
      <c r="Z20" s="192">
        <v>4517</v>
      </c>
      <c r="AA20" s="193">
        <v>100</v>
      </c>
      <c r="AB20" s="193">
        <v>88</v>
      </c>
      <c r="AC20" s="193">
        <v>98</v>
      </c>
      <c r="AD20" s="193">
        <v>66</v>
      </c>
      <c r="AE20" s="193">
        <v>93</v>
      </c>
      <c r="AF20" s="258">
        <v>174</v>
      </c>
      <c r="AG20" s="194">
        <v>501.90000000000003</v>
      </c>
      <c r="AH20" s="192">
        <v>46</v>
      </c>
      <c r="AI20" s="194">
        <v>212</v>
      </c>
      <c r="AJ20" s="194">
        <v>316.60000000000002</v>
      </c>
      <c r="AK20" s="194">
        <v>1228.08</v>
      </c>
      <c r="AL20" s="192">
        <v>756.76</v>
      </c>
      <c r="AM20" s="259">
        <v>945.95</v>
      </c>
      <c r="AN20" s="192">
        <v>5518</v>
      </c>
      <c r="AO20" s="192">
        <v>400</v>
      </c>
      <c r="AP20" s="192">
        <v>130</v>
      </c>
      <c r="AQ20" s="192">
        <v>30</v>
      </c>
      <c r="AR20" s="192">
        <v>5</v>
      </c>
      <c r="AS20" s="195">
        <v>0</v>
      </c>
      <c r="AT20" s="195">
        <v>300</v>
      </c>
      <c r="AU20" s="195">
        <v>0</v>
      </c>
      <c r="AV20" s="195">
        <v>0</v>
      </c>
      <c r="AW20" s="195">
        <v>0</v>
      </c>
      <c r="AX20" s="192">
        <v>3000</v>
      </c>
      <c r="AY20" s="192">
        <v>15000</v>
      </c>
      <c r="AZ20" s="192">
        <v>15</v>
      </c>
      <c r="BA20" s="262">
        <v>1200</v>
      </c>
      <c r="BB20" s="195">
        <v>2900</v>
      </c>
      <c r="BC20" s="195">
        <v>2563</v>
      </c>
      <c r="BD20" s="195">
        <v>4836</v>
      </c>
      <c r="BE20" s="195">
        <v>350</v>
      </c>
      <c r="BF20" s="260">
        <v>722.5</v>
      </c>
      <c r="BG20" s="683">
        <v>60.479496139868075</v>
      </c>
      <c r="BH20" s="680">
        <v>36</v>
      </c>
    </row>
    <row r="21" spans="1:94" x14ac:dyDescent="0.25">
      <c r="B21" s="570">
        <v>11</v>
      </c>
      <c r="C21" s="41">
        <v>41298</v>
      </c>
      <c r="D21" s="48" t="s">
        <v>72</v>
      </c>
      <c r="E21" s="174">
        <v>65702</v>
      </c>
      <c r="F21" s="192">
        <v>54820</v>
      </c>
      <c r="G21" s="141">
        <v>17103</v>
      </c>
      <c r="H21" s="175">
        <v>1308</v>
      </c>
      <c r="I21" s="139">
        <v>346</v>
      </c>
      <c r="J21" s="193">
        <v>1.2287334593572778</v>
      </c>
      <c r="K21" s="193">
        <v>8.4593572778827983</v>
      </c>
      <c r="L21" s="193">
        <v>2.6937618147448017</v>
      </c>
      <c r="M21" s="257">
        <v>13</v>
      </c>
      <c r="N21" s="192">
        <v>1</v>
      </c>
      <c r="O21" s="192">
        <v>101</v>
      </c>
      <c r="P21" s="192">
        <v>10</v>
      </c>
      <c r="Q21" s="139">
        <v>13</v>
      </c>
      <c r="R21" s="139">
        <v>1</v>
      </c>
      <c r="S21" s="139">
        <v>23</v>
      </c>
      <c r="T21" s="139">
        <v>584</v>
      </c>
      <c r="U21" s="192">
        <v>978</v>
      </c>
      <c r="V21" s="192">
        <v>6710</v>
      </c>
      <c r="W21" s="192">
        <v>4622</v>
      </c>
      <c r="X21" s="192">
        <v>1467</v>
      </c>
      <c r="Y21" s="239">
        <v>1288</v>
      </c>
      <c r="Z21" s="192">
        <v>1198</v>
      </c>
      <c r="AA21" s="193">
        <v>100</v>
      </c>
      <c r="AB21" s="193">
        <v>76</v>
      </c>
      <c r="AC21" s="193">
        <v>97</v>
      </c>
      <c r="AD21" s="193">
        <v>18</v>
      </c>
      <c r="AE21" s="193">
        <v>98</v>
      </c>
      <c r="AF21" s="258">
        <v>6829</v>
      </c>
      <c r="AG21" s="194">
        <v>25407.25</v>
      </c>
      <c r="AH21" s="192">
        <v>608</v>
      </c>
      <c r="AI21" s="194">
        <v>3596</v>
      </c>
      <c r="AJ21" s="194">
        <v>3441</v>
      </c>
      <c r="AK21" s="194">
        <v>16334.71</v>
      </c>
      <c r="AL21" s="192">
        <v>7699.23</v>
      </c>
      <c r="AM21" s="259">
        <v>9624.0374999999985</v>
      </c>
      <c r="AN21" s="192">
        <v>11992</v>
      </c>
      <c r="AO21" s="192">
        <v>2500</v>
      </c>
      <c r="AP21" s="192">
        <v>3900</v>
      </c>
      <c r="AQ21" s="192">
        <v>1560</v>
      </c>
      <c r="AR21" s="192">
        <v>268</v>
      </c>
      <c r="AS21" s="192">
        <v>21</v>
      </c>
      <c r="AT21" s="192">
        <v>215</v>
      </c>
      <c r="AU21" s="202">
        <v>0</v>
      </c>
      <c r="AV21" s="192">
        <v>360</v>
      </c>
      <c r="AW21" s="192">
        <v>180</v>
      </c>
      <c r="AX21" s="192">
        <v>45000</v>
      </c>
      <c r="AY21" s="192">
        <v>385000</v>
      </c>
      <c r="AZ21" s="192">
        <v>545</v>
      </c>
      <c r="BA21" s="258">
        <v>2130000</v>
      </c>
      <c r="BB21" s="192">
        <v>5525000</v>
      </c>
      <c r="BC21" s="192">
        <v>285000</v>
      </c>
      <c r="BD21" s="192">
        <v>382500</v>
      </c>
      <c r="BE21" s="192">
        <v>12800</v>
      </c>
      <c r="BF21" s="261">
        <v>26000</v>
      </c>
      <c r="BG21" s="322">
        <v>71.582486895698494</v>
      </c>
      <c r="BH21" s="372">
        <v>19</v>
      </c>
    </row>
    <row r="22" spans="1:94" x14ac:dyDescent="0.25">
      <c r="B22" s="283">
        <v>12</v>
      </c>
      <c r="C22" s="41">
        <v>41306</v>
      </c>
      <c r="D22" s="48" t="s">
        <v>75</v>
      </c>
      <c r="E22" s="174">
        <v>23790</v>
      </c>
      <c r="F22" s="192">
        <v>17453</v>
      </c>
      <c r="G22" s="141">
        <v>4836</v>
      </c>
      <c r="H22" s="175">
        <v>377</v>
      </c>
      <c r="I22" s="139">
        <v>134</v>
      </c>
      <c r="J22" s="193">
        <v>4.2826552462526761</v>
      </c>
      <c r="K22" s="193">
        <v>8.2084225553176307</v>
      </c>
      <c r="L22" s="193">
        <v>3.6402569593147751</v>
      </c>
      <c r="M22" s="257">
        <v>9</v>
      </c>
      <c r="N22" s="195">
        <v>0</v>
      </c>
      <c r="O22" s="192">
        <v>46</v>
      </c>
      <c r="P22" s="192">
        <v>1</v>
      </c>
      <c r="Q22" s="139">
        <v>8</v>
      </c>
      <c r="R22" s="139">
        <v>0</v>
      </c>
      <c r="S22" s="139">
        <v>14</v>
      </c>
      <c r="T22" s="139">
        <v>272</v>
      </c>
      <c r="U22" s="192">
        <v>338</v>
      </c>
      <c r="V22" s="192">
        <v>2608</v>
      </c>
      <c r="W22" s="192">
        <v>2093</v>
      </c>
      <c r="X22" s="192">
        <v>729</v>
      </c>
      <c r="Y22" s="239">
        <v>329</v>
      </c>
      <c r="Z22" s="192">
        <v>25170</v>
      </c>
      <c r="AA22" s="193">
        <v>100</v>
      </c>
      <c r="AB22" s="193">
        <v>73</v>
      </c>
      <c r="AC22" s="193">
        <v>99</v>
      </c>
      <c r="AD22" s="193">
        <v>15</v>
      </c>
      <c r="AE22" s="193">
        <v>99</v>
      </c>
      <c r="AF22" s="258">
        <v>2527</v>
      </c>
      <c r="AG22" s="194">
        <v>7737.0499999999993</v>
      </c>
      <c r="AH22" s="192">
        <v>244</v>
      </c>
      <c r="AI22" s="194">
        <v>1698.6</v>
      </c>
      <c r="AJ22" s="194">
        <v>2392.6499999999996</v>
      </c>
      <c r="AK22" s="194">
        <v>9785.2749999999996</v>
      </c>
      <c r="AL22" s="192">
        <v>4236.9100000000008</v>
      </c>
      <c r="AM22" s="259">
        <v>5296.1375000000007</v>
      </c>
      <c r="AN22" s="192">
        <v>13836</v>
      </c>
      <c r="AO22" s="192">
        <v>2000</v>
      </c>
      <c r="AP22" s="192">
        <v>700</v>
      </c>
      <c r="AQ22" s="192">
        <v>45</v>
      </c>
      <c r="AR22" s="192">
        <v>250</v>
      </c>
      <c r="AS22" s="195">
        <v>40</v>
      </c>
      <c r="AT22" s="195">
        <v>200</v>
      </c>
      <c r="AU22" s="195">
        <v>70</v>
      </c>
      <c r="AV22" s="195">
        <v>120</v>
      </c>
      <c r="AW22" s="199">
        <v>45</v>
      </c>
      <c r="AX22" s="199">
        <v>7000</v>
      </c>
      <c r="AY22" s="192">
        <v>62000</v>
      </c>
      <c r="AZ22" s="192">
        <v>280</v>
      </c>
      <c r="BA22" s="258">
        <v>265000</v>
      </c>
      <c r="BB22" s="192">
        <v>688000</v>
      </c>
      <c r="BC22" s="192">
        <v>145000</v>
      </c>
      <c r="BD22" s="192">
        <v>287000</v>
      </c>
      <c r="BE22" s="195">
        <v>0</v>
      </c>
      <c r="BF22" s="260">
        <v>0</v>
      </c>
      <c r="BG22" s="683">
        <v>83.098926905426168</v>
      </c>
      <c r="BH22" s="680">
        <v>1</v>
      </c>
    </row>
    <row r="23" spans="1:94" x14ac:dyDescent="0.25">
      <c r="B23" s="283">
        <v>13</v>
      </c>
      <c r="C23" s="41">
        <v>41319</v>
      </c>
      <c r="D23" s="48" t="s">
        <v>76</v>
      </c>
      <c r="E23" s="174">
        <v>17756</v>
      </c>
      <c r="F23" s="192">
        <v>15749</v>
      </c>
      <c r="G23" s="141">
        <v>1127</v>
      </c>
      <c r="H23" s="175">
        <v>337</v>
      </c>
      <c r="I23" s="139">
        <v>83</v>
      </c>
      <c r="J23" s="193">
        <v>1.1655948553054662</v>
      </c>
      <c r="K23" s="193">
        <v>7.6768488745980701</v>
      </c>
      <c r="L23" s="193">
        <v>2.1704180064308685</v>
      </c>
      <c r="M23" s="257">
        <v>3</v>
      </c>
      <c r="N23" s="195">
        <v>0</v>
      </c>
      <c r="O23" s="192">
        <v>50</v>
      </c>
      <c r="P23" s="202">
        <v>0</v>
      </c>
      <c r="Q23" s="139">
        <v>3</v>
      </c>
      <c r="R23" s="139">
        <v>0</v>
      </c>
      <c r="S23" s="139">
        <v>8</v>
      </c>
      <c r="T23" s="139">
        <v>170</v>
      </c>
      <c r="U23" s="192">
        <v>220</v>
      </c>
      <c r="V23" s="192">
        <v>2116</v>
      </c>
      <c r="W23" s="192">
        <v>1308</v>
      </c>
      <c r="X23" s="192">
        <v>304</v>
      </c>
      <c r="Y23" s="239">
        <v>520</v>
      </c>
      <c r="Z23" s="192">
        <v>8011</v>
      </c>
      <c r="AA23" s="193">
        <v>100</v>
      </c>
      <c r="AB23" s="193">
        <v>75</v>
      </c>
      <c r="AC23" s="193">
        <v>100</v>
      </c>
      <c r="AD23" s="193">
        <v>26</v>
      </c>
      <c r="AE23" s="193">
        <v>99</v>
      </c>
      <c r="AF23" s="258">
        <v>590</v>
      </c>
      <c r="AG23" s="194">
        <v>2432.1</v>
      </c>
      <c r="AH23" s="192">
        <v>143</v>
      </c>
      <c r="AI23" s="194">
        <v>966</v>
      </c>
      <c r="AJ23" s="194">
        <v>1254.3</v>
      </c>
      <c r="AK23" s="194">
        <v>5403.7</v>
      </c>
      <c r="AL23" s="192">
        <v>3916.2000000000003</v>
      </c>
      <c r="AM23" s="259">
        <v>4895.25</v>
      </c>
      <c r="AN23" s="192">
        <v>5025</v>
      </c>
      <c r="AO23" s="192">
        <v>1600</v>
      </c>
      <c r="AP23" s="192">
        <v>130</v>
      </c>
      <c r="AQ23" s="192">
        <v>50</v>
      </c>
      <c r="AR23" s="192">
        <v>8</v>
      </c>
      <c r="AS23" s="195">
        <v>40</v>
      </c>
      <c r="AT23" s="192">
        <v>250</v>
      </c>
      <c r="AU23" s="192">
        <v>100</v>
      </c>
      <c r="AV23" s="192">
        <v>120</v>
      </c>
      <c r="AW23" s="192">
        <v>60</v>
      </c>
      <c r="AX23" s="192">
        <v>4200</v>
      </c>
      <c r="AY23" s="192">
        <v>35000</v>
      </c>
      <c r="AZ23" s="192">
        <v>72</v>
      </c>
      <c r="BA23" s="258">
        <v>52400</v>
      </c>
      <c r="BB23" s="192">
        <v>141300</v>
      </c>
      <c r="BC23" s="192">
        <v>18000</v>
      </c>
      <c r="BD23" s="192">
        <v>23000</v>
      </c>
      <c r="BE23" s="195">
        <v>0</v>
      </c>
      <c r="BF23" s="260">
        <v>0</v>
      </c>
      <c r="BG23" s="322">
        <v>72.32367168635993</v>
      </c>
      <c r="BH23" s="372">
        <v>16</v>
      </c>
    </row>
    <row r="24" spans="1:94" x14ac:dyDescent="0.25">
      <c r="B24" s="283">
        <v>14</v>
      </c>
      <c r="C24" s="41">
        <v>41349</v>
      </c>
      <c r="D24" s="48" t="s">
        <v>58</v>
      </c>
      <c r="E24" s="174">
        <v>6797</v>
      </c>
      <c r="F24" s="192">
        <v>5458</v>
      </c>
      <c r="G24" s="141">
        <v>887</v>
      </c>
      <c r="H24" s="181">
        <v>128</v>
      </c>
      <c r="I24" s="139">
        <v>42</v>
      </c>
      <c r="J24" s="193">
        <v>1.5972222222222221</v>
      </c>
      <c r="K24" s="193">
        <v>6.5972222222222223</v>
      </c>
      <c r="L24" s="196">
        <v>3.3333333333333335</v>
      </c>
      <c r="M24" s="257">
        <v>1</v>
      </c>
      <c r="N24" s="195">
        <v>0</v>
      </c>
      <c r="O24" s="192">
        <v>8</v>
      </c>
      <c r="P24" s="195">
        <v>0</v>
      </c>
      <c r="Q24" s="154">
        <v>1</v>
      </c>
      <c r="R24" s="154">
        <v>0</v>
      </c>
      <c r="S24" s="154">
        <v>3</v>
      </c>
      <c r="T24" s="154">
        <v>58</v>
      </c>
      <c r="U24" s="192">
        <v>118</v>
      </c>
      <c r="V24" s="192">
        <v>774</v>
      </c>
      <c r="W24" s="192">
        <v>434</v>
      </c>
      <c r="X24" s="192">
        <v>103</v>
      </c>
      <c r="Y24" s="240">
        <v>87</v>
      </c>
      <c r="Z24" s="192">
        <v>5613</v>
      </c>
      <c r="AA24" s="193">
        <v>100</v>
      </c>
      <c r="AB24" s="193">
        <v>54</v>
      </c>
      <c r="AC24" s="193">
        <v>99</v>
      </c>
      <c r="AD24" s="193">
        <v>30</v>
      </c>
      <c r="AE24" s="193">
        <v>98</v>
      </c>
      <c r="AF24" s="258">
        <v>813</v>
      </c>
      <c r="AG24" s="194">
        <v>5300.6</v>
      </c>
      <c r="AH24" s="192">
        <v>79</v>
      </c>
      <c r="AI24" s="194">
        <v>477</v>
      </c>
      <c r="AJ24" s="194">
        <v>307.54999999999995</v>
      </c>
      <c r="AK24" s="194">
        <v>1373.085</v>
      </c>
      <c r="AL24" s="192">
        <v>784.53</v>
      </c>
      <c r="AM24" s="259">
        <v>941.43599999999992</v>
      </c>
      <c r="AN24" s="192">
        <v>5826</v>
      </c>
      <c r="AO24" s="192">
        <v>400</v>
      </c>
      <c r="AP24" s="192">
        <v>350</v>
      </c>
      <c r="AQ24" s="192">
        <v>279</v>
      </c>
      <c r="AR24" s="192">
        <v>74</v>
      </c>
      <c r="AS24" s="195">
        <v>22</v>
      </c>
      <c r="AT24" s="195">
        <v>185</v>
      </c>
      <c r="AU24" s="195">
        <v>250</v>
      </c>
      <c r="AV24" s="195">
        <v>585</v>
      </c>
      <c r="AW24" s="195">
        <v>625</v>
      </c>
      <c r="AX24" s="192">
        <v>3400</v>
      </c>
      <c r="AY24" s="192">
        <v>27000</v>
      </c>
      <c r="AZ24" s="195">
        <v>0</v>
      </c>
      <c r="BA24" s="258">
        <v>2197000</v>
      </c>
      <c r="BB24" s="192">
        <v>2791500</v>
      </c>
      <c r="BC24" s="195">
        <v>75600</v>
      </c>
      <c r="BD24" s="195">
        <v>86700</v>
      </c>
      <c r="BE24" s="195">
        <v>0</v>
      </c>
      <c r="BF24" s="260">
        <v>0</v>
      </c>
      <c r="BG24" s="683">
        <v>71.854603503687954</v>
      </c>
      <c r="BH24" s="680">
        <v>18</v>
      </c>
    </row>
    <row r="25" spans="1:94" x14ac:dyDescent="0.25">
      <c r="B25" s="283">
        <v>15</v>
      </c>
      <c r="C25" s="41">
        <v>41357</v>
      </c>
      <c r="D25" s="48" t="s">
        <v>59</v>
      </c>
      <c r="E25" s="174">
        <v>8663</v>
      </c>
      <c r="F25" s="192">
        <v>8986</v>
      </c>
      <c r="G25" s="141">
        <v>589</v>
      </c>
      <c r="H25" s="175">
        <v>200</v>
      </c>
      <c r="I25" s="139">
        <v>41</v>
      </c>
      <c r="J25" s="193">
        <v>2.436323366555925</v>
      </c>
      <c r="K25" s="193">
        <v>13.732004429678849</v>
      </c>
      <c r="L25" s="193">
        <v>3.9867109634551494</v>
      </c>
      <c r="M25" s="257">
        <v>5</v>
      </c>
      <c r="N25" s="195">
        <v>0</v>
      </c>
      <c r="O25" s="192">
        <v>28</v>
      </c>
      <c r="P25" s="195">
        <v>0</v>
      </c>
      <c r="Q25" s="154">
        <v>5</v>
      </c>
      <c r="R25" s="154">
        <v>0</v>
      </c>
      <c r="S25" s="154">
        <v>3</v>
      </c>
      <c r="T25" s="154">
        <v>113</v>
      </c>
      <c r="U25" s="192">
        <v>161</v>
      </c>
      <c r="V25" s="192">
        <v>1186</v>
      </c>
      <c r="W25" s="192">
        <v>675</v>
      </c>
      <c r="X25" s="192">
        <v>241</v>
      </c>
      <c r="Y25" s="239">
        <v>137</v>
      </c>
      <c r="Z25" s="192">
        <v>2667</v>
      </c>
      <c r="AA25" s="193">
        <v>87</v>
      </c>
      <c r="AB25" s="193">
        <v>70</v>
      </c>
      <c r="AC25" s="193">
        <v>93</v>
      </c>
      <c r="AD25" s="193">
        <v>20</v>
      </c>
      <c r="AE25" s="193">
        <v>97</v>
      </c>
      <c r="AF25" s="258">
        <v>1086</v>
      </c>
      <c r="AG25" s="194">
        <v>1886.9</v>
      </c>
      <c r="AH25" s="192">
        <v>108</v>
      </c>
      <c r="AI25" s="194">
        <v>674.5</v>
      </c>
      <c r="AJ25" s="194">
        <v>1162</v>
      </c>
      <c r="AK25" s="194">
        <v>4293.3500000000004</v>
      </c>
      <c r="AL25" s="192">
        <v>1933.4299999999998</v>
      </c>
      <c r="AM25" s="259">
        <v>2358.7846</v>
      </c>
      <c r="AN25" s="192">
        <v>6604</v>
      </c>
      <c r="AO25" s="192">
        <v>1250</v>
      </c>
      <c r="AP25" s="192">
        <v>2200</v>
      </c>
      <c r="AQ25" s="192">
        <v>78</v>
      </c>
      <c r="AR25" s="192">
        <v>350</v>
      </c>
      <c r="AS25" s="195">
        <v>0</v>
      </c>
      <c r="AT25" s="202">
        <v>0</v>
      </c>
      <c r="AU25" s="192">
        <v>67</v>
      </c>
      <c r="AV25" s="192">
        <v>20</v>
      </c>
      <c r="AW25" s="192">
        <v>20</v>
      </c>
      <c r="AX25" s="192">
        <v>4100</v>
      </c>
      <c r="AY25" s="192">
        <v>16000</v>
      </c>
      <c r="AZ25" s="192">
        <v>100</v>
      </c>
      <c r="BA25" s="258">
        <v>15000</v>
      </c>
      <c r="BB25" s="192">
        <v>42000</v>
      </c>
      <c r="BC25" s="192">
        <v>2500</v>
      </c>
      <c r="BD25" s="192">
        <v>6000</v>
      </c>
      <c r="BE25" s="192">
        <v>4500</v>
      </c>
      <c r="BF25" s="261">
        <v>10800</v>
      </c>
      <c r="BG25" s="322">
        <v>62.738373884273109</v>
      </c>
      <c r="BH25" s="372">
        <v>34</v>
      </c>
    </row>
    <row r="26" spans="1:94" x14ac:dyDescent="0.25">
      <c r="B26" s="692">
        <v>16</v>
      </c>
      <c r="C26" s="41">
        <v>41359</v>
      </c>
      <c r="D26" s="48" t="s">
        <v>82</v>
      </c>
      <c r="E26" s="174">
        <v>25585</v>
      </c>
      <c r="F26" s="192">
        <v>23814</v>
      </c>
      <c r="G26" s="141">
        <v>867</v>
      </c>
      <c r="H26" s="175">
        <v>450</v>
      </c>
      <c r="I26" s="139">
        <v>107</v>
      </c>
      <c r="J26" s="193">
        <v>1.3531499556344277</v>
      </c>
      <c r="K26" s="193">
        <v>16.038154392191657</v>
      </c>
      <c r="L26" s="193">
        <v>4.658385093167702</v>
      </c>
      <c r="M26" s="257">
        <v>7</v>
      </c>
      <c r="N26" s="202">
        <v>0</v>
      </c>
      <c r="O26" s="192">
        <v>60</v>
      </c>
      <c r="P26" s="192">
        <v>2</v>
      </c>
      <c r="Q26" s="154">
        <v>7</v>
      </c>
      <c r="R26" s="154">
        <v>0</v>
      </c>
      <c r="S26" s="154">
        <v>9</v>
      </c>
      <c r="T26" s="154">
        <v>216</v>
      </c>
      <c r="U26" s="192">
        <v>306</v>
      </c>
      <c r="V26" s="192">
        <v>2538</v>
      </c>
      <c r="W26" s="192">
        <v>1666</v>
      </c>
      <c r="X26" s="192">
        <v>458</v>
      </c>
      <c r="Y26" s="239">
        <v>525</v>
      </c>
      <c r="Z26" s="192">
        <v>3703</v>
      </c>
      <c r="AA26" s="193">
        <v>98</v>
      </c>
      <c r="AB26" s="193">
        <v>78</v>
      </c>
      <c r="AC26" s="193">
        <v>98</v>
      </c>
      <c r="AD26" s="193">
        <v>16</v>
      </c>
      <c r="AE26" s="193">
        <v>92</v>
      </c>
      <c r="AF26" s="258">
        <v>1140</v>
      </c>
      <c r="AG26" s="194">
        <v>3010.5</v>
      </c>
      <c r="AH26" s="192">
        <v>55</v>
      </c>
      <c r="AI26" s="194">
        <v>305</v>
      </c>
      <c r="AJ26" s="194">
        <v>2905.5</v>
      </c>
      <c r="AK26" s="194">
        <v>19275.109999999997</v>
      </c>
      <c r="AL26" s="192">
        <v>3150.36</v>
      </c>
      <c r="AM26" s="259">
        <v>3937.9500000000003</v>
      </c>
      <c r="AN26" s="192">
        <v>5498</v>
      </c>
      <c r="AO26" s="192">
        <v>950</v>
      </c>
      <c r="AP26" s="192">
        <v>2350</v>
      </c>
      <c r="AQ26" s="192">
        <v>230</v>
      </c>
      <c r="AR26" s="192">
        <v>320</v>
      </c>
      <c r="AS26" s="195">
        <v>0</v>
      </c>
      <c r="AT26" s="197">
        <v>2500</v>
      </c>
      <c r="AU26" s="192">
        <v>6000</v>
      </c>
      <c r="AV26" s="195">
        <v>0</v>
      </c>
      <c r="AW26" s="192">
        <v>0</v>
      </c>
      <c r="AX26" s="192">
        <v>3600</v>
      </c>
      <c r="AY26" s="192">
        <v>28800</v>
      </c>
      <c r="AZ26" s="192">
        <v>40</v>
      </c>
      <c r="BA26" s="258">
        <v>2150</v>
      </c>
      <c r="BB26" s="192">
        <v>6500</v>
      </c>
      <c r="BC26" s="195">
        <v>0</v>
      </c>
      <c r="BD26" s="195">
        <v>0</v>
      </c>
      <c r="BE26" s="195">
        <v>0</v>
      </c>
      <c r="BF26" s="260">
        <v>0</v>
      </c>
      <c r="BG26" s="683">
        <v>71.089678910057089</v>
      </c>
      <c r="BH26" s="680">
        <v>20</v>
      </c>
    </row>
    <row r="27" spans="1:94" x14ac:dyDescent="0.25">
      <c r="B27" s="283">
        <v>17</v>
      </c>
      <c r="C27" s="41">
        <v>41378</v>
      </c>
      <c r="D27" s="48" t="s">
        <v>68</v>
      </c>
      <c r="E27" s="174">
        <v>13465</v>
      </c>
      <c r="F27" s="192">
        <v>12331</v>
      </c>
      <c r="G27" s="141">
        <v>601</v>
      </c>
      <c r="H27" s="175">
        <v>216</v>
      </c>
      <c r="I27" s="139">
        <v>59</v>
      </c>
      <c r="J27" s="193">
        <v>2.5924513915364087</v>
      </c>
      <c r="K27" s="193">
        <v>14.982844071673657</v>
      </c>
      <c r="L27" s="196">
        <v>4.8417842165459399</v>
      </c>
      <c r="M27" s="257">
        <v>5</v>
      </c>
      <c r="N27" s="192">
        <v>1</v>
      </c>
      <c r="O27" s="192">
        <v>34</v>
      </c>
      <c r="P27" s="192">
        <v>1</v>
      </c>
      <c r="Q27" s="154">
        <v>5</v>
      </c>
      <c r="R27" s="154">
        <v>1</v>
      </c>
      <c r="S27" s="154">
        <v>3</v>
      </c>
      <c r="T27" s="154">
        <v>142</v>
      </c>
      <c r="U27" s="192">
        <v>214</v>
      </c>
      <c r="V27" s="192">
        <v>1577</v>
      </c>
      <c r="W27" s="192">
        <v>940</v>
      </c>
      <c r="X27" s="192">
        <v>256</v>
      </c>
      <c r="Y27" s="239">
        <v>186</v>
      </c>
      <c r="Z27" s="192">
        <v>6499</v>
      </c>
      <c r="AA27" s="193">
        <v>90</v>
      </c>
      <c r="AB27" s="193">
        <v>58</v>
      </c>
      <c r="AC27" s="193">
        <v>98</v>
      </c>
      <c r="AD27" s="193">
        <v>14</v>
      </c>
      <c r="AE27" s="193">
        <v>100</v>
      </c>
      <c r="AF27" s="258">
        <v>416</v>
      </c>
      <c r="AG27" s="194">
        <v>1047.5</v>
      </c>
      <c r="AH27" s="192">
        <v>28</v>
      </c>
      <c r="AI27" s="194">
        <v>173</v>
      </c>
      <c r="AJ27" s="194">
        <v>1009</v>
      </c>
      <c r="AK27" s="194">
        <v>8837</v>
      </c>
      <c r="AL27" s="192">
        <v>2013.5299999999997</v>
      </c>
      <c r="AM27" s="259">
        <v>2516.9124999999995</v>
      </c>
      <c r="AN27" s="192">
        <v>3746</v>
      </c>
      <c r="AO27" s="192">
        <v>400</v>
      </c>
      <c r="AP27" s="192">
        <v>400</v>
      </c>
      <c r="AQ27" s="192">
        <v>30</v>
      </c>
      <c r="AR27" s="192">
        <v>25</v>
      </c>
      <c r="AS27" s="195">
        <v>0</v>
      </c>
      <c r="AT27" s="192">
        <v>155</v>
      </c>
      <c r="AU27" s="192">
        <v>1800</v>
      </c>
      <c r="AV27" s="192">
        <v>46</v>
      </c>
      <c r="AW27" s="192">
        <v>50</v>
      </c>
      <c r="AX27" s="192">
        <v>10000</v>
      </c>
      <c r="AY27" s="192">
        <v>36000</v>
      </c>
      <c r="AZ27" s="192">
        <v>170</v>
      </c>
      <c r="BA27" s="258">
        <v>26115</v>
      </c>
      <c r="BB27" s="192">
        <v>71100</v>
      </c>
      <c r="BC27" s="195">
        <v>4334</v>
      </c>
      <c r="BD27" s="195">
        <v>9300</v>
      </c>
      <c r="BE27" s="195">
        <v>6500</v>
      </c>
      <c r="BF27" s="260">
        <v>12500</v>
      </c>
      <c r="BG27" s="322">
        <v>63.357341468922961</v>
      </c>
      <c r="BH27" s="372">
        <v>33</v>
      </c>
    </row>
    <row r="28" spans="1:94" x14ac:dyDescent="0.25">
      <c r="B28" s="283">
        <v>18</v>
      </c>
      <c r="C28" s="41">
        <v>41396</v>
      </c>
      <c r="D28" s="48" t="s">
        <v>67</v>
      </c>
      <c r="E28" s="174">
        <v>54348</v>
      </c>
      <c r="F28" s="192">
        <v>49072</v>
      </c>
      <c r="G28" s="141">
        <v>10771</v>
      </c>
      <c r="H28" s="175">
        <v>1203</v>
      </c>
      <c r="I28" s="157">
        <v>254</v>
      </c>
      <c r="J28" s="193">
        <v>1.7974487823734053</v>
      </c>
      <c r="K28" s="193">
        <v>10.997294163123309</v>
      </c>
      <c r="L28" s="196">
        <v>2.4159257827599538</v>
      </c>
      <c r="M28" s="257">
        <v>18</v>
      </c>
      <c r="N28" s="192">
        <v>1</v>
      </c>
      <c r="O28" s="192">
        <v>128</v>
      </c>
      <c r="P28" s="192">
        <v>4</v>
      </c>
      <c r="Q28" s="139">
        <v>18</v>
      </c>
      <c r="R28" s="139">
        <v>0</v>
      </c>
      <c r="S28" s="139">
        <v>22</v>
      </c>
      <c r="T28" s="139">
        <v>576</v>
      </c>
      <c r="U28" s="192">
        <v>1012</v>
      </c>
      <c r="V28" s="192">
        <v>6744</v>
      </c>
      <c r="W28" s="192">
        <v>4227</v>
      </c>
      <c r="X28" s="192">
        <v>1348</v>
      </c>
      <c r="Y28" s="239">
        <v>833</v>
      </c>
      <c r="Z28" s="192">
        <v>3744</v>
      </c>
      <c r="AA28" s="193">
        <v>95.75</v>
      </c>
      <c r="AB28" s="193">
        <v>76</v>
      </c>
      <c r="AC28" s="193">
        <v>93.64</v>
      </c>
      <c r="AD28" s="193">
        <v>22</v>
      </c>
      <c r="AE28" s="193">
        <v>98.27</v>
      </c>
      <c r="AF28" s="258">
        <v>7848</v>
      </c>
      <c r="AG28" s="194">
        <v>18418.25</v>
      </c>
      <c r="AH28" s="192">
        <v>281</v>
      </c>
      <c r="AI28" s="194">
        <v>1334</v>
      </c>
      <c r="AJ28" s="194">
        <v>2145.9999999999995</v>
      </c>
      <c r="AK28" s="194">
        <v>11337.415999999999</v>
      </c>
      <c r="AL28" s="192">
        <v>8515.02</v>
      </c>
      <c r="AM28" s="259">
        <v>10643.775000000001</v>
      </c>
      <c r="AN28" s="192">
        <v>16938</v>
      </c>
      <c r="AO28" s="192">
        <v>2000</v>
      </c>
      <c r="AP28" s="192">
        <v>1500</v>
      </c>
      <c r="AQ28" s="192">
        <v>200</v>
      </c>
      <c r="AR28" s="192">
        <v>60</v>
      </c>
      <c r="AS28" s="195">
        <v>0</v>
      </c>
      <c r="AT28" s="195">
        <v>100</v>
      </c>
      <c r="AU28" s="195">
        <v>160</v>
      </c>
      <c r="AV28" s="195">
        <v>840</v>
      </c>
      <c r="AW28" s="195">
        <v>40</v>
      </c>
      <c r="AX28" s="192">
        <v>35000</v>
      </c>
      <c r="AY28" s="192">
        <v>470000</v>
      </c>
      <c r="AZ28" s="192">
        <v>150</v>
      </c>
      <c r="BA28" s="258">
        <v>50000</v>
      </c>
      <c r="BB28" s="192">
        <v>136500</v>
      </c>
      <c r="BC28" s="192">
        <v>23000</v>
      </c>
      <c r="BD28" s="192">
        <v>26240</v>
      </c>
      <c r="BE28" s="192">
        <v>7500</v>
      </c>
      <c r="BF28" s="261">
        <v>15000</v>
      </c>
      <c r="BG28" s="683">
        <v>72.540850225256492</v>
      </c>
      <c r="BH28" s="680">
        <v>15</v>
      </c>
    </row>
    <row r="29" spans="1:94" s="32" customFormat="1" x14ac:dyDescent="0.25">
      <c r="A29"/>
      <c r="B29" s="283">
        <v>19</v>
      </c>
      <c r="C29" s="41">
        <v>41483</v>
      </c>
      <c r="D29" s="48" t="s">
        <v>69</v>
      </c>
      <c r="E29" s="174">
        <v>5671</v>
      </c>
      <c r="F29" s="192">
        <v>4693</v>
      </c>
      <c r="G29" s="141">
        <v>279</v>
      </c>
      <c r="H29" s="175">
        <v>101</v>
      </c>
      <c r="I29" s="139">
        <v>25</v>
      </c>
      <c r="J29" s="193">
        <v>0.84656084656084662</v>
      </c>
      <c r="K29" s="193">
        <v>22.645502645502646</v>
      </c>
      <c r="L29" s="193">
        <v>2.3280423280423279</v>
      </c>
      <c r="M29" s="257">
        <v>4</v>
      </c>
      <c r="N29" s="195">
        <v>0</v>
      </c>
      <c r="O29" s="192">
        <v>23</v>
      </c>
      <c r="P29" s="195">
        <v>0</v>
      </c>
      <c r="Q29" s="154">
        <v>4</v>
      </c>
      <c r="R29" s="154">
        <v>0</v>
      </c>
      <c r="S29" s="154">
        <v>2</v>
      </c>
      <c r="T29" s="154">
        <v>69</v>
      </c>
      <c r="U29" s="192">
        <v>126</v>
      </c>
      <c r="V29" s="192">
        <v>694</v>
      </c>
      <c r="W29" s="192">
        <v>504</v>
      </c>
      <c r="X29" s="192">
        <v>163</v>
      </c>
      <c r="Y29" s="239">
        <v>129</v>
      </c>
      <c r="Z29" s="192">
        <v>17560</v>
      </c>
      <c r="AA29" s="193">
        <v>100</v>
      </c>
      <c r="AB29" s="193">
        <v>58</v>
      </c>
      <c r="AC29" s="193">
        <v>95</v>
      </c>
      <c r="AD29" s="193">
        <v>31</v>
      </c>
      <c r="AE29" s="193">
        <v>100</v>
      </c>
      <c r="AF29" s="258">
        <v>193.5</v>
      </c>
      <c r="AG29" s="194">
        <v>583.97500000000002</v>
      </c>
      <c r="AH29" s="192">
        <v>14</v>
      </c>
      <c r="AI29" s="194">
        <v>72</v>
      </c>
      <c r="AJ29" s="194">
        <v>464.5</v>
      </c>
      <c r="AK29" s="194">
        <v>2275.6</v>
      </c>
      <c r="AL29" s="192">
        <v>1639.34</v>
      </c>
      <c r="AM29" s="259">
        <v>2032.7815999999998</v>
      </c>
      <c r="AN29" s="192">
        <v>2637</v>
      </c>
      <c r="AO29" s="192">
        <v>250</v>
      </c>
      <c r="AP29" s="192">
        <v>280</v>
      </c>
      <c r="AQ29" s="192">
        <v>50</v>
      </c>
      <c r="AR29" s="192">
        <v>25</v>
      </c>
      <c r="AS29" s="192">
        <v>5</v>
      </c>
      <c r="AT29" s="192">
        <v>50</v>
      </c>
      <c r="AU29" s="192">
        <v>70</v>
      </c>
      <c r="AV29" s="197">
        <v>50</v>
      </c>
      <c r="AW29" s="192">
        <v>20</v>
      </c>
      <c r="AX29" s="192">
        <v>1000</v>
      </c>
      <c r="AY29" s="192">
        <v>14000</v>
      </c>
      <c r="AZ29" s="192">
        <v>15</v>
      </c>
      <c r="BA29" s="258">
        <v>5000</v>
      </c>
      <c r="BB29" s="192">
        <v>14300</v>
      </c>
      <c r="BC29" s="195">
        <v>2250</v>
      </c>
      <c r="BD29" s="195">
        <v>5000</v>
      </c>
      <c r="BE29" s="195">
        <v>0</v>
      </c>
      <c r="BF29" s="260">
        <v>0</v>
      </c>
      <c r="BG29" s="322">
        <v>70.079015038282904</v>
      </c>
      <c r="BH29" s="372">
        <v>22</v>
      </c>
      <c r="BI29"/>
      <c r="BJ29"/>
      <c r="BK29"/>
      <c r="BL29"/>
      <c r="BM29"/>
      <c r="BN29"/>
      <c r="BO29"/>
      <c r="BP29"/>
      <c r="BQ29"/>
      <c r="BR29"/>
      <c r="BS29"/>
      <c r="BT29"/>
      <c r="BU29"/>
      <c r="BV29"/>
      <c r="BW29"/>
      <c r="BX29"/>
      <c r="BY29"/>
      <c r="BZ29"/>
      <c r="CA29"/>
      <c r="CB29"/>
      <c r="CC29"/>
      <c r="CD29"/>
      <c r="CE29"/>
      <c r="CF29"/>
      <c r="CG29"/>
      <c r="CH29"/>
      <c r="CI29"/>
      <c r="CJ29"/>
      <c r="CK29"/>
      <c r="CL29"/>
      <c r="CM29"/>
      <c r="CN29"/>
      <c r="CO29"/>
      <c r="CP29"/>
    </row>
    <row r="30" spans="1:94" x14ac:dyDescent="0.25">
      <c r="B30" s="283">
        <v>20</v>
      </c>
      <c r="C30" s="41">
        <v>41503</v>
      </c>
      <c r="D30" s="48" t="s">
        <v>83</v>
      </c>
      <c r="E30" s="174">
        <v>11088</v>
      </c>
      <c r="F30" s="192">
        <v>10086</v>
      </c>
      <c r="G30" s="141">
        <v>257</v>
      </c>
      <c r="H30" s="175">
        <v>210</v>
      </c>
      <c r="I30" s="139">
        <v>45</v>
      </c>
      <c r="J30" s="193">
        <v>1.2234385061171926</v>
      </c>
      <c r="K30" s="193">
        <v>13.13586606567933</v>
      </c>
      <c r="L30" s="193">
        <v>2.0605280103026402</v>
      </c>
      <c r="M30" s="257">
        <v>3</v>
      </c>
      <c r="N30" s="195">
        <v>0</v>
      </c>
      <c r="O30" s="192">
        <v>27</v>
      </c>
      <c r="P30" s="192">
        <v>1</v>
      </c>
      <c r="Q30" s="139">
        <v>3</v>
      </c>
      <c r="R30" s="139">
        <v>0</v>
      </c>
      <c r="S30" s="139">
        <v>4</v>
      </c>
      <c r="T30" s="139">
        <v>105</v>
      </c>
      <c r="U30" s="192">
        <v>236</v>
      </c>
      <c r="V30" s="192">
        <v>1356</v>
      </c>
      <c r="W30" s="192">
        <v>746</v>
      </c>
      <c r="X30" s="192">
        <v>256</v>
      </c>
      <c r="Y30" s="239">
        <v>84</v>
      </c>
      <c r="Z30" s="192">
        <v>1894</v>
      </c>
      <c r="AA30" s="193">
        <v>100</v>
      </c>
      <c r="AB30" s="193">
        <v>90</v>
      </c>
      <c r="AC30" s="193">
        <v>80</v>
      </c>
      <c r="AD30" s="193">
        <v>24</v>
      </c>
      <c r="AE30" s="193">
        <v>80</v>
      </c>
      <c r="AF30" s="258">
        <v>476</v>
      </c>
      <c r="AG30" s="194">
        <v>1260.9000000000001</v>
      </c>
      <c r="AH30" s="192">
        <v>27</v>
      </c>
      <c r="AI30" s="194">
        <v>150</v>
      </c>
      <c r="AJ30" s="194">
        <v>599</v>
      </c>
      <c r="AK30" s="194">
        <v>2192.6</v>
      </c>
      <c r="AL30" s="192">
        <v>2563.9700000000003</v>
      </c>
      <c r="AM30" s="259">
        <v>3204.9625000000005</v>
      </c>
      <c r="AN30" s="192">
        <v>2573</v>
      </c>
      <c r="AO30" s="192">
        <v>800</v>
      </c>
      <c r="AP30" s="192">
        <v>800</v>
      </c>
      <c r="AQ30" s="192">
        <v>120</v>
      </c>
      <c r="AR30" s="195">
        <v>12</v>
      </c>
      <c r="AS30" s="195">
        <v>0</v>
      </c>
      <c r="AT30" s="195">
        <v>35</v>
      </c>
      <c r="AU30" s="195">
        <v>310</v>
      </c>
      <c r="AV30" s="192">
        <v>10</v>
      </c>
      <c r="AW30" s="199">
        <v>50</v>
      </c>
      <c r="AX30" s="199">
        <v>1350</v>
      </c>
      <c r="AY30" s="192">
        <v>29400</v>
      </c>
      <c r="AZ30" s="192">
        <v>8</v>
      </c>
      <c r="BA30" s="258">
        <v>3500</v>
      </c>
      <c r="BB30" s="192">
        <v>10000</v>
      </c>
      <c r="BC30" s="195">
        <v>280</v>
      </c>
      <c r="BD30" s="195">
        <v>511.5</v>
      </c>
      <c r="BE30" s="192">
        <v>2000</v>
      </c>
      <c r="BF30" s="261">
        <v>3720</v>
      </c>
      <c r="BG30" s="683">
        <v>65.889591844782132</v>
      </c>
      <c r="BH30" s="680">
        <v>29</v>
      </c>
    </row>
    <row r="31" spans="1:94" x14ac:dyDescent="0.25">
      <c r="B31" s="570">
        <v>21</v>
      </c>
      <c r="C31" s="41">
        <v>41518</v>
      </c>
      <c r="D31" s="48" t="s">
        <v>70</v>
      </c>
      <c r="E31" s="174">
        <v>5821</v>
      </c>
      <c r="F31" s="192">
        <v>4165</v>
      </c>
      <c r="G31" s="141">
        <v>523</v>
      </c>
      <c r="H31" s="175">
        <v>86</v>
      </c>
      <c r="I31" s="139">
        <v>26</v>
      </c>
      <c r="J31" s="193">
        <v>3.6916395222584151</v>
      </c>
      <c r="K31" s="193">
        <v>9.3376764386536379</v>
      </c>
      <c r="L31" s="193">
        <v>1.9543973941368076</v>
      </c>
      <c r="M31" s="257">
        <v>1</v>
      </c>
      <c r="N31" s="195">
        <v>0</v>
      </c>
      <c r="O31" s="192">
        <v>20</v>
      </c>
      <c r="P31" s="195">
        <v>0</v>
      </c>
      <c r="Q31" s="154">
        <v>1</v>
      </c>
      <c r="R31" s="154">
        <v>0</v>
      </c>
      <c r="S31" s="154">
        <v>3</v>
      </c>
      <c r="T31" s="154">
        <v>61</v>
      </c>
      <c r="U31" s="192">
        <v>90</v>
      </c>
      <c r="V31" s="192">
        <v>641</v>
      </c>
      <c r="W31" s="192">
        <v>424</v>
      </c>
      <c r="X31" s="192">
        <v>154</v>
      </c>
      <c r="Y31" s="239">
        <v>134</v>
      </c>
      <c r="Z31" s="192">
        <v>3118</v>
      </c>
      <c r="AA31" s="193">
        <v>99</v>
      </c>
      <c r="AB31" s="193">
        <v>60</v>
      </c>
      <c r="AC31" s="193">
        <v>97</v>
      </c>
      <c r="AD31" s="193">
        <v>18</v>
      </c>
      <c r="AE31" s="193">
        <v>98</v>
      </c>
      <c r="AF31" s="258">
        <v>776</v>
      </c>
      <c r="AG31" s="194">
        <v>4055.8999999999996</v>
      </c>
      <c r="AH31" s="192">
        <v>18</v>
      </c>
      <c r="AI31" s="194">
        <v>90</v>
      </c>
      <c r="AJ31" s="194">
        <v>482.59999999999997</v>
      </c>
      <c r="AK31" s="194">
        <v>2302.078</v>
      </c>
      <c r="AL31" s="192">
        <v>1383.22</v>
      </c>
      <c r="AM31" s="259">
        <v>1715.1928</v>
      </c>
      <c r="AN31" s="192">
        <v>11130</v>
      </c>
      <c r="AO31" s="192">
        <v>550</v>
      </c>
      <c r="AP31" s="192">
        <v>218</v>
      </c>
      <c r="AQ31" s="192">
        <v>40</v>
      </c>
      <c r="AR31" s="192">
        <v>31</v>
      </c>
      <c r="AS31" s="195">
        <v>0</v>
      </c>
      <c r="AT31" s="195">
        <v>0</v>
      </c>
      <c r="AU31" s="195">
        <v>0</v>
      </c>
      <c r="AV31" s="195">
        <v>180</v>
      </c>
      <c r="AW31" s="192">
        <v>47</v>
      </c>
      <c r="AX31" s="192">
        <v>23000</v>
      </c>
      <c r="AY31" s="192">
        <v>45000</v>
      </c>
      <c r="AZ31" s="192">
        <v>60</v>
      </c>
      <c r="BA31" s="258">
        <v>15600</v>
      </c>
      <c r="BB31" s="192">
        <v>45000</v>
      </c>
      <c r="BC31" s="192">
        <v>12500</v>
      </c>
      <c r="BD31" s="192">
        <v>18600</v>
      </c>
      <c r="BE31" s="195">
        <v>0</v>
      </c>
      <c r="BF31" s="260">
        <v>0</v>
      </c>
      <c r="BG31" s="322">
        <v>73.322467100568488</v>
      </c>
      <c r="BH31" s="372">
        <v>12</v>
      </c>
    </row>
    <row r="32" spans="1:94" x14ac:dyDescent="0.25">
      <c r="B32" s="283">
        <v>22</v>
      </c>
      <c r="C32" s="41">
        <v>41524</v>
      </c>
      <c r="D32" s="48" t="s">
        <v>60</v>
      </c>
      <c r="E32" s="174">
        <v>24148</v>
      </c>
      <c r="F32" s="192">
        <v>15078</v>
      </c>
      <c r="G32" s="141">
        <v>2394</v>
      </c>
      <c r="H32" s="175">
        <v>394</v>
      </c>
      <c r="I32" s="139">
        <v>130</v>
      </c>
      <c r="J32" s="193">
        <v>2.2914757103574703</v>
      </c>
      <c r="K32" s="193">
        <v>8.7076076993583875</v>
      </c>
      <c r="L32" s="193">
        <v>3.3455545371219064</v>
      </c>
      <c r="M32" s="257">
        <v>7</v>
      </c>
      <c r="N32" s="202">
        <v>0</v>
      </c>
      <c r="O32" s="192">
        <v>52</v>
      </c>
      <c r="P32" s="192">
        <v>5</v>
      </c>
      <c r="Q32" s="139">
        <v>7</v>
      </c>
      <c r="R32" s="139">
        <v>0</v>
      </c>
      <c r="S32" s="139">
        <v>8</v>
      </c>
      <c r="T32" s="139">
        <v>231</v>
      </c>
      <c r="U32" s="192">
        <v>325</v>
      </c>
      <c r="V32" s="192">
        <v>2369</v>
      </c>
      <c r="W32" s="192">
        <v>1627</v>
      </c>
      <c r="X32" s="192">
        <v>435</v>
      </c>
      <c r="Y32" s="239">
        <v>303</v>
      </c>
      <c r="Z32" s="192">
        <v>2190</v>
      </c>
      <c r="AA32" s="193">
        <v>100</v>
      </c>
      <c r="AB32" s="193">
        <v>79</v>
      </c>
      <c r="AC32" s="193">
        <v>98</v>
      </c>
      <c r="AD32" s="193">
        <v>41</v>
      </c>
      <c r="AE32" s="193">
        <v>95</v>
      </c>
      <c r="AF32" s="258">
        <v>7388.05</v>
      </c>
      <c r="AG32" s="194">
        <v>44942.740000000005</v>
      </c>
      <c r="AH32" s="192">
        <v>60</v>
      </c>
      <c r="AI32" s="194">
        <v>365</v>
      </c>
      <c r="AJ32" s="194">
        <v>1070.02</v>
      </c>
      <c r="AK32" s="194">
        <v>5047.2258000000002</v>
      </c>
      <c r="AL32" s="192">
        <v>1937.2199999999998</v>
      </c>
      <c r="AM32" s="259">
        <v>2324.6639999999998</v>
      </c>
      <c r="AN32" s="192">
        <v>29614</v>
      </c>
      <c r="AO32" s="192">
        <v>950</v>
      </c>
      <c r="AP32" s="192">
        <v>2000</v>
      </c>
      <c r="AQ32" s="192">
        <v>250</v>
      </c>
      <c r="AR32" s="192">
        <v>300</v>
      </c>
      <c r="AS32" s="192">
        <v>54</v>
      </c>
      <c r="AT32" s="195">
        <v>150</v>
      </c>
      <c r="AU32" s="195">
        <v>50</v>
      </c>
      <c r="AV32" s="197">
        <v>40</v>
      </c>
      <c r="AW32" s="197">
        <v>50</v>
      </c>
      <c r="AX32" s="192">
        <v>215000</v>
      </c>
      <c r="AY32" s="192">
        <v>630000</v>
      </c>
      <c r="AZ32" s="192">
        <v>150</v>
      </c>
      <c r="BA32" s="258">
        <v>550000</v>
      </c>
      <c r="BB32" s="192">
        <v>1512000</v>
      </c>
      <c r="BC32" s="195">
        <v>85000</v>
      </c>
      <c r="BD32" s="195">
        <v>97750</v>
      </c>
      <c r="BE32" s="195">
        <v>0</v>
      </c>
      <c r="BF32" s="260">
        <v>0</v>
      </c>
      <c r="BG32" s="683">
        <v>79.150991290267854</v>
      </c>
      <c r="BH32" s="680">
        <v>4</v>
      </c>
    </row>
    <row r="33" spans="2:60" x14ac:dyDescent="0.25">
      <c r="B33" s="283">
        <v>23</v>
      </c>
      <c r="C33" s="41">
        <v>41530</v>
      </c>
      <c r="D33" s="48" t="s">
        <v>84</v>
      </c>
      <c r="E33" s="174">
        <v>11288</v>
      </c>
      <c r="F33" s="192">
        <v>10406</v>
      </c>
      <c r="G33" s="141">
        <v>325</v>
      </c>
      <c r="H33" s="175">
        <v>175</v>
      </c>
      <c r="I33" s="157">
        <v>36</v>
      </c>
      <c r="J33" s="193">
        <v>4.9898167006109979</v>
      </c>
      <c r="K33" s="193">
        <v>10.794297352342159</v>
      </c>
      <c r="L33" s="193">
        <v>6.2118126272912422</v>
      </c>
      <c r="M33" s="257">
        <v>5</v>
      </c>
      <c r="N33" s="195">
        <v>0</v>
      </c>
      <c r="O33" s="192">
        <v>40</v>
      </c>
      <c r="P33" s="195">
        <v>0</v>
      </c>
      <c r="Q33" s="154">
        <v>5</v>
      </c>
      <c r="R33" s="154">
        <v>0</v>
      </c>
      <c r="S33" s="154">
        <v>2</v>
      </c>
      <c r="T33" s="154">
        <v>108</v>
      </c>
      <c r="U33" s="192">
        <v>231</v>
      </c>
      <c r="V33" s="192">
        <v>1277</v>
      </c>
      <c r="W33" s="192">
        <v>802</v>
      </c>
      <c r="X33" s="192">
        <v>256</v>
      </c>
      <c r="Y33" s="239">
        <v>141</v>
      </c>
      <c r="Z33" s="192">
        <v>9308</v>
      </c>
      <c r="AA33" s="193">
        <v>97.53</v>
      </c>
      <c r="AB33" s="193">
        <v>64</v>
      </c>
      <c r="AC33" s="193">
        <v>97.53</v>
      </c>
      <c r="AD33" s="193">
        <v>9</v>
      </c>
      <c r="AE33" s="193">
        <v>100</v>
      </c>
      <c r="AF33" s="258">
        <v>345</v>
      </c>
      <c r="AG33" s="194">
        <v>978.35</v>
      </c>
      <c r="AH33" s="192">
        <v>28</v>
      </c>
      <c r="AI33" s="194">
        <v>143</v>
      </c>
      <c r="AJ33" s="194">
        <v>1700.5</v>
      </c>
      <c r="AK33" s="194">
        <v>11137.775</v>
      </c>
      <c r="AL33" s="192">
        <v>3951.52</v>
      </c>
      <c r="AM33" s="259">
        <v>4939.3999999999996</v>
      </c>
      <c r="AN33" s="192">
        <v>1580</v>
      </c>
      <c r="AO33" s="192">
        <v>290</v>
      </c>
      <c r="AP33" s="192">
        <v>810</v>
      </c>
      <c r="AQ33" s="192">
        <v>200</v>
      </c>
      <c r="AR33" s="192">
        <v>5</v>
      </c>
      <c r="AS33" s="195">
        <v>0</v>
      </c>
      <c r="AT33" s="197">
        <v>70</v>
      </c>
      <c r="AU33" s="197">
        <v>350</v>
      </c>
      <c r="AV33" s="195">
        <v>0</v>
      </c>
      <c r="AW33" s="197">
        <v>45</v>
      </c>
      <c r="AX33" s="199">
        <v>4200</v>
      </c>
      <c r="AY33" s="192">
        <v>24000</v>
      </c>
      <c r="AZ33" s="192">
        <v>150</v>
      </c>
      <c r="BA33" s="258">
        <v>2500</v>
      </c>
      <c r="BB33" s="192">
        <v>7500</v>
      </c>
      <c r="BC33" s="195">
        <v>0</v>
      </c>
      <c r="BD33" s="195">
        <v>0</v>
      </c>
      <c r="BE33" s="192">
        <v>6500</v>
      </c>
      <c r="BF33" s="261">
        <v>13200</v>
      </c>
      <c r="BG33" s="322">
        <v>69.165681188717315</v>
      </c>
      <c r="BH33" s="372">
        <v>26</v>
      </c>
    </row>
    <row r="34" spans="2:60" x14ac:dyDescent="0.25">
      <c r="B34" s="283">
        <v>24</v>
      </c>
      <c r="C34" s="41">
        <v>41548</v>
      </c>
      <c r="D34" s="48" t="s">
        <v>202</v>
      </c>
      <c r="E34" s="174">
        <v>13276</v>
      </c>
      <c r="F34" s="192">
        <v>10694</v>
      </c>
      <c r="G34" s="141">
        <v>555</v>
      </c>
      <c r="H34" s="181">
        <v>258</v>
      </c>
      <c r="I34" s="139">
        <v>48</v>
      </c>
      <c r="J34" s="193">
        <v>1.3888888888888888</v>
      </c>
      <c r="K34" s="193">
        <v>12.553418803418804</v>
      </c>
      <c r="L34" s="193">
        <v>2.4038461538461542</v>
      </c>
      <c r="M34" s="257">
        <v>4</v>
      </c>
      <c r="N34" s="192">
        <v>1</v>
      </c>
      <c r="O34" s="192">
        <v>37</v>
      </c>
      <c r="P34" s="192">
        <v>1</v>
      </c>
      <c r="Q34" s="139">
        <v>4</v>
      </c>
      <c r="R34" s="139">
        <v>2</v>
      </c>
      <c r="S34" s="139">
        <v>4</v>
      </c>
      <c r="T34" s="139">
        <v>135</v>
      </c>
      <c r="U34" s="192">
        <v>226</v>
      </c>
      <c r="V34" s="192">
        <v>1472</v>
      </c>
      <c r="W34" s="192">
        <v>924</v>
      </c>
      <c r="X34" s="192">
        <v>242</v>
      </c>
      <c r="Y34" s="239">
        <v>19</v>
      </c>
      <c r="Z34" s="192">
        <v>3146</v>
      </c>
      <c r="AA34" s="193">
        <v>100</v>
      </c>
      <c r="AB34" s="193">
        <v>51</v>
      </c>
      <c r="AC34" s="193">
        <v>94.1</v>
      </c>
      <c r="AD34" s="193">
        <v>20</v>
      </c>
      <c r="AE34" s="193">
        <v>93.6</v>
      </c>
      <c r="AF34" s="258">
        <v>1653</v>
      </c>
      <c r="AG34" s="194">
        <v>4580</v>
      </c>
      <c r="AH34" s="192">
        <v>78</v>
      </c>
      <c r="AI34" s="194">
        <v>591</v>
      </c>
      <c r="AJ34" s="194">
        <v>1156.3699999999999</v>
      </c>
      <c r="AK34" s="194">
        <v>3805.5176000000001</v>
      </c>
      <c r="AL34" s="192">
        <v>3863.9399999999996</v>
      </c>
      <c r="AM34" s="259">
        <v>4829.9249999999993</v>
      </c>
      <c r="AN34" s="192">
        <v>6744</v>
      </c>
      <c r="AO34" s="192">
        <v>800</v>
      </c>
      <c r="AP34" s="192">
        <v>450</v>
      </c>
      <c r="AQ34" s="192">
        <v>54</v>
      </c>
      <c r="AR34" s="192">
        <v>250</v>
      </c>
      <c r="AS34" s="195">
        <v>21</v>
      </c>
      <c r="AT34" s="192">
        <v>20</v>
      </c>
      <c r="AU34" s="195">
        <v>0</v>
      </c>
      <c r="AV34" s="192">
        <v>30</v>
      </c>
      <c r="AW34" s="192">
        <v>10</v>
      </c>
      <c r="AX34" s="192">
        <v>3000</v>
      </c>
      <c r="AY34" s="192">
        <v>32000</v>
      </c>
      <c r="AZ34" s="192">
        <v>120</v>
      </c>
      <c r="BA34" s="258">
        <v>17500</v>
      </c>
      <c r="BB34" s="192">
        <v>48900</v>
      </c>
      <c r="BC34" s="192">
        <v>2950</v>
      </c>
      <c r="BD34" s="192">
        <v>6500</v>
      </c>
      <c r="BE34" s="195">
        <v>3500</v>
      </c>
      <c r="BF34" s="260">
        <v>7000</v>
      </c>
      <c r="BG34" s="322">
        <v>65.214961431619059</v>
      </c>
      <c r="BH34" s="372">
        <v>30</v>
      </c>
    </row>
    <row r="35" spans="2:60" x14ac:dyDescent="0.25">
      <c r="B35" s="283">
        <v>25</v>
      </c>
      <c r="C35" s="41">
        <v>41551</v>
      </c>
      <c r="D35" s="48" t="s">
        <v>79</v>
      </c>
      <c r="E35" s="174">
        <v>121484</v>
      </c>
      <c r="F35" s="192">
        <v>97547</v>
      </c>
      <c r="G35" s="141">
        <v>37677</v>
      </c>
      <c r="H35" s="175">
        <v>2408</v>
      </c>
      <c r="I35" s="157">
        <v>569</v>
      </c>
      <c r="J35" s="193">
        <v>1.5469837195163143</v>
      </c>
      <c r="K35" s="193">
        <v>13.152739309599406</v>
      </c>
      <c r="L35" s="193">
        <v>3.6546645950145242</v>
      </c>
      <c r="M35" s="257">
        <v>16</v>
      </c>
      <c r="N35" s="202">
        <v>0</v>
      </c>
      <c r="O35" s="192">
        <v>142</v>
      </c>
      <c r="P35" s="192">
        <v>28</v>
      </c>
      <c r="Q35" s="154">
        <v>16</v>
      </c>
      <c r="R35" s="154">
        <v>0</v>
      </c>
      <c r="S35" s="154">
        <v>43</v>
      </c>
      <c r="T35" s="154">
        <v>1012</v>
      </c>
      <c r="U35" s="192">
        <v>1903</v>
      </c>
      <c r="V35" s="192">
        <v>12981</v>
      </c>
      <c r="W35" s="192">
        <v>8895</v>
      </c>
      <c r="X35" s="192">
        <v>2615</v>
      </c>
      <c r="Y35" s="239">
        <v>5729</v>
      </c>
      <c r="Z35" s="192">
        <v>44276</v>
      </c>
      <c r="AA35" s="193">
        <v>99.91</v>
      </c>
      <c r="AB35" s="193">
        <v>62</v>
      </c>
      <c r="AC35" s="193">
        <v>96.57</v>
      </c>
      <c r="AD35" s="193">
        <v>19</v>
      </c>
      <c r="AE35" s="193">
        <v>99.43</v>
      </c>
      <c r="AF35" s="258">
        <v>5908</v>
      </c>
      <c r="AG35" s="194">
        <v>15933</v>
      </c>
      <c r="AH35" s="192">
        <v>340</v>
      </c>
      <c r="AI35" s="194">
        <v>1765</v>
      </c>
      <c r="AJ35" s="194">
        <v>3512.7</v>
      </c>
      <c r="AK35" s="194">
        <v>16547.23</v>
      </c>
      <c r="AL35" s="192">
        <v>15380.230000000001</v>
      </c>
      <c r="AM35" s="259">
        <v>19225.287500000002</v>
      </c>
      <c r="AN35" s="192">
        <v>25666</v>
      </c>
      <c r="AO35" s="192">
        <v>3800</v>
      </c>
      <c r="AP35" s="192">
        <v>6500</v>
      </c>
      <c r="AQ35" s="192">
        <v>450</v>
      </c>
      <c r="AR35" s="192">
        <v>120</v>
      </c>
      <c r="AS35" s="195">
        <v>80</v>
      </c>
      <c r="AT35" s="195">
        <v>250</v>
      </c>
      <c r="AU35" s="195">
        <v>500</v>
      </c>
      <c r="AV35" s="192">
        <v>100</v>
      </c>
      <c r="AW35" s="192">
        <v>200</v>
      </c>
      <c r="AX35" s="192">
        <v>48000</v>
      </c>
      <c r="AY35" s="192">
        <v>1050000</v>
      </c>
      <c r="AZ35" s="192">
        <v>1960</v>
      </c>
      <c r="BA35" s="258">
        <v>132000</v>
      </c>
      <c r="BB35" s="192">
        <v>360000</v>
      </c>
      <c r="BC35" s="192">
        <v>45000</v>
      </c>
      <c r="BD35" s="192">
        <v>55250</v>
      </c>
      <c r="BE35" s="192">
        <v>48500</v>
      </c>
      <c r="BF35" s="261">
        <v>89760</v>
      </c>
      <c r="BG35" s="683">
        <v>74.984620250884603</v>
      </c>
      <c r="BH35" s="680">
        <v>9</v>
      </c>
    </row>
    <row r="36" spans="2:60" x14ac:dyDescent="0.25">
      <c r="B36" s="692">
        <v>26</v>
      </c>
      <c r="C36" s="41">
        <v>41615</v>
      </c>
      <c r="D36" s="48" t="s">
        <v>61</v>
      </c>
      <c r="E36" s="174">
        <v>21235</v>
      </c>
      <c r="F36" s="192">
        <v>13284</v>
      </c>
      <c r="G36" s="141">
        <v>2018</v>
      </c>
      <c r="H36" s="181">
        <v>297</v>
      </c>
      <c r="I36" s="139">
        <v>104</v>
      </c>
      <c r="J36" s="193">
        <v>3.9443155452436192</v>
      </c>
      <c r="K36" s="193">
        <v>5.4524361948955917</v>
      </c>
      <c r="L36" s="193">
        <v>3.6542923433874712</v>
      </c>
      <c r="M36" s="257">
        <v>4</v>
      </c>
      <c r="N36" s="195">
        <v>0</v>
      </c>
      <c r="O36" s="192">
        <v>27</v>
      </c>
      <c r="P36" s="192">
        <v>5</v>
      </c>
      <c r="Q36" s="154">
        <v>4</v>
      </c>
      <c r="R36" s="154">
        <v>0</v>
      </c>
      <c r="S36" s="154">
        <v>7</v>
      </c>
      <c r="T36" s="154">
        <v>175</v>
      </c>
      <c r="U36" s="192">
        <v>243</v>
      </c>
      <c r="V36" s="192">
        <v>1938</v>
      </c>
      <c r="W36" s="192">
        <v>1424</v>
      </c>
      <c r="X36" s="192">
        <v>416</v>
      </c>
      <c r="Y36" s="239">
        <v>368</v>
      </c>
      <c r="Z36" s="192">
        <v>7581</v>
      </c>
      <c r="AA36" s="193">
        <v>99.48</v>
      </c>
      <c r="AB36" s="193">
        <v>80</v>
      </c>
      <c r="AC36" s="193">
        <v>98.45</v>
      </c>
      <c r="AD36" s="193">
        <v>61</v>
      </c>
      <c r="AE36" s="193">
        <v>98.29</v>
      </c>
      <c r="AF36" s="258">
        <v>1944</v>
      </c>
      <c r="AG36" s="194">
        <v>8493.7000000000007</v>
      </c>
      <c r="AH36" s="192">
        <v>17</v>
      </c>
      <c r="AI36" s="194">
        <v>102</v>
      </c>
      <c r="AJ36" s="194">
        <v>2042.0399999999997</v>
      </c>
      <c r="AK36" s="194">
        <v>8240.8184000000001</v>
      </c>
      <c r="AL36" s="192">
        <v>632.69999999999993</v>
      </c>
      <c r="AM36" s="259">
        <v>759.2399999999999</v>
      </c>
      <c r="AN36" s="192">
        <v>14362</v>
      </c>
      <c r="AO36" s="192">
        <v>2500</v>
      </c>
      <c r="AP36" s="192">
        <v>115</v>
      </c>
      <c r="AQ36" s="192">
        <v>210</v>
      </c>
      <c r="AR36" s="192">
        <v>300</v>
      </c>
      <c r="AS36" s="195">
        <v>30</v>
      </c>
      <c r="AT36" s="195">
        <v>0</v>
      </c>
      <c r="AU36" s="195">
        <v>170</v>
      </c>
      <c r="AV36" s="192">
        <v>110</v>
      </c>
      <c r="AW36" s="192">
        <v>120</v>
      </c>
      <c r="AX36" s="192">
        <v>315000</v>
      </c>
      <c r="AY36" s="192">
        <v>470000</v>
      </c>
      <c r="AZ36" s="195">
        <v>0</v>
      </c>
      <c r="BA36" s="258">
        <v>485000</v>
      </c>
      <c r="BB36" s="192">
        <v>1285200</v>
      </c>
      <c r="BC36" s="195">
        <v>105000</v>
      </c>
      <c r="BD36" s="195">
        <v>161500</v>
      </c>
      <c r="BE36" s="195">
        <v>0</v>
      </c>
      <c r="BF36" s="260">
        <v>0</v>
      </c>
      <c r="BG36" s="322">
        <v>75.926666808482949</v>
      </c>
      <c r="BH36" s="372">
        <v>7</v>
      </c>
    </row>
    <row r="37" spans="2:60" x14ac:dyDescent="0.25">
      <c r="B37" s="283">
        <v>27</v>
      </c>
      <c r="C37" s="41">
        <v>41660</v>
      </c>
      <c r="D37" s="48" t="s">
        <v>85</v>
      </c>
      <c r="E37" s="174">
        <v>11822</v>
      </c>
      <c r="F37" s="192">
        <v>10756</v>
      </c>
      <c r="G37" s="141">
        <v>400</v>
      </c>
      <c r="H37" s="175">
        <v>252</v>
      </c>
      <c r="I37" s="139">
        <v>48</v>
      </c>
      <c r="J37" s="193">
        <v>2.5974025974025974</v>
      </c>
      <c r="K37" s="193">
        <v>13.686313686313687</v>
      </c>
      <c r="L37" s="193">
        <v>2.2977022977022976</v>
      </c>
      <c r="M37" s="257">
        <v>2</v>
      </c>
      <c r="N37" s="195">
        <v>0</v>
      </c>
      <c r="O37" s="192">
        <v>40</v>
      </c>
      <c r="P37" s="195">
        <v>0</v>
      </c>
      <c r="Q37" s="154">
        <v>2</v>
      </c>
      <c r="R37" s="154">
        <v>0</v>
      </c>
      <c r="S37" s="154">
        <v>5</v>
      </c>
      <c r="T37" s="154">
        <v>108</v>
      </c>
      <c r="U37" s="192">
        <v>246</v>
      </c>
      <c r="V37" s="192">
        <v>1393</v>
      </c>
      <c r="W37" s="192">
        <v>799</v>
      </c>
      <c r="X37" s="192">
        <v>208</v>
      </c>
      <c r="Y37" s="239">
        <v>183</v>
      </c>
      <c r="Z37" s="192">
        <v>3043</v>
      </c>
      <c r="AA37" s="193">
        <v>100</v>
      </c>
      <c r="AB37" s="193">
        <v>56</v>
      </c>
      <c r="AC37" s="193">
        <v>90</v>
      </c>
      <c r="AD37" s="193">
        <v>15</v>
      </c>
      <c r="AE37" s="193">
        <v>95</v>
      </c>
      <c r="AF37" s="258">
        <v>684</v>
      </c>
      <c r="AG37" s="194">
        <v>1379.3000000000002</v>
      </c>
      <c r="AH37" s="192">
        <v>36</v>
      </c>
      <c r="AI37" s="194">
        <v>239</v>
      </c>
      <c r="AJ37" s="194">
        <v>642.5</v>
      </c>
      <c r="AK37" s="194">
        <v>2576.44</v>
      </c>
      <c r="AL37" s="192">
        <v>3428.4</v>
      </c>
      <c r="AM37" s="259">
        <v>4285.5</v>
      </c>
      <c r="AN37" s="192">
        <v>4230</v>
      </c>
      <c r="AO37" s="192">
        <v>300</v>
      </c>
      <c r="AP37" s="192">
        <v>1100</v>
      </c>
      <c r="AQ37" s="192">
        <v>270</v>
      </c>
      <c r="AR37" s="192">
        <v>18</v>
      </c>
      <c r="AS37" s="195">
        <v>0</v>
      </c>
      <c r="AT37" s="200">
        <v>70</v>
      </c>
      <c r="AU37" s="192">
        <v>360</v>
      </c>
      <c r="AV37" s="195">
        <v>0</v>
      </c>
      <c r="AW37" s="195">
        <v>0</v>
      </c>
      <c r="AX37" s="199">
        <v>1800</v>
      </c>
      <c r="AY37" s="192">
        <v>9600</v>
      </c>
      <c r="AZ37" s="192">
        <v>25</v>
      </c>
      <c r="BA37" s="258">
        <v>600</v>
      </c>
      <c r="BB37" s="192">
        <v>1850</v>
      </c>
      <c r="BC37" s="192">
        <v>78</v>
      </c>
      <c r="BD37" s="192">
        <v>139.5</v>
      </c>
      <c r="BE37" s="192">
        <v>1500</v>
      </c>
      <c r="BF37" s="261">
        <v>2790</v>
      </c>
      <c r="BG37" s="683">
        <v>60.330524080567592</v>
      </c>
      <c r="BH37" s="680">
        <v>37</v>
      </c>
    </row>
    <row r="38" spans="2:60" x14ac:dyDescent="0.25">
      <c r="B38" s="283">
        <v>28</v>
      </c>
      <c r="C38" s="41">
        <v>41668</v>
      </c>
      <c r="D38" s="48" t="s">
        <v>86</v>
      </c>
      <c r="E38" s="174">
        <v>32727</v>
      </c>
      <c r="F38" s="192">
        <v>28668</v>
      </c>
      <c r="G38" s="141">
        <v>1676</v>
      </c>
      <c r="H38" s="175">
        <v>503</v>
      </c>
      <c r="I38" s="157">
        <v>184</v>
      </c>
      <c r="J38" s="193">
        <v>1.9164955509924708</v>
      </c>
      <c r="K38" s="193">
        <v>17.613506730549851</v>
      </c>
      <c r="L38" s="193">
        <v>3.1257129819758158</v>
      </c>
      <c r="M38" s="257">
        <v>9</v>
      </c>
      <c r="N38" s="195">
        <v>0</v>
      </c>
      <c r="O38" s="192">
        <v>89</v>
      </c>
      <c r="P38" s="192">
        <v>1</v>
      </c>
      <c r="Q38" s="139">
        <v>9</v>
      </c>
      <c r="R38" s="139">
        <v>0</v>
      </c>
      <c r="S38" s="139">
        <v>11</v>
      </c>
      <c r="T38" s="139">
        <v>289</v>
      </c>
      <c r="U38" s="192">
        <v>502</v>
      </c>
      <c r="V38" s="192">
        <v>2984</v>
      </c>
      <c r="W38" s="192">
        <v>1993</v>
      </c>
      <c r="X38" s="192">
        <v>592</v>
      </c>
      <c r="Y38" s="239">
        <v>694</v>
      </c>
      <c r="Z38" s="192">
        <v>9380</v>
      </c>
      <c r="AA38" s="193">
        <v>100</v>
      </c>
      <c r="AB38" s="193">
        <v>70</v>
      </c>
      <c r="AC38" s="193">
        <v>98</v>
      </c>
      <c r="AD38" s="193">
        <v>29</v>
      </c>
      <c r="AE38" s="193">
        <v>100</v>
      </c>
      <c r="AF38" s="258">
        <v>2230</v>
      </c>
      <c r="AG38" s="194">
        <v>5290.1</v>
      </c>
      <c r="AH38" s="192">
        <v>166</v>
      </c>
      <c r="AI38" s="194">
        <v>929</v>
      </c>
      <c r="AJ38" s="194">
        <v>2638.5</v>
      </c>
      <c r="AK38" s="194">
        <v>18723.240000000002</v>
      </c>
      <c r="AL38" s="192">
        <v>5506.2100000000009</v>
      </c>
      <c r="AM38" s="259">
        <v>6882.7625000000007</v>
      </c>
      <c r="AN38" s="192">
        <v>6467</v>
      </c>
      <c r="AO38" s="192">
        <v>1200</v>
      </c>
      <c r="AP38" s="192">
        <v>2015</v>
      </c>
      <c r="AQ38" s="192">
        <v>155</v>
      </c>
      <c r="AR38" s="192">
        <v>20</v>
      </c>
      <c r="AS38" s="195">
        <v>20</v>
      </c>
      <c r="AT38" s="192">
        <v>3100</v>
      </c>
      <c r="AU38" s="192">
        <v>28200</v>
      </c>
      <c r="AV38" s="192">
        <v>150</v>
      </c>
      <c r="AW38" s="192">
        <v>40</v>
      </c>
      <c r="AX38" s="192">
        <v>4500</v>
      </c>
      <c r="AY38" s="192">
        <v>70000</v>
      </c>
      <c r="AZ38" s="192">
        <v>1350</v>
      </c>
      <c r="BA38" s="258">
        <v>3800</v>
      </c>
      <c r="BB38" s="192">
        <v>9500</v>
      </c>
      <c r="BC38" s="192">
        <v>425</v>
      </c>
      <c r="BD38" s="192">
        <v>620</v>
      </c>
      <c r="BE38" s="192">
        <v>4870</v>
      </c>
      <c r="BF38" s="261">
        <v>10850</v>
      </c>
      <c r="BG38" s="322">
        <v>72.670001729693183</v>
      </c>
      <c r="BH38" s="372">
        <v>14</v>
      </c>
    </row>
    <row r="39" spans="2:60" x14ac:dyDescent="0.25">
      <c r="B39" s="283">
        <v>29</v>
      </c>
      <c r="C39" s="41">
        <v>41676</v>
      </c>
      <c r="D39" s="48" t="s">
        <v>62</v>
      </c>
      <c r="E39" s="174">
        <v>10103</v>
      </c>
      <c r="F39" s="192">
        <v>9409</v>
      </c>
      <c r="G39" s="141">
        <v>473</v>
      </c>
      <c r="H39" s="175">
        <v>201</v>
      </c>
      <c r="I39" s="139">
        <v>50</v>
      </c>
      <c r="J39" s="203">
        <v>4.3556085918854421</v>
      </c>
      <c r="K39" s="203">
        <v>10.023866348448687</v>
      </c>
      <c r="L39" s="203">
        <v>4.5942720763723157</v>
      </c>
      <c r="M39" s="257">
        <v>4</v>
      </c>
      <c r="N39" s="195">
        <v>0</v>
      </c>
      <c r="O39" s="192">
        <v>39</v>
      </c>
      <c r="P39" s="195">
        <v>0</v>
      </c>
      <c r="Q39" s="154">
        <v>4</v>
      </c>
      <c r="R39" s="154">
        <v>0</v>
      </c>
      <c r="S39" s="154">
        <v>3</v>
      </c>
      <c r="T39" s="154">
        <v>108</v>
      </c>
      <c r="U39" s="192">
        <v>99</v>
      </c>
      <c r="V39" s="192">
        <v>1100</v>
      </c>
      <c r="W39" s="192">
        <v>770</v>
      </c>
      <c r="X39" s="192">
        <v>230</v>
      </c>
      <c r="Y39" s="239">
        <v>119</v>
      </c>
      <c r="Z39" s="192">
        <v>3412</v>
      </c>
      <c r="AA39" s="193">
        <v>99</v>
      </c>
      <c r="AB39" s="193">
        <v>58</v>
      </c>
      <c r="AC39" s="193">
        <v>103</v>
      </c>
      <c r="AD39" s="193">
        <v>14</v>
      </c>
      <c r="AE39" s="193">
        <v>104</v>
      </c>
      <c r="AF39" s="258">
        <v>4033</v>
      </c>
      <c r="AG39" s="194">
        <v>6019.5</v>
      </c>
      <c r="AH39" s="192">
        <v>133</v>
      </c>
      <c r="AI39" s="194">
        <v>806</v>
      </c>
      <c r="AJ39" s="194">
        <v>1416.4</v>
      </c>
      <c r="AK39" s="194">
        <v>7886.25</v>
      </c>
      <c r="AL39" s="192">
        <v>2495.1999999999994</v>
      </c>
      <c r="AM39" s="259">
        <v>3118.9999999999991</v>
      </c>
      <c r="AN39" s="192">
        <v>6376</v>
      </c>
      <c r="AO39" s="192">
        <v>400</v>
      </c>
      <c r="AP39" s="192">
        <v>350</v>
      </c>
      <c r="AQ39" s="192">
        <v>60</v>
      </c>
      <c r="AR39" s="192">
        <v>40</v>
      </c>
      <c r="AS39" s="195">
        <v>16</v>
      </c>
      <c r="AT39" s="197">
        <v>200</v>
      </c>
      <c r="AU39" s="197">
        <v>150</v>
      </c>
      <c r="AV39" s="197">
        <v>400</v>
      </c>
      <c r="AW39" s="197">
        <v>100</v>
      </c>
      <c r="AX39" s="192">
        <v>3200</v>
      </c>
      <c r="AY39" s="192">
        <v>20000</v>
      </c>
      <c r="AZ39" s="192">
        <v>150</v>
      </c>
      <c r="BA39" s="258">
        <v>1650</v>
      </c>
      <c r="BB39" s="192">
        <v>4850</v>
      </c>
      <c r="BC39" s="195">
        <v>0</v>
      </c>
      <c r="BD39" s="195">
        <v>0</v>
      </c>
      <c r="BE39" s="192">
        <v>8500</v>
      </c>
      <c r="BF39" s="261">
        <v>18000</v>
      </c>
      <c r="BG39" s="683">
        <v>64.999463904531979</v>
      </c>
      <c r="BH39" s="680">
        <v>31</v>
      </c>
    </row>
    <row r="40" spans="2:60" x14ac:dyDescent="0.25">
      <c r="B40" s="283">
        <v>30</v>
      </c>
      <c r="C40" s="41">
        <v>41770</v>
      </c>
      <c r="D40" s="48" t="s">
        <v>77</v>
      </c>
      <c r="E40" s="174">
        <v>16139</v>
      </c>
      <c r="F40" s="192">
        <v>16231</v>
      </c>
      <c r="G40" s="141">
        <v>871</v>
      </c>
      <c r="H40" s="175">
        <v>324</v>
      </c>
      <c r="I40" s="139">
        <v>67</v>
      </c>
      <c r="J40" s="193">
        <v>1.6045304388862671</v>
      </c>
      <c r="K40" s="193">
        <v>7.8810759792354883</v>
      </c>
      <c r="L40" s="193">
        <v>2.0764511562057573</v>
      </c>
      <c r="M40" s="257">
        <v>7</v>
      </c>
      <c r="N40" s="202">
        <v>0</v>
      </c>
      <c r="O40" s="192">
        <v>55</v>
      </c>
      <c r="P40" s="192">
        <v>2</v>
      </c>
      <c r="Q40" s="139">
        <v>7</v>
      </c>
      <c r="R40" s="139">
        <v>0</v>
      </c>
      <c r="S40" s="139">
        <v>4</v>
      </c>
      <c r="T40" s="139">
        <v>171</v>
      </c>
      <c r="U40" s="192">
        <v>324</v>
      </c>
      <c r="V40" s="192">
        <v>2183</v>
      </c>
      <c r="W40" s="192">
        <v>1315</v>
      </c>
      <c r="X40" s="192">
        <v>312</v>
      </c>
      <c r="Y40" s="239">
        <v>436</v>
      </c>
      <c r="Z40" s="192">
        <v>5172</v>
      </c>
      <c r="AA40" s="193">
        <v>99.84</v>
      </c>
      <c r="AB40" s="193">
        <v>49</v>
      </c>
      <c r="AC40" s="193">
        <v>99.83</v>
      </c>
      <c r="AD40" s="193">
        <v>17</v>
      </c>
      <c r="AE40" s="193">
        <v>61.65</v>
      </c>
      <c r="AF40" s="258">
        <v>689</v>
      </c>
      <c r="AG40" s="194">
        <v>4570.8999999999996</v>
      </c>
      <c r="AH40" s="192">
        <v>59</v>
      </c>
      <c r="AI40" s="194">
        <v>401</v>
      </c>
      <c r="AJ40" s="194">
        <v>775</v>
      </c>
      <c r="AK40" s="194">
        <v>7580.48</v>
      </c>
      <c r="AL40" s="192">
        <v>5095.6000000000004</v>
      </c>
      <c r="AM40" s="259">
        <v>6369.5</v>
      </c>
      <c r="AN40" s="192">
        <v>7560</v>
      </c>
      <c r="AO40" s="192">
        <v>1500</v>
      </c>
      <c r="AP40" s="192">
        <v>2000</v>
      </c>
      <c r="AQ40" s="192">
        <v>420</v>
      </c>
      <c r="AR40" s="192">
        <v>25</v>
      </c>
      <c r="AS40" s="201">
        <v>5</v>
      </c>
      <c r="AT40" s="195">
        <v>80</v>
      </c>
      <c r="AU40" s="192">
        <v>200</v>
      </c>
      <c r="AV40" s="192">
        <v>90</v>
      </c>
      <c r="AW40" s="192">
        <v>150</v>
      </c>
      <c r="AX40" s="192">
        <v>3500</v>
      </c>
      <c r="AY40" s="192">
        <v>25000</v>
      </c>
      <c r="AZ40" s="192">
        <v>35</v>
      </c>
      <c r="BA40" s="258">
        <v>15800</v>
      </c>
      <c r="BB40" s="192">
        <v>45000</v>
      </c>
      <c r="BC40" s="192">
        <v>9000</v>
      </c>
      <c r="BD40" s="192">
        <v>21120</v>
      </c>
      <c r="BE40" s="192">
        <v>6800</v>
      </c>
      <c r="BF40" s="261">
        <v>12000</v>
      </c>
      <c r="BG40" s="322">
        <v>71.897465154747024</v>
      </c>
      <c r="BH40" s="372">
        <v>17</v>
      </c>
    </row>
    <row r="41" spans="2:60" x14ac:dyDescent="0.25">
      <c r="B41" s="570">
        <v>31</v>
      </c>
      <c r="C41" s="41">
        <v>41791</v>
      </c>
      <c r="D41" s="48" t="s">
        <v>78</v>
      </c>
      <c r="E41" s="174">
        <v>17392</v>
      </c>
      <c r="F41" s="192">
        <v>13662</v>
      </c>
      <c r="G41" s="141">
        <v>1012</v>
      </c>
      <c r="H41" s="175">
        <v>275</v>
      </c>
      <c r="I41" s="139">
        <v>72</v>
      </c>
      <c r="J41" s="193">
        <v>2.9632041680234451</v>
      </c>
      <c r="K41" s="193">
        <v>5.7961576033865185</v>
      </c>
      <c r="L41" s="193">
        <v>2.6050146532074243</v>
      </c>
      <c r="M41" s="257">
        <v>6</v>
      </c>
      <c r="N41" s="195">
        <v>0</v>
      </c>
      <c r="O41" s="192">
        <v>51</v>
      </c>
      <c r="P41" s="192">
        <v>1</v>
      </c>
      <c r="Q41" s="139">
        <v>6</v>
      </c>
      <c r="R41" s="139">
        <v>0</v>
      </c>
      <c r="S41" s="139">
        <v>7</v>
      </c>
      <c r="T41" s="139">
        <v>180</v>
      </c>
      <c r="U41" s="192">
        <v>262</v>
      </c>
      <c r="V41" s="192">
        <v>2003</v>
      </c>
      <c r="W41" s="192">
        <v>1376</v>
      </c>
      <c r="X41" s="192">
        <v>399</v>
      </c>
      <c r="Y41" s="239">
        <v>225</v>
      </c>
      <c r="Z41" s="192">
        <v>5254</v>
      </c>
      <c r="AA41" s="193">
        <v>99</v>
      </c>
      <c r="AB41" s="193">
        <v>66</v>
      </c>
      <c r="AC41" s="193">
        <v>94</v>
      </c>
      <c r="AD41" s="193">
        <v>26</v>
      </c>
      <c r="AE41" s="193">
        <v>95</v>
      </c>
      <c r="AF41" s="258">
        <v>587.5</v>
      </c>
      <c r="AG41" s="194">
        <v>1699.65</v>
      </c>
      <c r="AH41" s="192">
        <v>28</v>
      </c>
      <c r="AI41" s="194">
        <v>196</v>
      </c>
      <c r="AJ41" s="194">
        <v>858.36</v>
      </c>
      <c r="AK41" s="194">
        <v>4471.88</v>
      </c>
      <c r="AL41" s="192">
        <v>3356.2900000000004</v>
      </c>
      <c r="AM41" s="259">
        <v>4195.3625000000002</v>
      </c>
      <c r="AN41" s="192">
        <v>16180</v>
      </c>
      <c r="AO41" s="192">
        <v>1130</v>
      </c>
      <c r="AP41" s="192">
        <v>570</v>
      </c>
      <c r="AQ41" s="192">
        <v>90</v>
      </c>
      <c r="AR41" s="192">
        <v>340</v>
      </c>
      <c r="AS41" s="192">
        <v>85</v>
      </c>
      <c r="AT41" s="195">
        <v>0</v>
      </c>
      <c r="AU41" s="195">
        <v>0</v>
      </c>
      <c r="AV41" s="192">
        <v>10</v>
      </c>
      <c r="AW41" s="192">
        <v>20</v>
      </c>
      <c r="AX41" s="192">
        <v>3200</v>
      </c>
      <c r="AY41" s="192">
        <v>24000</v>
      </c>
      <c r="AZ41" s="192">
        <v>230</v>
      </c>
      <c r="BA41" s="258">
        <v>12500</v>
      </c>
      <c r="BB41" s="192">
        <v>36000</v>
      </c>
      <c r="BC41" s="192">
        <v>4500</v>
      </c>
      <c r="BD41" s="192">
        <v>7225</v>
      </c>
      <c r="BE41" s="195">
        <v>0</v>
      </c>
      <c r="BF41" s="260">
        <v>0</v>
      </c>
      <c r="BG41" s="683">
        <v>67.6447088827437</v>
      </c>
      <c r="BH41" s="680">
        <v>27</v>
      </c>
    </row>
    <row r="42" spans="2:60" x14ac:dyDescent="0.25">
      <c r="B42" s="283">
        <v>32</v>
      </c>
      <c r="C42" s="41">
        <v>41799</v>
      </c>
      <c r="D42" s="48" t="s">
        <v>63</v>
      </c>
      <c r="E42" s="174">
        <v>13327</v>
      </c>
      <c r="F42" s="192">
        <v>9164</v>
      </c>
      <c r="G42" s="141">
        <v>631</v>
      </c>
      <c r="H42" s="175">
        <v>166</v>
      </c>
      <c r="I42" s="139">
        <v>54</v>
      </c>
      <c r="J42" s="193">
        <v>5.12</v>
      </c>
      <c r="K42" s="193">
        <v>7.1999999999999993</v>
      </c>
      <c r="L42" s="196">
        <v>4</v>
      </c>
      <c r="M42" s="257">
        <v>4</v>
      </c>
      <c r="N42" s="195">
        <v>0</v>
      </c>
      <c r="O42" s="192">
        <v>47</v>
      </c>
      <c r="P42" s="195">
        <v>0</v>
      </c>
      <c r="Q42" s="154">
        <v>4</v>
      </c>
      <c r="R42" s="154">
        <v>0</v>
      </c>
      <c r="S42" s="154">
        <v>4</v>
      </c>
      <c r="T42" s="154">
        <v>129</v>
      </c>
      <c r="U42" s="192">
        <v>190</v>
      </c>
      <c r="V42" s="192">
        <v>1202</v>
      </c>
      <c r="W42" s="192">
        <v>840</v>
      </c>
      <c r="X42" s="192">
        <v>219</v>
      </c>
      <c r="Y42" s="239">
        <v>209</v>
      </c>
      <c r="Z42" s="192">
        <v>4205</v>
      </c>
      <c r="AA42" s="193">
        <v>100</v>
      </c>
      <c r="AB42" s="193">
        <v>69</v>
      </c>
      <c r="AC42" s="193">
        <v>96</v>
      </c>
      <c r="AD42" s="193">
        <v>37</v>
      </c>
      <c r="AE42" s="193">
        <v>93</v>
      </c>
      <c r="AF42" s="258">
        <v>3203.83</v>
      </c>
      <c r="AG42" s="194">
        <v>14789.25</v>
      </c>
      <c r="AH42" s="192">
        <v>101</v>
      </c>
      <c r="AI42" s="194">
        <v>612</v>
      </c>
      <c r="AJ42" s="194">
        <v>3560.0600000000004</v>
      </c>
      <c r="AK42" s="194">
        <v>14159.880000000001</v>
      </c>
      <c r="AL42" s="192">
        <v>2655.17</v>
      </c>
      <c r="AM42" s="259">
        <v>3186.2040000000002</v>
      </c>
      <c r="AN42" s="192">
        <v>16028</v>
      </c>
      <c r="AO42" s="192">
        <v>300</v>
      </c>
      <c r="AP42" s="192">
        <v>3000</v>
      </c>
      <c r="AQ42" s="192">
        <v>1000</v>
      </c>
      <c r="AR42" s="192">
        <v>800</v>
      </c>
      <c r="AS42" s="195">
        <v>1</v>
      </c>
      <c r="AT42" s="195">
        <v>0</v>
      </c>
      <c r="AU42" s="195">
        <v>0</v>
      </c>
      <c r="AV42" s="192">
        <v>350</v>
      </c>
      <c r="AW42" s="192">
        <v>400</v>
      </c>
      <c r="AX42" s="192">
        <v>6000</v>
      </c>
      <c r="AY42" s="192">
        <v>10000</v>
      </c>
      <c r="AZ42" s="192">
        <v>50</v>
      </c>
      <c r="BA42" s="258">
        <v>6500</v>
      </c>
      <c r="BB42" s="192">
        <v>19500</v>
      </c>
      <c r="BC42" s="192">
        <v>2856</v>
      </c>
      <c r="BD42" s="192">
        <v>3050</v>
      </c>
      <c r="BE42" s="195">
        <v>0</v>
      </c>
      <c r="BF42" s="260">
        <v>0</v>
      </c>
      <c r="BG42" s="322">
        <v>75.201705866329945</v>
      </c>
      <c r="BH42" s="372">
        <v>8</v>
      </c>
    </row>
    <row r="43" spans="2:60" x14ac:dyDescent="0.25">
      <c r="B43" s="283">
        <v>33</v>
      </c>
      <c r="C43" s="41">
        <v>41801</v>
      </c>
      <c r="D43" s="48" t="s">
        <v>64</v>
      </c>
      <c r="E43" s="174">
        <v>8272</v>
      </c>
      <c r="F43" s="192">
        <v>6403</v>
      </c>
      <c r="G43" s="141">
        <v>477</v>
      </c>
      <c r="H43" s="175">
        <v>135</v>
      </c>
      <c r="I43" s="157">
        <v>60</v>
      </c>
      <c r="J43" s="193">
        <v>0.81008100810081007</v>
      </c>
      <c r="K43" s="193">
        <v>11.25112511251125</v>
      </c>
      <c r="L43" s="193">
        <v>1.1701170117011701</v>
      </c>
      <c r="M43" s="257">
        <v>3</v>
      </c>
      <c r="N43" s="202">
        <v>0</v>
      </c>
      <c r="O43" s="192">
        <v>23</v>
      </c>
      <c r="P43" s="195">
        <v>0</v>
      </c>
      <c r="Q43" s="154">
        <v>3</v>
      </c>
      <c r="R43" s="154">
        <v>0</v>
      </c>
      <c r="S43" s="154">
        <v>2</v>
      </c>
      <c r="T43" s="154">
        <v>75</v>
      </c>
      <c r="U43" s="192">
        <v>104</v>
      </c>
      <c r="V43" s="192">
        <v>813</v>
      </c>
      <c r="W43" s="192">
        <v>485</v>
      </c>
      <c r="X43" s="192">
        <v>109</v>
      </c>
      <c r="Y43" s="239">
        <v>87</v>
      </c>
      <c r="Z43" s="192">
        <v>2795</v>
      </c>
      <c r="AA43" s="193">
        <v>98</v>
      </c>
      <c r="AB43" s="193">
        <v>32</v>
      </c>
      <c r="AC43" s="193">
        <v>98</v>
      </c>
      <c r="AD43" s="193">
        <v>9</v>
      </c>
      <c r="AE43" s="193">
        <v>100</v>
      </c>
      <c r="AF43" s="258">
        <v>557</v>
      </c>
      <c r="AG43" s="194">
        <v>1521.05</v>
      </c>
      <c r="AH43" s="192">
        <v>31</v>
      </c>
      <c r="AI43" s="194">
        <v>158.5</v>
      </c>
      <c r="AJ43" s="194">
        <v>699.9</v>
      </c>
      <c r="AK43" s="194">
        <v>2423.1999999999998</v>
      </c>
      <c r="AL43" s="192">
        <v>2197.7199999999998</v>
      </c>
      <c r="AM43" s="259">
        <v>2637.2639999999997</v>
      </c>
      <c r="AN43" s="192">
        <v>5316</v>
      </c>
      <c r="AO43" s="192">
        <v>200</v>
      </c>
      <c r="AP43" s="192">
        <v>253</v>
      </c>
      <c r="AQ43" s="192">
        <v>65</v>
      </c>
      <c r="AR43" s="192">
        <v>223</v>
      </c>
      <c r="AS43" s="195">
        <v>7</v>
      </c>
      <c r="AT43" s="195">
        <v>0</v>
      </c>
      <c r="AU43" s="195">
        <v>0</v>
      </c>
      <c r="AV43" s="192">
        <v>13</v>
      </c>
      <c r="AW43" s="192">
        <v>35</v>
      </c>
      <c r="AX43" s="192">
        <v>4800</v>
      </c>
      <c r="AY43" s="192">
        <v>10000</v>
      </c>
      <c r="AZ43" s="195">
        <v>9</v>
      </c>
      <c r="BA43" s="258">
        <v>3000</v>
      </c>
      <c r="BB43" s="192">
        <v>9000</v>
      </c>
      <c r="BC43" s="192">
        <v>1500</v>
      </c>
      <c r="BD43" s="192">
        <v>2000</v>
      </c>
      <c r="BE43" s="192">
        <v>4000</v>
      </c>
      <c r="BF43" s="261">
        <v>7450</v>
      </c>
      <c r="BG43" s="683">
        <v>64.654871311201262</v>
      </c>
      <c r="BH43" s="680">
        <v>32</v>
      </c>
    </row>
    <row r="44" spans="2:60" x14ac:dyDescent="0.25">
      <c r="B44" s="283">
        <v>34</v>
      </c>
      <c r="C44" s="41">
        <v>41797</v>
      </c>
      <c r="D44" s="48" t="s">
        <v>71</v>
      </c>
      <c r="E44" s="174">
        <v>9998</v>
      </c>
      <c r="F44" s="192">
        <v>7437</v>
      </c>
      <c r="G44" s="141">
        <v>1177</v>
      </c>
      <c r="H44" s="175">
        <v>158</v>
      </c>
      <c r="I44" s="139">
        <v>67</v>
      </c>
      <c r="J44" s="193">
        <v>3.9741219963031424</v>
      </c>
      <c r="K44" s="193">
        <v>7.763401109057301</v>
      </c>
      <c r="L44" s="193">
        <v>2.865064695009242</v>
      </c>
      <c r="M44" s="257">
        <v>4</v>
      </c>
      <c r="N44" s="195">
        <v>0</v>
      </c>
      <c r="O44" s="192">
        <v>20</v>
      </c>
      <c r="P44" s="195">
        <v>1</v>
      </c>
      <c r="Q44" s="154">
        <v>4</v>
      </c>
      <c r="R44" s="154">
        <v>0</v>
      </c>
      <c r="S44" s="154">
        <v>4</v>
      </c>
      <c r="T44" s="154">
        <v>99</v>
      </c>
      <c r="U44" s="192">
        <v>149</v>
      </c>
      <c r="V44" s="192">
        <v>1040</v>
      </c>
      <c r="W44" s="192">
        <v>706</v>
      </c>
      <c r="X44" s="192">
        <v>234</v>
      </c>
      <c r="Y44" s="239">
        <v>89</v>
      </c>
      <c r="Z44" s="192">
        <v>3560</v>
      </c>
      <c r="AA44" s="193">
        <v>98</v>
      </c>
      <c r="AB44" s="193">
        <v>75</v>
      </c>
      <c r="AC44" s="193">
        <v>97</v>
      </c>
      <c r="AD44" s="193">
        <v>38</v>
      </c>
      <c r="AE44" s="193">
        <v>100</v>
      </c>
      <c r="AF44" s="258">
        <v>1457</v>
      </c>
      <c r="AG44" s="194">
        <v>7527.1</v>
      </c>
      <c r="AH44" s="192">
        <v>18</v>
      </c>
      <c r="AI44" s="194">
        <v>108</v>
      </c>
      <c r="AJ44" s="194">
        <v>381.65999999999997</v>
      </c>
      <c r="AK44" s="194">
        <v>807.58999999999992</v>
      </c>
      <c r="AL44" s="192">
        <v>566.29</v>
      </c>
      <c r="AM44" s="259">
        <v>679.54799999999989</v>
      </c>
      <c r="AN44" s="192">
        <v>14333</v>
      </c>
      <c r="AO44" s="192">
        <v>1050</v>
      </c>
      <c r="AP44" s="192">
        <v>500</v>
      </c>
      <c r="AQ44" s="192">
        <v>50</v>
      </c>
      <c r="AR44" s="192">
        <v>50</v>
      </c>
      <c r="AS44" s="200">
        <v>10</v>
      </c>
      <c r="AT44" s="197">
        <v>60</v>
      </c>
      <c r="AU44" s="197">
        <v>35</v>
      </c>
      <c r="AV44" s="192">
        <v>25</v>
      </c>
      <c r="AW44" s="192">
        <v>100</v>
      </c>
      <c r="AX44" s="192">
        <v>5000</v>
      </c>
      <c r="AY44" s="192">
        <v>40000</v>
      </c>
      <c r="AZ44" s="192">
        <v>80</v>
      </c>
      <c r="BA44" s="258">
        <v>26000</v>
      </c>
      <c r="BB44" s="192">
        <v>68400</v>
      </c>
      <c r="BC44" s="192">
        <v>8500</v>
      </c>
      <c r="BD44" s="192">
        <v>11160</v>
      </c>
      <c r="BE44" s="195">
        <v>0</v>
      </c>
      <c r="BF44" s="260">
        <v>0</v>
      </c>
      <c r="BG44" s="322">
        <v>73.652112170452781</v>
      </c>
      <c r="BH44" s="372">
        <v>11</v>
      </c>
    </row>
    <row r="45" spans="2:60" x14ac:dyDescent="0.25">
      <c r="B45" s="283">
        <v>35</v>
      </c>
      <c r="C45" s="41">
        <v>41807</v>
      </c>
      <c r="D45" s="48" t="s">
        <v>87</v>
      </c>
      <c r="E45" s="174">
        <v>21551</v>
      </c>
      <c r="F45" s="192">
        <v>16578</v>
      </c>
      <c r="G45" s="141">
        <v>601</v>
      </c>
      <c r="H45" s="175">
        <v>291</v>
      </c>
      <c r="I45" s="139">
        <v>108</v>
      </c>
      <c r="J45" s="193">
        <v>0.98360655737704927</v>
      </c>
      <c r="K45" s="193">
        <v>10.327868852459018</v>
      </c>
      <c r="L45" s="193">
        <v>1.557377049180328</v>
      </c>
      <c r="M45" s="257">
        <v>6</v>
      </c>
      <c r="N45" s="195">
        <v>0</v>
      </c>
      <c r="O45" s="192">
        <v>37</v>
      </c>
      <c r="P45" s="192">
        <v>3</v>
      </c>
      <c r="Q45" s="139">
        <v>6</v>
      </c>
      <c r="R45" s="139">
        <v>0</v>
      </c>
      <c r="S45" s="139">
        <v>6</v>
      </c>
      <c r="T45" s="154">
        <v>187</v>
      </c>
      <c r="U45" s="192">
        <v>276</v>
      </c>
      <c r="V45" s="192">
        <v>2017</v>
      </c>
      <c r="W45" s="192">
        <v>1377</v>
      </c>
      <c r="X45" s="192">
        <v>408</v>
      </c>
      <c r="Y45" s="239">
        <v>755</v>
      </c>
      <c r="Z45" s="192">
        <v>6482</v>
      </c>
      <c r="AA45" s="193">
        <v>100</v>
      </c>
      <c r="AB45" s="193">
        <v>72</v>
      </c>
      <c r="AC45" s="193">
        <v>100</v>
      </c>
      <c r="AD45" s="193">
        <v>13</v>
      </c>
      <c r="AE45" s="193">
        <v>100</v>
      </c>
      <c r="AF45" s="258">
        <v>1204</v>
      </c>
      <c r="AG45" s="194">
        <v>3069.5</v>
      </c>
      <c r="AH45" s="192">
        <v>47</v>
      </c>
      <c r="AI45" s="194">
        <v>306</v>
      </c>
      <c r="AJ45" s="194">
        <v>1683.5</v>
      </c>
      <c r="AK45" s="194">
        <v>5592.1399999999994</v>
      </c>
      <c r="AL45" s="192">
        <v>4025.23</v>
      </c>
      <c r="AM45" s="259">
        <v>5031.5375000000004</v>
      </c>
      <c r="AN45" s="192">
        <v>10684</v>
      </c>
      <c r="AO45" s="192">
        <v>2350</v>
      </c>
      <c r="AP45" s="192">
        <v>2350</v>
      </c>
      <c r="AQ45" s="192">
        <v>150</v>
      </c>
      <c r="AR45" s="192">
        <v>20</v>
      </c>
      <c r="AS45" s="195">
        <v>0</v>
      </c>
      <c r="AT45" s="192">
        <v>150</v>
      </c>
      <c r="AU45" s="202">
        <v>0</v>
      </c>
      <c r="AV45" s="192">
        <v>30</v>
      </c>
      <c r="AW45" s="192">
        <v>10</v>
      </c>
      <c r="AX45" s="192">
        <v>4500</v>
      </c>
      <c r="AY45" s="192">
        <v>72000</v>
      </c>
      <c r="AZ45" s="192">
        <v>1100</v>
      </c>
      <c r="BA45" s="258">
        <v>50000</v>
      </c>
      <c r="BB45" s="192">
        <v>140000</v>
      </c>
      <c r="BC45" s="192">
        <v>4350</v>
      </c>
      <c r="BD45" s="192">
        <v>6700</v>
      </c>
      <c r="BE45" s="195">
        <v>4700</v>
      </c>
      <c r="BF45" s="260">
        <v>10200</v>
      </c>
      <c r="BG45" s="683">
        <v>70.724977242948114</v>
      </c>
      <c r="BH45" s="680">
        <v>21</v>
      </c>
    </row>
    <row r="46" spans="2:60" x14ac:dyDescent="0.25">
      <c r="B46" s="692">
        <v>36</v>
      </c>
      <c r="C46" s="41">
        <v>41872</v>
      </c>
      <c r="D46" s="48" t="s">
        <v>65</v>
      </c>
      <c r="E46" s="174">
        <v>7117</v>
      </c>
      <c r="F46" s="192">
        <v>5259</v>
      </c>
      <c r="G46" s="141">
        <v>341</v>
      </c>
      <c r="H46" s="175">
        <v>76</v>
      </c>
      <c r="I46" s="139">
        <v>51</v>
      </c>
      <c r="J46" s="193">
        <v>2.3890784982935154</v>
      </c>
      <c r="K46" s="193">
        <v>4.2662116040955631</v>
      </c>
      <c r="L46" s="193">
        <v>2.5597269624573378</v>
      </c>
      <c r="M46" s="257">
        <v>4</v>
      </c>
      <c r="N46" s="192">
        <v>1</v>
      </c>
      <c r="O46" s="192">
        <v>14</v>
      </c>
      <c r="P46" s="195">
        <v>0</v>
      </c>
      <c r="Q46" s="154">
        <v>3</v>
      </c>
      <c r="R46" s="154">
        <v>1</v>
      </c>
      <c r="S46" s="154">
        <v>1</v>
      </c>
      <c r="T46" s="154">
        <v>68</v>
      </c>
      <c r="U46" s="192">
        <v>92</v>
      </c>
      <c r="V46" s="192">
        <v>560</v>
      </c>
      <c r="W46" s="192">
        <v>357</v>
      </c>
      <c r="X46" s="192">
        <v>107</v>
      </c>
      <c r="Y46" s="239">
        <v>99</v>
      </c>
      <c r="Z46" s="192">
        <v>2467</v>
      </c>
      <c r="AA46" s="193">
        <v>100</v>
      </c>
      <c r="AB46" s="193">
        <v>88</v>
      </c>
      <c r="AC46" s="193">
        <v>98</v>
      </c>
      <c r="AD46" s="193">
        <v>74</v>
      </c>
      <c r="AE46" s="193">
        <v>100</v>
      </c>
      <c r="AF46" s="258">
        <v>2762.2</v>
      </c>
      <c r="AG46" s="194">
        <v>14690.84</v>
      </c>
      <c r="AH46" s="192">
        <v>2</v>
      </c>
      <c r="AI46" s="194">
        <v>10</v>
      </c>
      <c r="AJ46" s="194">
        <v>166.75</v>
      </c>
      <c r="AK46" s="194">
        <v>1112.76</v>
      </c>
      <c r="AL46" s="195">
        <v>0</v>
      </c>
      <c r="AM46" s="260">
        <v>0</v>
      </c>
      <c r="AN46" s="192">
        <v>10493</v>
      </c>
      <c r="AO46" s="192">
        <v>300</v>
      </c>
      <c r="AP46" s="192">
        <v>1070</v>
      </c>
      <c r="AQ46" s="192">
        <v>100</v>
      </c>
      <c r="AR46" s="192">
        <v>425</v>
      </c>
      <c r="AS46" s="195">
        <v>148</v>
      </c>
      <c r="AT46" s="195">
        <v>0</v>
      </c>
      <c r="AU46" s="195">
        <v>0</v>
      </c>
      <c r="AV46" s="192">
        <v>4100</v>
      </c>
      <c r="AW46" s="192">
        <v>4380</v>
      </c>
      <c r="AX46" s="192">
        <v>1000</v>
      </c>
      <c r="AY46" s="192">
        <v>10000</v>
      </c>
      <c r="AZ46" s="195">
        <v>0</v>
      </c>
      <c r="BA46" s="258">
        <v>3600</v>
      </c>
      <c r="BB46" s="192">
        <v>12000</v>
      </c>
      <c r="BC46" s="192">
        <v>1850</v>
      </c>
      <c r="BD46" s="192">
        <v>2450</v>
      </c>
      <c r="BE46" s="195">
        <v>0</v>
      </c>
      <c r="BF46" s="260">
        <v>0</v>
      </c>
      <c r="BG46" s="322">
        <v>69.244949360260847</v>
      </c>
      <c r="BH46" s="372">
        <v>25</v>
      </c>
    </row>
    <row r="47" spans="2:60" x14ac:dyDescent="0.25">
      <c r="B47" s="283">
        <v>37</v>
      </c>
      <c r="C47" s="41">
        <v>41885</v>
      </c>
      <c r="D47" s="48" t="s">
        <v>66</v>
      </c>
      <c r="E47" s="174">
        <v>7794</v>
      </c>
      <c r="F47" s="192">
        <v>4645</v>
      </c>
      <c r="G47" s="141">
        <v>1692</v>
      </c>
      <c r="H47" s="181">
        <v>99</v>
      </c>
      <c r="I47" s="139">
        <v>48</v>
      </c>
      <c r="J47" s="193">
        <v>1.4814814814814816</v>
      </c>
      <c r="K47" s="193">
        <v>4.2962962962962958</v>
      </c>
      <c r="L47" s="196">
        <v>2.666666666666667</v>
      </c>
      <c r="M47" s="257">
        <v>1</v>
      </c>
      <c r="N47" s="195">
        <v>0</v>
      </c>
      <c r="O47" s="192">
        <v>10</v>
      </c>
      <c r="P47" s="192">
        <v>2</v>
      </c>
      <c r="Q47" s="139">
        <v>2</v>
      </c>
      <c r="R47" s="139">
        <v>0</v>
      </c>
      <c r="S47" s="139">
        <v>3</v>
      </c>
      <c r="T47" s="154">
        <v>61</v>
      </c>
      <c r="U47" s="192">
        <v>79</v>
      </c>
      <c r="V47" s="192">
        <v>563</v>
      </c>
      <c r="W47" s="192">
        <v>514</v>
      </c>
      <c r="X47" s="192">
        <v>206</v>
      </c>
      <c r="Y47" s="239">
        <v>80</v>
      </c>
      <c r="Z47" s="192">
        <v>3071</v>
      </c>
      <c r="AA47" s="193">
        <v>100</v>
      </c>
      <c r="AB47" s="193">
        <v>53</v>
      </c>
      <c r="AC47" s="193">
        <v>98</v>
      </c>
      <c r="AD47" s="202">
        <v>0</v>
      </c>
      <c r="AE47" s="193">
        <v>100</v>
      </c>
      <c r="AF47" s="258">
        <v>1082</v>
      </c>
      <c r="AG47" s="194">
        <v>7119</v>
      </c>
      <c r="AH47" s="195">
        <v>0</v>
      </c>
      <c r="AI47" s="195">
        <v>0</v>
      </c>
      <c r="AJ47" s="194">
        <v>118</v>
      </c>
      <c r="AK47" s="194">
        <v>524</v>
      </c>
      <c r="AL47" s="195">
        <v>0</v>
      </c>
      <c r="AM47" s="260">
        <v>0</v>
      </c>
      <c r="AN47" s="192">
        <v>15551</v>
      </c>
      <c r="AO47" s="192">
        <v>540</v>
      </c>
      <c r="AP47" s="192">
        <v>450</v>
      </c>
      <c r="AQ47" s="192">
        <v>70</v>
      </c>
      <c r="AR47" s="192">
        <v>30</v>
      </c>
      <c r="AS47" s="192">
        <v>25</v>
      </c>
      <c r="AT47" s="195">
        <v>0</v>
      </c>
      <c r="AU47" s="195">
        <v>0</v>
      </c>
      <c r="AV47" s="192">
        <v>50</v>
      </c>
      <c r="AW47" s="199">
        <v>100</v>
      </c>
      <c r="AX47" s="199">
        <v>9000</v>
      </c>
      <c r="AY47" s="192">
        <v>18000</v>
      </c>
      <c r="AZ47" s="195">
        <v>0</v>
      </c>
      <c r="BA47" s="258">
        <v>11136742</v>
      </c>
      <c r="BB47" s="192">
        <v>19196844</v>
      </c>
      <c r="BC47" s="195">
        <v>0</v>
      </c>
      <c r="BD47" s="195">
        <v>0</v>
      </c>
      <c r="BE47" s="195">
        <v>0</v>
      </c>
      <c r="BF47" s="260">
        <v>0</v>
      </c>
      <c r="BG47" s="683">
        <v>79.808386461258948</v>
      </c>
      <c r="BH47" s="680">
        <v>3</v>
      </c>
    </row>
    <row r="48" spans="2:60" ht="15.75" thickBot="1" x14ac:dyDescent="0.3">
      <c r="B48" s="56"/>
      <c r="C48" s="254"/>
      <c r="D48" s="49"/>
      <c r="E48" s="236"/>
      <c r="F48" s="235"/>
      <c r="G48" s="235"/>
      <c r="H48" s="237"/>
      <c r="I48" s="237"/>
      <c r="J48" s="88"/>
      <c r="K48" s="88"/>
      <c r="L48" s="88"/>
      <c r="M48" s="241"/>
      <c r="N48" s="235"/>
      <c r="O48" s="235"/>
      <c r="P48" s="235"/>
      <c r="Q48" s="235"/>
      <c r="R48" s="235"/>
      <c r="S48" s="235"/>
      <c r="T48" s="235"/>
      <c r="U48" s="235"/>
      <c r="V48" s="235"/>
      <c r="W48" s="235"/>
      <c r="X48" s="235"/>
      <c r="Y48" s="242"/>
      <c r="Z48" s="235"/>
      <c r="AA48" s="94"/>
      <c r="AB48" s="94"/>
      <c r="AC48" s="94"/>
      <c r="AD48" s="94"/>
      <c r="AE48" s="94"/>
      <c r="AF48" s="244"/>
      <c r="AG48" s="245"/>
      <c r="AH48" s="246"/>
      <c r="AI48" s="247"/>
      <c r="AJ48" s="235"/>
      <c r="AK48" s="235"/>
      <c r="AL48" s="235"/>
      <c r="AM48" s="242"/>
      <c r="AN48" s="235"/>
      <c r="AO48" s="235"/>
      <c r="AP48" s="235"/>
      <c r="AQ48" s="235"/>
      <c r="AR48" s="235"/>
      <c r="AS48" s="235"/>
      <c r="AT48" s="235"/>
      <c r="AU48" s="235"/>
      <c r="AV48" s="235"/>
      <c r="AW48" s="235"/>
      <c r="AX48" s="235"/>
      <c r="AY48" s="235"/>
      <c r="AZ48" s="235"/>
      <c r="BA48" s="241"/>
      <c r="BB48" s="235"/>
      <c r="BC48" s="235"/>
      <c r="BD48" s="235"/>
      <c r="BE48" s="225"/>
      <c r="BF48" s="226"/>
      <c r="BG48" s="323"/>
      <c r="BH48" s="391"/>
    </row>
    <row r="49" spans="2:60" ht="15.75" thickBot="1" x14ac:dyDescent="0.3">
      <c r="B49" s="41"/>
      <c r="C49" s="41"/>
      <c r="D49" s="1025"/>
      <c r="E49" s="1052"/>
      <c r="F49" s="139"/>
      <c r="G49" s="139"/>
      <c r="H49" s="154"/>
      <c r="I49" s="154"/>
      <c r="J49" s="64"/>
      <c r="K49" s="64"/>
      <c r="L49" s="64"/>
      <c r="M49" s="139"/>
      <c r="N49" s="139"/>
      <c r="O49" s="139"/>
      <c r="P49" s="139"/>
      <c r="Q49" s="139"/>
      <c r="R49" s="139"/>
      <c r="S49" s="139"/>
      <c r="T49" s="139"/>
      <c r="U49" s="139"/>
      <c r="V49" s="139"/>
      <c r="W49" s="139"/>
      <c r="X49" s="139"/>
      <c r="Y49" s="139"/>
      <c r="Z49" s="139"/>
      <c r="AA49" s="39"/>
      <c r="AB49" s="39"/>
      <c r="AC49" s="39"/>
      <c r="AD49" s="39"/>
      <c r="AE49" s="39"/>
      <c r="AF49" s="1053"/>
      <c r="AG49" s="1053"/>
      <c r="AH49" s="1054"/>
      <c r="AI49" s="1055"/>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031"/>
      <c r="BF49" s="1056"/>
      <c r="BG49" s="1018"/>
      <c r="BH49" s="1019"/>
    </row>
    <row r="50" spans="2:60" x14ac:dyDescent="0.25">
      <c r="B50" s="331" t="s">
        <v>301</v>
      </c>
      <c r="C50" s="1036"/>
      <c r="D50" s="1036"/>
      <c r="E50" s="1009"/>
      <c r="F50" s="1009"/>
      <c r="G50" s="1009"/>
      <c r="H50" s="1009"/>
      <c r="I50" s="1009"/>
      <c r="J50" s="1009"/>
      <c r="K50" s="1010"/>
      <c r="L50" s="64"/>
      <c r="M50" s="139"/>
      <c r="N50" s="139"/>
      <c r="O50" s="139"/>
      <c r="P50" s="139"/>
      <c r="Q50" s="139"/>
      <c r="R50" s="139"/>
      <c r="S50" s="139"/>
      <c r="T50" s="139"/>
      <c r="U50" s="139"/>
      <c r="V50" s="139"/>
      <c r="W50" s="139"/>
      <c r="X50" s="139"/>
      <c r="Y50" s="139"/>
      <c r="Z50" s="139"/>
      <c r="AA50" s="39"/>
      <c r="AB50" s="39"/>
      <c r="AC50" s="39"/>
      <c r="AD50" s="39"/>
      <c r="AE50" s="39"/>
      <c r="AF50" s="1053"/>
      <c r="AG50" s="1053"/>
      <c r="AH50" s="1054"/>
      <c r="AI50" s="1055"/>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031"/>
      <c r="BF50" s="1056"/>
      <c r="BG50" s="1018"/>
      <c r="BH50" s="1019"/>
    </row>
    <row r="51" spans="2:60" x14ac:dyDescent="0.25">
      <c r="B51" s="332" t="s">
        <v>306</v>
      </c>
      <c r="C51" s="999"/>
      <c r="D51" s="999"/>
      <c r="E51" s="1011"/>
      <c r="F51" s="1011"/>
      <c r="G51" s="1011"/>
      <c r="H51" s="1011"/>
      <c r="I51" s="1011"/>
      <c r="J51" s="1011"/>
      <c r="K51" s="1012"/>
      <c r="L51" s="64"/>
      <c r="M51" s="139"/>
      <c r="N51" s="139"/>
      <c r="O51" s="139"/>
      <c r="P51" s="139"/>
      <c r="Q51" s="139"/>
      <c r="R51" s="139"/>
      <c r="S51" s="139"/>
      <c r="T51" s="139"/>
      <c r="U51" s="139"/>
      <c r="V51" s="139"/>
      <c r="W51" s="139"/>
      <c r="X51" s="139"/>
      <c r="Y51" s="139"/>
      <c r="Z51" s="139"/>
      <c r="AA51" s="39"/>
      <c r="AB51" s="39"/>
      <c r="AC51" s="39"/>
      <c r="AD51" s="39"/>
      <c r="AE51" s="39"/>
      <c r="AF51" s="1053"/>
      <c r="AG51" s="1053"/>
      <c r="AH51" s="1054"/>
      <c r="AI51" s="1055"/>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031"/>
      <c r="BF51" s="1056"/>
      <c r="BG51" s="1018"/>
      <c r="BH51" s="1019"/>
    </row>
    <row r="52" spans="2:60" ht="6" customHeight="1" thickBot="1" x14ac:dyDescent="0.3">
      <c r="B52" s="1013"/>
      <c r="C52" s="27"/>
      <c r="D52" s="27"/>
      <c r="E52" s="27"/>
      <c r="F52" s="27"/>
      <c r="G52" s="27"/>
      <c r="H52" s="1014"/>
      <c r="I52" s="1015"/>
      <c r="J52" s="1015"/>
      <c r="K52" s="1016"/>
      <c r="L52" s="64"/>
      <c r="M52" s="139"/>
      <c r="N52" s="139"/>
      <c r="O52" s="139"/>
      <c r="P52" s="139"/>
      <c r="Q52" s="139"/>
      <c r="R52" s="139"/>
      <c r="S52" s="139"/>
      <c r="T52" s="139"/>
      <c r="U52" s="139"/>
      <c r="V52" s="139"/>
      <c r="W52" s="139"/>
      <c r="X52" s="139"/>
      <c r="Y52" s="139"/>
      <c r="Z52" s="139"/>
      <c r="AA52" s="39"/>
      <c r="AB52" s="39"/>
      <c r="AC52" s="39"/>
      <c r="AD52" s="39"/>
      <c r="AE52" s="39"/>
      <c r="AF52" s="1053"/>
      <c r="AG52" s="1053"/>
      <c r="AH52" s="1054"/>
      <c r="AI52" s="1055"/>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031"/>
      <c r="BF52" s="1056"/>
      <c r="BG52" s="1018"/>
      <c r="BH52" s="1019"/>
    </row>
    <row r="53" spans="2:60" ht="15.75" thickBot="1" x14ac:dyDescent="0.3"/>
    <row r="54" spans="2:60" x14ac:dyDescent="0.25">
      <c r="B54" s="1378" t="s">
        <v>127</v>
      </c>
      <c r="C54" s="1379"/>
      <c r="D54" s="334"/>
      <c r="E54" s="334"/>
      <c r="F54" s="334"/>
      <c r="G54" s="334"/>
      <c r="H54" s="334"/>
      <c r="I54" s="334"/>
      <c r="J54" s="334"/>
      <c r="K54" s="335"/>
    </row>
    <row r="55" spans="2:60" x14ac:dyDescent="0.25">
      <c r="B55" s="1380" t="s">
        <v>179</v>
      </c>
      <c r="C55" s="1381"/>
      <c r="D55" s="1381"/>
      <c r="E55" s="1381"/>
      <c r="F55" s="1381"/>
      <c r="G55" s="1381"/>
      <c r="H55" s="330"/>
      <c r="I55" s="330"/>
      <c r="J55" s="330"/>
      <c r="K55" s="336"/>
      <c r="L55" s="345"/>
      <c r="M55" s="345"/>
    </row>
    <row r="56" spans="2:60" x14ac:dyDescent="0.25">
      <c r="B56" s="339" t="s">
        <v>149</v>
      </c>
      <c r="C56" s="340"/>
      <c r="D56" s="340"/>
      <c r="E56" s="340"/>
      <c r="F56" s="340"/>
      <c r="G56" s="340"/>
      <c r="H56" s="340"/>
      <c r="I56" s="340"/>
      <c r="J56" s="340"/>
      <c r="K56" s="341"/>
      <c r="AB56" s="4"/>
    </row>
    <row r="57" spans="2:60" x14ac:dyDescent="0.25">
      <c r="B57" s="1380" t="s">
        <v>150</v>
      </c>
      <c r="C57" s="1381"/>
      <c r="D57" s="1381"/>
      <c r="E57" s="1381"/>
      <c r="F57" s="1381"/>
      <c r="G57" s="1381"/>
      <c r="H57" s="340"/>
      <c r="I57" s="340"/>
      <c r="J57" s="340"/>
      <c r="K57" s="341"/>
      <c r="AB57" s="349"/>
    </row>
    <row r="58" spans="2:60" x14ac:dyDescent="0.25">
      <c r="B58" s="1380" t="s">
        <v>178</v>
      </c>
      <c r="C58" s="1381"/>
      <c r="D58" s="1381"/>
      <c r="E58" s="1381"/>
      <c r="F58" s="1381"/>
      <c r="G58" s="1381"/>
      <c r="H58" s="1381"/>
      <c r="I58" s="1381"/>
      <c r="J58" s="1381"/>
      <c r="K58" s="1382"/>
    </row>
    <row r="59" spans="2:60" x14ac:dyDescent="0.25">
      <c r="B59" s="1380" t="s">
        <v>151</v>
      </c>
      <c r="C59" s="1381"/>
      <c r="D59" s="1381"/>
      <c r="E59" s="1381"/>
      <c r="F59" s="1381"/>
      <c r="G59" s="1381"/>
      <c r="H59" s="1381"/>
      <c r="I59" s="1381"/>
      <c r="J59" s="330"/>
      <c r="K59" s="336"/>
      <c r="AB59" s="14"/>
    </row>
    <row r="60" spans="2:60" x14ac:dyDescent="0.25">
      <c r="B60" s="1380" t="s">
        <v>130</v>
      </c>
      <c r="C60" s="1381"/>
      <c r="D60" s="1381"/>
      <c r="E60" s="1381"/>
      <c r="F60" s="1381"/>
      <c r="G60" s="1381"/>
      <c r="H60" s="1381"/>
      <c r="I60" s="1381"/>
      <c r="J60" s="1381"/>
      <c r="K60" s="1382"/>
      <c r="AA60" s="14"/>
    </row>
    <row r="61" spans="2:60" x14ac:dyDescent="0.25">
      <c r="B61" s="342" t="s">
        <v>180</v>
      </c>
      <c r="C61" s="340"/>
      <c r="D61" s="340"/>
      <c r="E61" s="340"/>
      <c r="F61" s="340"/>
      <c r="G61" s="340"/>
      <c r="H61" s="340"/>
      <c r="I61" s="340"/>
      <c r="J61" s="340"/>
      <c r="K61" s="341"/>
      <c r="AA61" s="14"/>
    </row>
    <row r="62" spans="2:60" x14ac:dyDescent="0.25">
      <c r="B62" s="342" t="s">
        <v>181</v>
      </c>
      <c r="C62" s="340"/>
      <c r="D62" s="340"/>
      <c r="E62" s="340"/>
      <c r="F62" s="340"/>
      <c r="G62" s="340"/>
      <c r="H62" s="340"/>
      <c r="I62" s="340"/>
      <c r="J62" s="340"/>
      <c r="K62" s="341"/>
      <c r="AA62" s="14"/>
    </row>
    <row r="63" spans="2:60" x14ac:dyDescent="0.25">
      <c r="B63" s="342" t="s">
        <v>182</v>
      </c>
      <c r="C63" s="340"/>
      <c r="D63" s="340"/>
      <c r="E63" s="340"/>
      <c r="F63" s="340"/>
      <c r="G63" s="340"/>
      <c r="H63" s="340"/>
      <c r="I63" s="340"/>
      <c r="J63" s="340"/>
      <c r="K63" s="341"/>
      <c r="AA63" s="14"/>
    </row>
    <row r="64" spans="2:60" x14ac:dyDescent="0.25">
      <c r="B64" s="342" t="s">
        <v>200</v>
      </c>
      <c r="D64" s="35"/>
      <c r="K64" s="347"/>
      <c r="AA64" s="14"/>
    </row>
    <row r="65" spans="2:13" ht="3" customHeight="1" x14ac:dyDescent="0.25">
      <c r="B65" s="1671" t="s">
        <v>311</v>
      </c>
      <c r="C65" s="1672"/>
      <c r="D65" s="1672"/>
      <c r="E65" s="1672"/>
      <c r="F65" s="1672"/>
      <c r="G65" s="1672"/>
      <c r="H65" s="1672"/>
      <c r="I65" s="1672"/>
      <c r="J65" s="1672"/>
      <c r="K65" s="1673"/>
    </row>
    <row r="66" spans="2:13" x14ac:dyDescent="0.25">
      <c r="B66" s="1671"/>
      <c r="C66" s="1672"/>
      <c r="D66" s="1672"/>
      <c r="E66" s="1672"/>
      <c r="F66" s="1672"/>
      <c r="G66" s="1672"/>
      <c r="H66" s="1672"/>
      <c r="I66" s="1672"/>
      <c r="J66" s="1672"/>
      <c r="K66" s="1673"/>
    </row>
    <row r="67" spans="2:13" x14ac:dyDescent="0.25">
      <c r="B67" s="1671"/>
      <c r="C67" s="1672"/>
      <c r="D67" s="1672"/>
      <c r="E67" s="1672"/>
      <c r="F67" s="1672"/>
      <c r="G67" s="1672"/>
      <c r="H67" s="1672"/>
      <c r="I67" s="1672"/>
      <c r="J67" s="1672"/>
      <c r="K67" s="1673"/>
    </row>
    <row r="68" spans="2:13" ht="15.75" thickBot="1" x14ac:dyDescent="0.3">
      <c r="B68" s="1674"/>
      <c r="C68" s="1675"/>
      <c r="D68" s="1675"/>
      <c r="E68" s="1675"/>
      <c r="F68" s="1675"/>
      <c r="G68" s="1675"/>
      <c r="H68" s="1675"/>
      <c r="I68" s="1675"/>
      <c r="J68" s="1675"/>
      <c r="K68" s="1676"/>
    </row>
    <row r="69" spans="2:13" x14ac:dyDescent="0.25">
      <c r="D69" s="35"/>
      <c r="M69" s="1112"/>
    </row>
    <row r="70" spans="2:13" x14ac:dyDescent="0.25">
      <c r="D70" s="35"/>
    </row>
    <row r="71" spans="2:13" x14ac:dyDescent="0.25">
      <c r="D71" s="35"/>
    </row>
    <row r="72" spans="2:13" x14ac:dyDescent="0.25">
      <c r="D72" s="35"/>
    </row>
    <row r="73" spans="2:13" x14ac:dyDescent="0.25">
      <c r="D73" s="35"/>
    </row>
    <row r="74" spans="2:13" x14ac:dyDescent="0.25">
      <c r="D74" s="35"/>
      <c r="F74" s="40"/>
    </row>
    <row r="75" spans="2:13" x14ac:dyDescent="0.25">
      <c r="D75" s="33"/>
      <c r="E75" s="34"/>
      <c r="F75" s="34"/>
    </row>
    <row r="76" spans="2:13" x14ac:dyDescent="0.25">
      <c r="D76" s="35"/>
    </row>
    <row r="77" spans="2:13" x14ac:dyDescent="0.25">
      <c r="D77" s="35"/>
    </row>
    <row r="78" spans="2:13" x14ac:dyDescent="0.25">
      <c r="D78" s="35"/>
    </row>
    <row r="79" spans="2:13" x14ac:dyDescent="0.25">
      <c r="D79" s="35"/>
    </row>
    <row r="80" spans="2:13" x14ac:dyDescent="0.25">
      <c r="D80" s="35"/>
    </row>
    <row r="81" spans="4:6" x14ac:dyDescent="0.25">
      <c r="D81" s="33"/>
      <c r="E81" s="34"/>
      <c r="F81" s="34"/>
    </row>
    <row r="82" spans="4:6" x14ac:dyDescent="0.25">
      <c r="D82" s="35"/>
    </row>
    <row r="83" spans="4:6" x14ac:dyDescent="0.25">
      <c r="D83" s="35"/>
    </row>
    <row r="84" spans="4:6" x14ac:dyDescent="0.25">
      <c r="D84" s="35"/>
    </row>
    <row r="85" spans="4:6" x14ac:dyDescent="0.25">
      <c r="D85" s="35"/>
    </row>
    <row r="86" spans="4:6" x14ac:dyDescent="0.25">
      <c r="D86" s="35"/>
    </row>
    <row r="87" spans="4:6" x14ac:dyDescent="0.25">
      <c r="D87" s="35"/>
    </row>
    <row r="88" spans="4:6" x14ac:dyDescent="0.25">
      <c r="D88" s="35"/>
    </row>
    <row r="89" spans="4:6" x14ac:dyDescent="0.25">
      <c r="D89" s="35"/>
    </row>
    <row r="90" spans="4:6" x14ac:dyDescent="0.25">
      <c r="D90" s="33"/>
      <c r="E90" s="34"/>
      <c r="F90" s="34"/>
    </row>
    <row r="91" spans="4:6" x14ac:dyDescent="0.25">
      <c r="D91" s="35"/>
    </row>
    <row r="92" spans="4:6" x14ac:dyDescent="0.25">
      <c r="D92" s="35"/>
    </row>
    <row r="93" spans="4:6" x14ac:dyDescent="0.25">
      <c r="D93" s="35"/>
    </row>
    <row r="94" spans="4:6" x14ac:dyDescent="0.25">
      <c r="D94" s="35"/>
    </row>
    <row r="95" spans="4:6" x14ac:dyDescent="0.25">
      <c r="D95" s="35"/>
    </row>
    <row r="96" spans="4:6" x14ac:dyDescent="0.25">
      <c r="D96" s="35"/>
    </row>
    <row r="97" spans="4:4" x14ac:dyDescent="0.25">
      <c r="D97" s="35"/>
    </row>
    <row r="98" spans="4:4" x14ac:dyDescent="0.25">
      <c r="D98" s="35"/>
    </row>
    <row r="99" spans="4:4" x14ac:dyDescent="0.25">
      <c r="D99" s="35"/>
    </row>
    <row r="100" spans="4:4" x14ac:dyDescent="0.25">
      <c r="D100" s="38"/>
    </row>
  </sheetData>
  <mergeCells count="140">
    <mergeCell ref="B1:BF1"/>
    <mergeCell ref="E3:L3"/>
    <mergeCell ref="M3:Y3"/>
    <mergeCell ref="Z3:AE3"/>
    <mergeCell ref="AF3:AM3"/>
    <mergeCell ref="AN3:AZ3"/>
    <mergeCell ref="BA3:BF3"/>
    <mergeCell ref="BG3:BH7"/>
    <mergeCell ref="B58:K58"/>
    <mergeCell ref="E4:G4"/>
    <mergeCell ref="H4:I4"/>
    <mergeCell ref="J4:L4"/>
    <mergeCell ref="M4:O4"/>
    <mergeCell ref="P4:P7"/>
    <mergeCell ref="AC5:AC7"/>
    <mergeCell ref="AD5:AD7"/>
    <mergeCell ref="AE5:AE7"/>
    <mergeCell ref="AB5:AB7"/>
    <mergeCell ref="Z4:Z7"/>
    <mergeCell ref="AA4:AB4"/>
    <mergeCell ref="AC4:AD4"/>
    <mergeCell ref="AA5:AA7"/>
    <mergeCell ref="BE4:BF4"/>
    <mergeCell ref="AF4:AG4"/>
    <mergeCell ref="AJ4:AM4"/>
    <mergeCell ref="AH4:AI4"/>
    <mergeCell ref="AI5:AI7"/>
    <mergeCell ref="BA4:BB4"/>
    <mergeCell ref="U4:Y4"/>
    <mergeCell ref="BC4:BD4"/>
    <mergeCell ref="AQ4:AQ7"/>
    <mergeCell ref="AR4:AR7"/>
    <mergeCell ref="AS4:AS7"/>
    <mergeCell ref="BB5:BB7"/>
    <mergeCell ref="BC5:BC7"/>
    <mergeCell ref="AX4:AX7"/>
    <mergeCell ref="AY4:AY7"/>
    <mergeCell ref="AT4:AT7"/>
    <mergeCell ref="AU4:AU7"/>
    <mergeCell ref="AV4:AV7"/>
    <mergeCell ref="AW4:AW7"/>
    <mergeCell ref="Y5:Y7"/>
    <mergeCell ref="BF5:BF7"/>
    <mergeCell ref="H9:I9"/>
    <mergeCell ref="B54:C54"/>
    <mergeCell ref="B55:G55"/>
    <mergeCell ref="BD5:BD7"/>
    <mergeCell ref="BE5:BE7"/>
    <mergeCell ref="AJ5:AJ7"/>
    <mergeCell ref="S5:S7"/>
    <mergeCell ref="K5:K7"/>
    <mergeCell ref="Q5:Q7"/>
    <mergeCell ref="W5:W7"/>
    <mergeCell ref="T5:T7"/>
    <mergeCell ref="AH5:AH7"/>
    <mergeCell ref="AG5:AG7"/>
    <mergeCell ref="U5:U7"/>
    <mergeCell ref="AM5:AM7"/>
    <mergeCell ref="BA5:BA7"/>
    <mergeCell ref="AF5:AF7"/>
    <mergeCell ref="AK5:AK7"/>
    <mergeCell ref="AZ4:AZ7"/>
    <mergeCell ref="AN4:AN7"/>
    <mergeCell ref="AO4:AO7"/>
    <mergeCell ref="AP4:AP7"/>
    <mergeCell ref="AL5:AL7"/>
    <mergeCell ref="Q4:T4"/>
    <mergeCell ref="X5:X7"/>
    <mergeCell ref="R5:R7"/>
    <mergeCell ref="B65:K68"/>
    <mergeCell ref="J5:J7"/>
    <mergeCell ref="V5:V7"/>
    <mergeCell ref="L5:L7"/>
    <mergeCell ref="M5:M7"/>
    <mergeCell ref="N5:N7"/>
    <mergeCell ref="O5:O7"/>
    <mergeCell ref="B59:I59"/>
    <mergeCell ref="E5:E7"/>
    <mergeCell ref="F5:F7"/>
    <mergeCell ref="B57:G57"/>
    <mergeCell ref="G5:G7"/>
    <mergeCell ref="H5:H7"/>
    <mergeCell ref="I5:I7"/>
    <mergeCell ref="B60:K60"/>
    <mergeCell ref="B3:C10"/>
    <mergeCell ref="D3:D9"/>
    <mergeCell ref="E8:E9"/>
    <mergeCell ref="F8:F9"/>
    <mergeCell ref="G8:G9"/>
    <mergeCell ref="J8:J9"/>
    <mergeCell ref="K8:K9"/>
    <mergeCell ref="Q8:Q9"/>
    <mergeCell ref="R8:R9"/>
    <mergeCell ref="S8:S9"/>
    <mergeCell ref="T8:T9"/>
    <mergeCell ref="U8:U9"/>
    <mergeCell ref="L8:L9"/>
    <mergeCell ref="M8:M9"/>
    <mergeCell ref="N8:N9"/>
    <mergeCell ref="O8:O9"/>
    <mergeCell ref="P8:P9"/>
    <mergeCell ref="AA8:AA9"/>
    <mergeCell ref="AB8:AB9"/>
    <mergeCell ref="AC8:AC9"/>
    <mergeCell ref="AD8:AD9"/>
    <mergeCell ref="AE8:AE9"/>
    <mergeCell ref="V8:V9"/>
    <mergeCell ref="W8:W9"/>
    <mergeCell ref="X8:X9"/>
    <mergeCell ref="Y8:Y9"/>
    <mergeCell ref="Z8:Z9"/>
    <mergeCell ref="AL8:AL9"/>
    <mergeCell ref="AK8:AK9"/>
    <mergeCell ref="AM8:AM9"/>
    <mergeCell ref="AN8:AN9"/>
    <mergeCell ref="AO8:AO9"/>
    <mergeCell ref="AF8:AF9"/>
    <mergeCell ref="AG8:AG9"/>
    <mergeCell ref="AH8:AH9"/>
    <mergeCell ref="AI8:AI9"/>
    <mergeCell ref="AJ8:AJ9"/>
    <mergeCell ref="AU8:AU9"/>
    <mergeCell ref="AV8:AV9"/>
    <mergeCell ref="AW8:AW9"/>
    <mergeCell ref="AX8:AX9"/>
    <mergeCell ref="AY8:AY9"/>
    <mergeCell ref="AP8:AP9"/>
    <mergeCell ref="AQ8:AQ9"/>
    <mergeCell ref="AR8:AR9"/>
    <mergeCell ref="AS8:AS9"/>
    <mergeCell ref="AT8:AT9"/>
    <mergeCell ref="BF8:BF9"/>
    <mergeCell ref="BG8:BG9"/>
    <mergeCell ref="BH8:BH9"/>
    <mergeCell ref="AZ8:AZ9"/>
    <mergeCell ref="BA8:BA9"/>
    <mergeCell ref="BC8:BC9"/>
    <mergeCell ref="BE8:BE9"/>
    <mergeCell ref="BB8:BB9"/>
    <mergeCell ref="BD8:BD9"/>
  </mergeCells>
  <pageMargins left="0.7" right="0.7" top="0.75" bottom="0.75" header="0.3" footer="0.3"/>
  <pageSetup paperSize="9" orientation="portrait"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CQ98"/>
  <sheetViews>
    <sheetView showGridLines="0" topLeftCell="I1" zoomScale="96" zoomScaleNormal="96" workbookViewId="0">
      <selection activeCell="AJ12" sqref="AJ12"/>
    </sheetView>
  </sheetViews>
  <sheetFormatPr baseColWidth="10" defaultRowHeight="15" x14ac:dyDescent="0.25"/>
  <cols>
    <col min="1" max="1" width="4.7109375" customWidth="1"/>
    <col min="2" max="2" width="4" style="285" customWidth="1"/>
    <col min="3" max="3" width="11" customWidth="1"/>
    <col min="4" max="4" width="11.140625" customWidth="1"/>
    <col min="5" max="9" width="10.7109375" style="30" customWidth="1"/>
    <col min="10" max="12" width="10.7109375" customWidth="1"/>
    <col min="13" max="16" width="10.7109375" style="30" customWidth="1"/>
    <col min="17" max="22" width="8.7109375" style="30" customWidth="1"/>
    <col min="23" max="28" width="10.7109375" style="30" customWidth="1"/>
    <col min="29" max="33" width="10.7109375" customWidth="1"/>
    <col min="34" max="60" width="10.7109375" style="30" customWidth="1"/>
    <col min="253" max="253" width="2.5703125" customWidth="1"/>
    <col min="254" max="254" width="5.140625" customWidth="1"/>
    <col min="255" max="255" width="12.42578125" customWidth="1"/>
    <col min="256" max="256" width="8.5703125" customWidth="1"/>
    <col min="257" max="257" width="9.28515625" customWidth="1"/>
    <col min="258" max="258" width="9.140625" customWidth="1"/>
    <col min="259" max="259" width="9" customWidth="1"/>
    <col min="260" max="260" width="8.85546875" customWidth="1"/>
    <col min="261" max="261" width="9" customWidth="1"/>
    <col min="262" max="263" width="8.85546875" customWidth="1"/>
    <col min="264" max="264" width="9.140625" customWidth="1"/>
    <col min="265" max="265" width="9.28515625" customWidth="1"/>
    <col min="266" max="266" width="9.42578125" customWidth="1"/>
    <col min="267" max="267" width="9.28515625" customWidth="1"/>
    <col min="268" max="268" width="9.5703125" customWidth="1"/>
    <col min="269" max="269" width="10" customWidth="1"/>
    <col min="270" max="270" width="10.140625" customWidth="1"/>
    <col min="271" max="271" width="10.28515625" customWidth="1"/>
    <col min="272" max="272" width="9.42578125" customWidth="1"/>
    <col min="273" max="273" width="9.5703125" customWidth="1"/>
    <col min="274" max="274" width="9" customWidth="1"/>
    <col min="275" max="275" width="9.42578125" customWidth="1"/>
    <col min="276" max="277" width="9.7109375" customWidth="1"/>
    <col min="278" max="279" width="10" customWidth="1"/>
    <col min="280" max="280" width="9.85546875" customWidth="1"/>
    <col min="281" max="281" width="14.140625" customWidth="1"/>
    <col min="282" max="282" width="10.42578125" customWidth="1"/>
    <col min="283" max="283" width="10.5703125" customWidth="1"/>
    <col min="284" max="284" width="10.42578125" customWidth="1"/>
    <col min="285" max="285" width="10.28515625" customWidth="1"/>
    <col min="286" max="286" width="10.5703125" customWidth="1"/>
    <col min="287" max="287" width="9.140625" customWidth="1"/>
    <col min="288" max="288" width="10.42578125" customWidth="1"/>
    <col min="289" max="294" width="9.140625" customWidth="1"/>
    <col min="295" max="295" width="8" customWidth="1"/>
    <col min="296" max="304" width="7.28515625" customWidth="1"/>
    <col min="305" max="305" width="8.42578125" customWidth="1"/>
    <col min="306" max="306" width="9.28515625" customWidth="1"/>
    <col min="307" max="307" width="7.28515625" customWidth="1"/>
    <col min="308" max="308" width="9.85546875" customWidth="1"/>
    <col min="309" max="309" width="10.5703125" customWidth="1"/>
    <col min="310" max="310" width="8.5703125" customWidth="1"/>
    <col min="311" max="312" width="8.42578125" customWidth="1"/>
    <col min="313" max="313" width="9.140625" customWidth="1"/>
    <col min="314" max="314" width="8.140625" customWidth="1"/>
    <col min="315" max="315" width="8.85546875" customWidth="1"/>
    <col min="509" max="509" width="2.5703125" customWidth="1"/>
    <col min="510" max="510" width="5.140625" customWidth="1"/>
    <col min="511" max="511" width="12.42578125" customWidth="1"/>
    <col min="512" max="512" width="8.5703125" customWidth="1"/>
    <col min="513" max="513" width="9.28515625" customWidth="1"/>
    <col min="514" max="514" width="9.140625" customWidth="1"/>
    <col min="515" max="515" width="9" customWidth="1"/>
    <col min="516" max="516" width="8.85546875" customWidth="1"/>
    <col min="517" max="517" width="9" customWidth="1"/>
    <col min="518" max="519" width="8.85546875" customWidth="1"/>
    <col min="520" max="520" width="9.140625" customWidth="1"/>
    <col min="521" max="521" width="9.28515625" customWidth="1"/>
    <col min="522" max="522" width="9.42578125" customWidth="1"/>
    <col min="523" max="523" width="9.28515625" customWidth="1"/>
    <col min="524" max="524" width="9.5703125" customWidth="1"/>
    <col min="525" max="525" width="10" customWidth="1"/>
    <col min="526" max="526" width="10.140625" customWidth="1"/>
    <col min="527" max="527" width="10.28515625" customWidth="1"/>
    <col min="528" max="528" width="9.42578125" customWidth="1"/>
    <col min="529" max="529" width="9.5703125" customWidth="1"/>
    <col min="530" max="530" width="9" customWidth="1"/>
    <col min="531" max="531" width="9.42578125" customWidth="1"/>
    <col min="532" max="533" width="9.7109375" customWidth="1"/>
    <col min="534" max="535" width="10" customWidth="1"/>
    <col min="536" max="536" width="9.85546875" customWidth="1"/>
    <col min="537" max="537" width="14.140625" customWidth="1"/>
    <col min="538" max="538" width="10.42578125" customWidth="1"/>
    <col min="539" max="539" width="10.5703125" customWidth="1"/>
    <col min="540" max="540" width="10.42578125" customWidth="1"/>
    <col min="541" max="541" width="10.28515625" customWidth="1"/>
    <col min="542" max="542" width="10.5703125" customWidth="1"/>
    <col min="543" max="543" width="9.140625" customWidth="1"/>
    <col min="544" max="544" width="10.42578125" customWidth="1"/>
    <col min="545" max="550" width="9.140625" customWidth="1"/>
    <col min="551" max="551" width="8" customWidth="1"/>
    <col min="552" max="560" width="7.28515625" customWidth="1"/>
    <col min="561" max="561" width="8.42578125" customWidth="1"/>
    <col min="562" max="562" width="9.28515625" customWidth="1"/>
    <col min="563" max="563" width="7.28515625" customWidth="1"/>
    <col min="564" max="564" width="9.85546875" customWidth="1"/>
    <col min="565" max="565" width="10.5703125" customWidth="1"/>
    <col min="566" max="566" width="8.5703125" customWidth="1"/>
    <col min="567" max="568" width="8.42578125" customWidth="1"/>
    <col min="569" max="569" width="9.140625" customWidth="1"/>
    <col min="570" max="570" width="8.140625" customWidth="1"/>
    <col min="571" max="571" width="8.85546875" customWidth="1"/>
    <col min="765" max="765" width="2.5703125" customWidth="1"/>
    <col min="766" max="766" width="5.140625" customWidth="1"/>
    <col min="767" max="767" width="12.42578125" customWidth="1"/>
    <col min="768" max="768" width="8.5703125" customWidth="1"/>
    <col min="769" max="769" width="9.28515625" customWidth="1"/>
    <col min="770" max="770" width="9.140625" customWidth="1"/>
    <col min="771" max="771" width="9" customWidth="1"/>
    <col min="772" max="772" width="8.85546875" customWidth="1"/>
    <col min="773" max="773" width="9" customWidth="1"/>
    <col min="774" max="775" width="8.85546875" customWidth="1"/>
    <col min="776" max="776" width="9.140625" customWidth="1"/>
    <col min="777" max="777" width="9.28515625" customWidth="1"/>
    <col min="778" max="778" width="9.42578125" customWidth="1"/>
    <col min="779" max="779" width="9.28515625" customWidth="1"/>
    <col min="780" max="780" width="9.5703125" customWidth="1"/>
    <col min="781" max="781" width="10" customWidth="1"/>
    <col min="782" max="782" width="10.140625" customWidth="1"/>
    <col min="783" max="783" width="10.28515625" customWidth="1"/>
    <col min="784" max="784" width="9.42578125" customWidth="1"/>
    <col min="785" max="785" width="9.5703125" customWidth="1"/>
    <col min="786" max="786" width="9" customWidth="1"/>
    <col min="787" max="787" width="9.42578125" customWidth="1"/>
    <col min="788" max="789" width="9.7109375" customWidth="1"/>
    <col min="790" max="791" width="10" customWidth="1"/>
    <col min="792" max="792" width="9.85546875" customWidth="1"/>
    <col min="793" max="793" width="14.140625" customWidth="1"/>
    <col min="794" max="794" width="10.42578125" customWidth="1"/>
    <col min="795" max="795" width="10.5703125" customWidth="1"/>
    <col min="796" max="796" width="10.42578125" customWidth="1"/>
    <col min="797" max="797" width="10.28515625" customWidth="1"/>
    <col min="798" max="798" width="10.5703125" customWidth="1"/>
    <col min="799" max="799" width="9.140625" customWidth="1"/>
    <col min="800" max="800" width="10.42578125" customWidth="1"/>
    <col min="801" max="806" width="9.140625" customWidth="1"/>
    <col min="807" max="807" width="8" customWidth="1"/>
    <col min="808" max="816" width="7.28515625" customWidth="1"/>
    <col min="817" max="817" width="8.42578125" customWidth="1"/>
    <col min="818" max="818" width="9.28515625" customWidth="1"/>
    <col min="819" max="819" width="7.28515625" customWidth="1"/>
    <col min="820" max="820" width="9.85546875" customWidth="1"/>
    <col min="821" max="821" width="10.5703125" customWidth="1"/>
    <col min="822" max="822" width="8.5703125" customWidth="1"/>
    <col min="823" max="824" width="8.42578125" customWidth="1"/>
    <col min="825" max="825" width="9.140625" customWidth="1"/>
    <col min="826" max="826" width="8.140625" customWidth="1"/>
    <col min="827" max="827" width="8.85546875" customWidth="1"/>
    <col min="1021" max="1021" width="2.5703125" customWidth="1"/>
    <col min="1022" max="1022" width="5.140625" customWidth="1"/>
    <col min="1023" max="1023" width="12.42578125" customWidth="1"/>
    <col min="1024" max="1024" width="8.5703125" customWidth="1"/>
    <col min="1025" max="1025" width="9.28515625" customWidth="1"/>
    <col min="1026" max="1026" width="9.140625" customWidth="1"/>
    <col min="1027" max="1027" width="9" customWidth="1"/>
    <col min="1028" max="1028" width="8.85546875" customWidth="1"/>
    <col min="1029" max="1029" width="9" customWidth="1"/>
    <col min="1030" max="1031" width="8.85546875" customWidth="1"/>
    <col min="1032" max="1032" width="9.140625" customWidth="1"/>
    <col min="1033" max="1033" width="9.28515625" customWidth="1"/>
    <col min="1034" max="1034" width="9.42578125" customWidth="1"/>
    <col min="1035" max="1035" width="9.28515625" customWidth="1"/>
    <col min="1036" max="1036" width="9.5703125" customWidth="1"/>
    <col min="1037" max="1037" width="10" customWidth="1"/>
    <col min="1038" max="1038" width="10.140625" customWidth="1"/>
    <col min="1039" max="1039" width="10.28515625" customWidth="1"/>
    <col min="1040" max="1040" width="9.42578125" customWidth="1"/>
    <col min="1041" max="1041" width="9.5703125" customWidth="1"/>
    <col min="1042" max="1042" width="9" customWidth="1"/>
    <col min="1043" max="1043" width="9.42578125" customWidth="1"/>
    <col min="1044" max="1045" width="9.7109375" customWidth="1"/>
    <col min="1046" max="1047" width="10" customWidth="1"/>
    <col min="1048" max="1048" width="9.85546875" customWidth="1"/>
    <col min="1049" max="1049" width="14.140625" customWidth="1"/>
    <col min="1050" max="1050" width="10.42578125" customWidth="1"/>
    <col min="1051" max="1051" width="10.5703125" customWidth="1"/>
    <col min="1052" max="1052" width="10.42578125" customWidth="1"/>
    <col min="1053" max="1053" width="10.28515625" customWidth="1"/>
    <col min="1054" max="1054" width="10.5703125" customWidth="1"/>
    <col min="1055" max="1055" width="9.140625" customWidth="1"/>
    <col min="1056" max="1056" width="10.42578125" customWidth="1"/>
    <col min="1057" max="1062" width="9.140625" customWidth="1"/>
    <col min="1063" max="1063" width="8" customWidth="1"/>
    <col min="1064" max="1072" width="7.28515625" customWidth="1"/>
    <col min="1073" max="1073" width="8.42578125" customWidth="1"/>
    <col min="1074" max="1074" width="9.28515625" customWidth="1"/>
    <col min="1075" max="1075" width="7.28515625" customWidth="1"/>
    <col min="1076" max="1076" width="9.85546875" customWidth="1"/>
    <col min="1077" max="1077" width="10.5703125" customWidth="1"/>
    <col min="1078" max="1078" width="8.5703125" customWidth="1"/>
    <col min="1079" max="1080" width="8.42578125" customWidth="1"/>
    <col min="1081" max="1081" width="9.140625" customWidth="1"/>
    <col min="1082" max="1082" width="8.140625" customWidth="1"/>
    <col min="1083" max="1083" width="8.85546875" customWidth="1"/>
    <col min="1277" max="1277" width="2.5703125" customWidth="1"/>
    <col min="1278" max="1278" width="5.140625" customWidth="1"/>
    <col min="1279" max="1279" width="12.42578125" customWidth="1"/>
    <col min="1280" max="1280" width="8.5703125" customWidth="1"/>
    <col min="1281" max="1281" width="9.28515625" customWidth="1"/>
    <col min="1282" max="1282" width="9.140625" customWidth="1"/>
    <col min="1283" max="1283" width="9" customWidth="1"/>
    <col min="1284" max="1284" width="8.85546875" customWidth="1"/>
    <col min="1285" max="1285" width="9" customWidth="1"/>
    <col min="1286" max="1287" width="8.85546875" customWidth="1"/>
    <col min="1288" max="1288" width="9.140625" customWidth="1"/>
    <col min="1289" max="1289" width="9.28515625" customWidth="1"/>
    <col min="1290" max="1290" width="9.42578125" customWidth="1"/>
    <col min="1291" max="1291" width="9.28515625" customWidth="1"/>
    <col min="1292" max="1292" width="9.5703125" customWidth="1"/>
    <col min="1293" max="1293" width="10" customWidth="1"/>
    <col min="1294" max="1294" width="10.140625" customWidth="1"/>
    <col min="1295" max="1295" width="10.28515625" customWidth="1"/>
    <col min="1296" max="1296" width="9.42578125" customWidth="1"/>
    <col min="1297" max="1297" width="9.5703125" customWidth="1"/>
    <col min="1298" max="1298" width="9" customWidth="1"/>
    <col min="1299" max="1299" width="9.42578125" customWidth="1"/>
    <col min="1300" max="1301" width="9.7109375" customWidth="1"/>
    <col min="1302" max="1303" width="10" customWidth="1"/>
    <col min="1304" max="1304" width="9.85546875" customWidth="1"/>
    <col min="1305" max="1305" width="14.140625" customWidth="1"/>
    <col min="1306" max="1306" width="10.42578125" customWidth="1"/>
    <col min="1307" max="1307" width="10.5703125" customWidth="1"/>
    <col min="1308" max="1308" width="10.42578125" customWidth="1"/>
    <col min="1309" max="1309" width="10.28515625" customWidth="1"/>
    <col min="1310" max="1310" width="10.5703125" customWidth="1"/>
    <col min="1311" max="1311" width="9.140625" customWidth="1"/>
    <col min="1312" max="1312" width="10.42578125" customWidth="1"/>
    <col min="1313" max="1318" width="9.140625" customWidth="1"/>
    <col min="1319" max="1319" width="8" customWidth="1"/>
    <col min="1320" max="1328" width="7.28515625" customWidth="1"/>
    <col min="1329" max="1329" width="8.42578125" customWidth="1"/>
    <col min="1330" max="1330" width="9.28515625" customWidth="1"/>
    <col min="1331" max="1331" width="7.28515625" customWidth="1"/>
    <col min="1332" max="1332" width="9.85546875" customWidth="1"/>
    <col min="1333" max="1333" width="10.5703125" customWidth="1"/>
    <col min="1334" max="1334" width="8.5703125" customWidth="1"/>
    <col min="1335" max="1336" width="8.42578125" customWidth="1"/>
    <col min="1337" max="1337" width="9.140625" customWidth="1"/>
    <col min="1338" max="1338" width="8.140625" customWidth="1"/>
    <col min="1339" max="1339" width="8.85546875" customWidth="1"/>
    <col min="1533" max="1533" width="2.5703125" customWidth="1"/>
    <col min="1534" max="1534" width="5.140625" customWidth="1"/>
    <col min="1535" max="1535" width="12.42578125" customWidth="1"/>
    <col min="1536" max="1536" width="8.5703125" customWidth="1"/>
    <col min="1537" max="1537" width="9.28515625" customWidth="1"/>
    <col min="1538" max="1538" width="9.140625" customWidth="1"/>
    <col min="1539" max="1539" width="9" customWidth="1"/>
    <col min="1540" max="1540" width="8.85546875" customWidth="1"/>
    <col min="1541" max="1541" width="9" customWidth="1"/>
    <col min="1542" max="1543" width="8.85546875" customWidth="1"/>
    <col min="1544" max="1544" width="9.140625" customWidth="1"/>
    <col min="1545" max="1545" width="9.28515625" customWidth="1"/>
    <col min="1546" max="1546" width="9.42578125" customWidth="1"/>
    <col min="1547" max="1547" width="9.28515625" customWidth="1"/>
    <col min="1548" max="1548" width="9.5703125" customWidth="1"/>
    <col min="1549" max="1549" width="10" customWidth="1"/>
    <col min="1550" max="1550" width="10.140625" customWidth="1"/>
    <col min="1551" max="1551" width="10.28515625" customWidth="1"/>
    <col min="1552" max="1552" width="9.42578125" customWidth="1"/>
    <col min="1553" max="1553" width="9.5703125" customWidth="1"/>
    <col min="1554" max="1554" width="9" customWidth="1"/>
    <col min="1555" max="1555" width="9.42578125" customWidth="1"/>
    <col min="1556" max="1557" width="9.7109375" customWidth="1"/>
    <col min="1558" max="1559" width="10" customWidth="1"/>
    <col min="1560" max="1560" width="9.85546875" customWidth="1"/>
    <col min="1561" max="1561" width="14.140625" customWidth="1"/>
    <col min="1562" max="1562" width="10.42578125" customWidth="1"/>
    <col min="1563" max="1563" width="10.5703125" customWidth="1"/>
    <col min="1564" max="1564" width="10.42578125" customWidth="1"/>
    <col min="1565" max="1565" width="10.28515625" customWidth="1"/>
    <col min="1566" max="1566" width="10.5703125" customWidth="1"/>
    <col min="1567" max="1567" width="9.140625" customWidth="1"/>
    <col min="1568" max="1568" width="10.42578125" customWidth="1"/>
    <col min="1569" max="1574" width="9.140625" customWidth="1"/>
    <col min="1575" max="1575" width="8" customWidth="1"/>
    <col min="1576" max="1584" width="7.28515625" customWidth="1"/>
    <col min="1585" max="1585" width="8.42578125" customWidth="1"/>
    <col min="1586" max="1586" width="9.28515625" customWidth="1"/>
    <col min="1587" max="1587" width="7.28515625" customWidth="1"/>
    <col min="1588" max="1588" width="9.85546875" customWidth="1"/>
    <col min="1589" max="1589" width="10.5703125" customWidth="1"/>
    <col min="1590" max="1590" width="8.5703125" customWidth="1"/>
    <col min="1591" max="1592" width="8.42578125" customWidth="1"/>
    <col min="1593" max="1593" width="9.140625" customWidth="1"/>
    <col min="1594" max="1594" width="8.140625" customWidth="1"/>
    <col min="1595" max="1595" width="8.85546875" customWidth="1"/>
    <col min="1789" max="1789" width="2.5703125" customWidth="1"/>
    <col min="1790" max="1790" width="5.140625" customWidth="1"/>
    <col min="1791" max="1791" width="12.42578125" customWidth="1"/>
    <col min="1792" max="1792" width="8.5703125" customWidth="1"/>
    <col min="1793" max="1793" width="9.28515625" customWidth="1"/>
    <col min="1794" max="1794" width="9.140625" customWidth="1"/>
    <col min="1795" max="1795" width="9" customWidth="1"/>
    <col min="1796" max="1796" width="8.85546875" customWidth="1"/>
    <col min="1797" max="1797" width="9" customWidth="1"/>
    <col min="1798" max="1799" width="8.85546875" customWidth="1"/>
    <col min="1800" max="1800" width="9.140625" customWidth="1"/>
    <col min="1801" max="1801" width="9.28515625" customWidth="1"/>
    <col min="1802" max="1802" width="9.42578125" customWidth="1"/>
    <col min="1803" max="1803" width="9.28515625" customWidth="1"/>
    <col min="1804" max="1804" width="9.5703125" customWidth="1"/>
    <col min="1805" max="1805" width="10" customWidth="1"/>
    <col min="1806" max="1806" width="10.140625" customWidth="1"/>
    <col min="1807" max="1807" width="10.28515625" customWidth="1"/>
    <col min="1808" max="1808" width="9.42578125" customWidth="1"/>
    <col min="1809" max="1809" width="9.5703125" customWidth="1"/>
    <col min="1810" max="1810" width="9" customWidth="1"/>
    <col min="1811" max="1811" width="9.42578125" customWidth="1"/>
    <col min="1812" max="1813" width="9.7109375" customWidth="1"/>
    <col min="1814" max="1815" width="10" customWidth="1"/>
    <col min="1816" max="1816" width="9.85546875" customWidth="1"/>
    <col min="1817" max="1817" width="14.140625" customWidth="1"/>
    <col min="1818" max="1818" width="10.42578125" customWidth="1"/>
    <col min="1819" max="1819" width="10.5703125" customWidth="1"/>
    <col min="1820" max="1820" width="10.42578125" customWidth="1"/>
    <col min="1821" max="1821" width="10.28515625" customWidth="1"/>
    <col min="1822" max="1822" width="10.5703125" customWidth="1"/>
    <col min="1823" max="1823" width="9.140625" customWidth="1"/>
    <col min="1824" max="1824" width="10.42578125" customWidth="1"/>
    <col min="1825" max="1830" width="9.140625" customWidth="1"/>
    <col min="1831" max="1831" width="8" customWidth="1"/>
    <col min="1832" max="1840" width="7.28515625" customWidth="1"/>
    <col min="1841" max="1841" width="8.42578125" customWidth="1"/>
    <col min="1842" max="1842" width="9.28515625" customWidth="1"/>
    <col min="1843" max="1843" width="7.28515625" customWidth="1"/>
    <col min="1844" max="1844" width="9.85546875" customWidth="1"/>
    <col min="1845" max="1845" width="10.5703125" customWidth="1"/>
    <col min="1846" max="1846" width="8.5703125" customWidth="1"/>
    <col min="1847" max="1848" width="8.42578125" customWidth="1"/>
    <col min="1849" max="1849" width="9.140625" customWidth="1"/>
    <col min="1850" max="1850" width="8.140625" customWidth="1"/>
    <col min="1851" max="1851" width="8.85546875" customWidth="1"/>
    <col min="2045" max="2045" width="2.5703125" customWidth="1"/>
    <col min="2046" max="2046" width="5.140625" customWidth="1"/>
    <col min="2047" max="2047" width="12.42578125" customWidth="1"/>
    <col min="2048" max="2048" width="8.5703125" customWidth="1"/>
    <col min="2049" max="2049" width="9.28515625" customWidth="1"/>
    <col min="2050" max="2050" width="9.140625" customWidth="1"/>
    <col min="2051" max="2051" width="9" customWidth="1"/>
    <col min="2052" max="2052" width="8.85546875" customWidth="1"/>
    <col min="2053" max="2053" width="9" customWidth="1"/>
    <col min="2054" max="2055" width="8.85546875" customWidth="1"/>
    <col min="2056" max="2056" width="9.140625" customWidth="1"/>
    <col min="2057" max="2057" width="9.28515625" customWidth="1"/>
    <col min="2058" max="2058" width="9.42578125" customWidth="1"/>
    <col min="2059" max="2059" width="9.28515625" customWidth="1"/>
    <col min="2060" max="2060" width="9.5703125" customWidth="1"/>
    <col min="2061" max="2061" width="10" customWidth="1"/>
    <col min="2062" max="2062" width="10.140625" customWidth="1"/>
    <col min="2063" max="2063" width="10.28515625" customWidth="1"/>
    <col min="2064" max="2064" width="9.42578125" customWidth="1"/>
    <col min="2065" max="2065" width="9.5703125" customWidth="1"/>
    <col min="2066" max="2066" width="9" customWidth="1"/>
    <col min="2067" max="2067" width="9.42578125" customWidth="1"/>
    <col min="2068" max="2069" width="9.7109375" customWidth="1"/>
    <col min="2070" max="2071" width="10" customWidth="1"/>
    <col min="2072" max="2072" width="9.85546875" customWidth="1"/>
    <col min="2073" max="2073" width="14.140625" customWidth="1"/>
    <col min="2074" max="2074" width="10.42578125" customWidth="1"/>
    <col min="2075" max="2075" width="10.5703125" customWidth="1"/>
    <col min="2076" max="2076" width="10.42578125" customWidth="1"/>
    <col min="2077" max="2077" width="10.28515625" customWidth="1"/>
    <col min="2078" max="2078" width="10.5703125" customWidth="1"/>
    <col min="2079" max="2079" width="9.140625" customWidth="1"/>
    <col min="2080" max="2080" width="10.42578125" customWidth="1"/>
    <col min="2081" max="2086" width="9.140625" customWidth="1"/>
    <col min="2087" max="2087" width="8" customWidth="1"/>
    <col min="2088" max="2096" width="7.28515625" customWidth="1"/>
    <col min="2097" max="2097" width="8.42578125" customWidth="1"/>
    <col min="2098" max="2098" width="9.28515625" customWidth="1"/>
    <col min="2099" max="2099" width="7.28515625" customWidth="1"/>
    <col min="2100" max="2100" width="9.85546875" customWidth="1"/>
    <col min="2101" max="2101" width="10.5703125" customWidth="1"/>
    <col min="2102" max="2102" width="8.5703125" customWidth="1"/>
    <col min="2103" max="2104" width="8.42578125" customWidth="1"/>
    <col min="2105" max="2105" width="9.140625" customWidth="1"/>
    <col min="2106" max="2106" width="8.140625" customWidth="1"/>
    <col min="2107" max="2107" width="8.85546875" customWidth="1"/>
    <col min="2301" max="2301" width="2.5703125" customWidth="1"/>
    <col min="2302" max="2302" width="5.140625" customWidth="1"/>
    <col min="2303" max="2303" width="12.42578125" customWidth="1"/>
    <col min="2304" max="2304" width="8.5703125" customWidth="1"/>
    <col min="2305" max="2305" width="9.28515625" customWidth="1"/>
    <col min="2306" max="2306" width="9.140625" customWidth="1"/>
    <col min="2307" max="2307" width="9" customWidth="1"/>
    <col min="2308" max="2308" width="8.85546875" customWidth="1"/>
    <col min="2309" max="2309" width="9" customWidth="1"/>
    <col min="2310" max="2311" width="8.85546875" customWidth="1"/>
    <col min="2312" max="2312" width="9.140625" customWidth="1"/>
    <col min="2313" max="2313" width="9.28515625" customWidth="1"/>
    <col min="2314" max="2314" width="9.42578125" customWidth="1"/>
    <col min="2315" max="2315" width="9.28515625" customWidth="1"/>
    <col min="2316" max="2316" width="9.5703125" customWidth="1"/>
    <col min="2317" max="2317" width="10" customWidth="1"/>
    <col min="2318" max="2318" width="10.140625" customWidth="1"/>
    <col min="2319" max="2319" width="10.28515625" customWidth="1"/>
    <col min="2320" max="2320" width="9.42578125" customWidth="1"/>
    <col min="2321" max="2321" width="9.5703125" customWidth="1"/>
    <col min="2322" max="2322" width="9" customWidth="1"/>
    <col min="2323" max="2323" width="9.42578125" customWidth="1"/>
    <col min="2324" max="2325" width="9.7109375" customWidth="1"/>
    <col min="2326" max="2327" width="10" customWidth="1"/>
    <col min="2328" max="2328" width="9.85546875" customWidth="1"/>
    <col min="2329" max="2329" width="14.140625" customWidth="1"/>
    <col min="2330" max="2330" width="10.42578125" customWidth="1"/>
    <col min="2331" max="2331" width="10.5703125" customWidth="1"/>
    <col min="2332" max="2332" width="10.42578125" customWidth="1"/>
    <col min="2333" max="2333" width="10.28515625" customWidth="1"/>
    <col min="2334" max="2334" width="10.5703125" customWidth="1"/>
    <col min="2335" max="2335" width="9.140625" customWidth="1"/>
    <col min="2336" max="2336" width="10.42578125" customWidth="1"/>
    <col min="2337" max="2342" width="9.140625" customWidth="1"/>
    <col min="2343" max="2343" width="8" customWidth="1"/>
    <col min="2344" max="2352" width="7.28515625" customWidth="1"/>
    <col min="2353" max="2353" width="8.42578125" customWidth="1"/>
    <col min="2354" max="2354" width="9.28515625" customWidth="1"/>
    <col min="2355" max="2355" width="7.28515625" customWidth="1"/>
    <col min="2356" max="2356" width="9.85546875" customWidth="1"/>
    <col min="2357" max="2357" width="10.5703125" customWidth="1"/>
    <col min="2358" max="2358" width="8.5703125" customWidth="1"/>
    <col min="2359" max="2360" width="8.42578125" customWidth="1"/>
    <col min="2361" max="2361" width="9.140625" customWidth="1"/>
    <col min="2362" max="2362" width="8.140625" customWidth="1"/>
    <col min="2363" max="2363" width="8.85546875" customWidth="1"/>
    <col min="2557" max="2557" width="2.5703125" customWidth="1"/>
    <col min="2558" max="2558" width="5.140625" customWidth="1"/>
    <col min="2559" max="2559" width="12.42578125" customWidth="1"/>
    <col min="2560" max="2560" width="8.5703125" customWidth="1"/>
    <col min="2561" max="2561" width="9.28515625" customWidth="1"/>
    <col min="2562" max="2562" width="9.140625" customWidth="1"/>
    <col min="2563" max="2563" width="9" customWidth="1"/>
    <col min="2564" max="2564" width="8.85546875" customWidth="1"/>
    <col min="2565" max="2565" width="9" customWidth="1"/>
    <col min="2566" max="2567" width="8.85546875" customWidth="1"/>
    <col min="2568" max="2568" width="9.140625" customWidth="1"/>
    <col min="2569" max="2569" width="9.28515625" customWidth="1"/>
    <col min="2570" max="2570" width="9.42578125" customWidth="1"/>
    <col min="2571" max="2571" width="9.28515625" customWidth="1"/>
    <col min="2572" max="2572" width="9.5703125" customWidth="1"/>
    <col min="2573" max="2573" width="10" customWidth="1"/>
    <col min="2574" max="2574" width="10.140625" customWidth="1"/>
    <col min="2575" max="2575" width="10.28515625" customWidth="1"/>
    <col min="2576" max="2576" width="9.42578125" customWidth="1"/>
    <col min="2577" max="2577" width="9.5703125" customWidth="1"/>
    <col min="2578" max="2578" width="9" customWidth="1"/>
    <col min="2579" max="2579" width="9.42578125" customWidth="1"/>
    <col min="2580" max="2581" width="9.7109375" customWidth="1"/>
    <col min="2582" max="2583" width="10" customWidth="1"/>
    <col min="2584" max="2584" width="9.85546875" customWidth="1"/>
    <col min="2585" max="2585" width="14.140625" customWidth="1"/>
    <col min="2586" max="2586" width="10.42578125" customWidth="1"/>
    <col min="2587" max="2587" width="10.5703125" customWidth="1"/>
    <col min="2588" max="2588" width="10.42578125" customWidth="1"/>
    <col min="2589" max="2589" width="10.28515625" customWidth="1"/>
    <col min="2590" max="2590" width="10.5703125" customWidth="1"/>
    <col min="2591" max="2591" width="9.140625" customWidth="1"/>
    <col min="2592" max="2592" width="10.42578125" customWidth="1"/>
    <col min="2593" max="2598" width="9.140625" customWidth="1"/>
    <col min="2599" max="2599" width="8" customWidth="1"/>
    <col min="2600" max="2608" width="7.28515625" customWidth="1"/>
    <col min="2609" max="2609" width="8.42578125" customWidth="1"/>
    <col min="2610" max="2610" width="9.28515625" customWidth="1"/>
    <col min="2611" max="2611" width="7.28515625" customWidth="1"/>
    <col min="2612" max="2612" width="9.85546875" customWidth="1"/>
    <col min="2613" max="2613" width="10.5703125" customWidth="1"/>
    <col min="2614" max="2614" width="8.5703125" customWidth="1"/>
    <col min="2615" max="2616" width="8.42578125" customWidth="1"/>
    <col min="2617" max="2617" width="9.140625" customWidth="1"/>
    <col min="2618" max="2618" width="8.140625" customWidth="1"/>
    <col min="2619" max="2619" width="8.85546875" customWidth="1"/>
    <col min="2813" max="2813" width="2.5703125" customWidth="1"/>
    <col min="2814" max="2814" width="5.140625" customWidth="1"/>
    <col min="2815" max="2815" width="12.42578125" customWidth="1"/>
    <col min="2816" max="2816" width="8.5703125" customWidth="1"/>
    <col min="2817" max="2817" width="9.28515625" customWidth="1"/>
    <col min="2818" max="2818" width="9.140625" customWidth="1"/>
    <col min="2819" max="2819" width="9" customWidth="1"/>
    <col min="2820" max="2820" width="8.85546875" customWidth="1"/>
    <col min="2821" max="2821" width="9" customWidth="1"/>
    <col min="2822" max="2823" width="8.85546875" customWidth="1"/>
    <col min="2824" max="2824" width="9.140625" customWidth="1"/>
    <col min="2825" max="2825" width="9.28515625" customWidth="1"/>
    <col min="2826" max="2826" width="9.42578125" customWidth="1"/>
    <col min="2827" max="2827" width="9.28515625" customWidth="1"/>
    <col min="2828" max="2828" width="9.5703125" customWidth="1"/>
    <col min="2829" max="2829" width="10" customWidth="1"/>
    <col min="2830" max="2830" width="10.140625" customWidth="1"/>
    <col min="2831" max="2831" width="10.28515625" customWidth="1"/>
    <col min="2832" max="2832" width="9.42578125" customWidth="1"/>
    <col min="2833" max="2833" width="9.5703125" customWidth="1"/>
    <col min="2834" max="2834" width="9" customWidth="1"/>
    <col min="2835" max="2835" width="9.42578125" customWidth="1"/>
    <col min="2836" max="2837" width="9.7109375" customWidth="1"/>
    <col min="2838" max="2839" width="10" customWidth="1"/>
    <col min="2840" max="2840" width="9.85546875" customWidth="1"/>
    <col min="2841" max="2841" width="14.140625" customWidth="1"/>
    <col min="2842" max="2842" width="10.42578125" customWidth="1"/>
    <col min="2843" max="2843" width="10.5703125" customWidth="1"/>
    <col min="2844" max="2844" width="10.42578125" customWidth="1"/>
    <col min="2845" max="2845" width="10.28515625" customWidth="1"/>
    <col min="2846" max="2846" width="10.5703125" customWidth="1"/>
    <col min="2847" max="2847" width="9.140625" customWidth="1"/>
    <col min="2848" max="2848" width="10.42578125" customWidth="1"/>
    <col min="2849" max="2854" width="9.140625" customWidth="1"/>
    <col min="2855" max="2855" width="8" customWidth="1"/>
    <col min="2856" max="2864" width="7.28515625" customWidth="1"/>
    <col min="2865" max="2865" width="8.42578125" customWidth="1"/>
    <col min="2866" max="2866" width="9.28515625" customWidth="1"/>
    <col min="2867" max="2867" width="7.28515625" customWidth="1"/>
    <col min="2868" max="2868" width="9.85546875" customWidth="1"/>
    <col min="2869" max="2869" width="10.5703125" customWidth="1"/>
    <col min="2870" max="2870" width="8.5703125" customWidth="1"/>
    <col min="2871" max="2872" width="8.42578125" customWidth="1"/>
    <col min="2873" max="2873" width="9.140625" customWidth="1"/>
    <col min="2874" max="2874" width="8.140625" customWidth="1"/>
    <col min="2875" max="2875" width="8.85546875" customWidth="1"/>
    <col min="3069" max="3069" width="2.5703125" customWidth="1"/>
    <col min="3070" max="3070" width="5.140625" customWidth="1"/>
    <col min="3071" max="3071" width="12.42578125" customWidth="1"/>
    <col min="3072" max="3072" width="8.5703125" customWidth="1"/>
    <col min="3073" max="3073" width="9.28515625" customWidth="1"/>
    <col min="3074" max="3074" width="9.140625" customWidth="1"/>
    <col min="3075" max="3075" width="9" customWidth="1"/>
    <col min="3076" max="3076" width="8.85546875" customWidth="1"/>
    <col min="3077" max="3077" width="9" customWidth="1"/>
    <col min="3078" max="3079" width="8.85546875" customWidth="1"/>
    <col min="3080" max="3080" width="9.140625" customWidth="1"/>
    <col min="3081" max="3081" width="9.28515625" customWidth="1"/>
    <col min="3082" max="3082" width="9.42578125" customWidth="1"/>
    <col min="3083" max="3083" width="9.28515625" customWidth="1"/>
    <col min="3084" max="3084" width="9.5703125" customWidth="1"/>
    <col min="3085" max="3085" width="10" customWidth="1"/>
    <col min="3086" max="3086" width="10.140625" customWidth="1"/>
    <col min="3087" max="3087" width="10.28515625" customWidth="1"/>
    <col min="3088" max="3088" width="9.42578125" customWidth="1"/>
    <col min="3089" max="3089" width="9.5703125" customWidth="1"/>
    <col min="3090" max="3090" width="9" customWidth="1"/>
    <col min="3091" max="3091" width="9.42578125" customWidth="1"/>
    <col min="3092" max="3093" width="9.7109375" customWidth="1"/>
    <col min="3094" max="3095" width="10" customWidth="1"/>
    <col min="3096" max="3096" width="9.85546875" customWidth="1"/>
    <col min="3097" max="3097" width="14.140625" customWidth="1"/>
    <col min="3098" max="3098" width="10.42578125" customWidth="1"/>
    <col min="3099" max="3099" width="10.5703125" customWidth="1"/>
    <col min="3100" max="3100" width="10.42578125" customWidth="1"/>
    <col min="3101" max="3101" width="10.28515625" customWidth="1"/>
    <col min="3102" max="3102" width="10.5703125" customWidth="1"/>
    <col min="3103" max="3103" width="9.140625" customWidth="1"/>
    <col min="3104" max="3104" width="10.42578125" customWidth="1"/>
    <col min="3105" max="3110" width="9.140625" customWidth="1"/>
    <col min="3111" max="3111" width="8" customWidth="1"/>
    <col min="3112" max="3120" width="7.28515625" customWidth="1"/>
    <col min="3121" max="3121" width="8.42578125" customWidth="1"/>
    <col min="3122" max="3122" width="9.28515625" customWidth="1"/>
    <col min="3123" max="3123" width="7.28515625" customWidth="1"/>
    <col min="3124" max="3124" width="9.85546875" customWidth="1"/>
    <col min="3125" max="3125" width="10.5703125" customWidth="1"/>
    <col min="3126" max="3126" width="8.5703125" customWidth="1"/>
    <col min="3127" max="3128" width="8.42578125" customWidth="1"/>
    <col min="3129" max="3129" width="9.140625" customWidth="1"/>
    <col min="3130" max="3130" width="8.140625" customWidth="1"/>
    <col min="3131" max="3131" width="8.85546875" customWidth="1"/>
    <col min="3325" max="3325" width="2.5703125" customWidth="1"/>
    <col min="3326" max="3326" width="5.140625" customWidth="1"/>
    <col min="3327" max="3327" width="12.42578125" customWidth="1"/>
    <col min="3328" max="3328" width="8.5703125" customWidth="1"/>
    <col min="3329" max="3329" width="9.28515625" customWidth="1"/>
    <col min="3330" max="3330" width="9.140625" customWidth="1"/>
    <col min="3331" max="3331" width="9" customWidth="1"/>
    <col min="3332" max="3332" width="8.85546875" customWidth="1"/>
    <col min="3333" max="3333" width="9" customWidth="1"/>
    <col min="3334" max="3335" width="8.85546875" customWidth="1"/>
    <col min="3336" max="3336" width="9.140625" customWidth="1"/>
    <col min="3337" max="3337" width="9.28515625" customWidth="1"/>
    <col min="3338" max="3338" width="9.42578125" customWidth="1"/>
    <col min="3339" max="3339" width="9.28515625" customWidth="1"/>
    <col min="3340" max="3340" width="9.5703125" customWidth="1"/>
    <col min="3341" max="3341" width="10" customWidth="1"/>
    <col min="3342" max="3342" width="10.140625" customWidth="1"/>
    <col min="3343" max="3343" width="10.28515625" customWidth="1"/>
    <col min="3344" max="3344" width="9.42578125" customWidth="1"/>
    <col min="3345" max="3345" width="9.5703125" customWidth="1"/>
    <col min="3346" max="3346" width="9" customWidth="1"/>
    <col min="3347" max="3347" width="9.42578125" customWidth="1"/>
    <col min="3348" max="3349" width="9.7109375" customWidth="1"/>
    <col min="3350" max="3351" width="10" customWidth="1"/>
    <col min="3352" max="3352" width="9.85546875" customWidth="1"/>
    <col min="3353" max="3353" width="14.140625" customWidth="1"/>
    <col min="3354" max="3354" width="10.42578125" customWidth="1"/>
    <col min="3355" max="3355" width="10.5703125" customWidth="1"/>
    <col min="3356" max="3356" width="10.42578125" customWidth="1"/>
    <col min="3357" max="3357" width="10.28515625" customWidth="1"/>
    <col min="3358" max="3358" width="10.5703125" customWidth="1"/>
    <col min="3359" max="3359" width="9.140625" customWidth="1"/>
    <col min="3360" max="3360" width="10.42578125" customWidth="1"/>
    <col min="3361" max="3366" width="9.140625" customWidth="1"/>
    <col min="3367" max="3367" width="8" customWidth="1"/>
    <col min="3368" max="3376" width="7.28515625" customWidth="1"/>
    <col min="3377" max="3377" width="8.42578125" customWidth="1"/>
    <col min="3378" max="3378" width="9.28515625" customWidth="1"/>
    <col min="3379" max="3379" width="7.28515625" customWidth="1"/>
    <col min="3380" max="3380" width="9.85546875" customWidth="1"/>
    <col min="3381" max="3381" width="10.5703125" customWidth="1"/>
    <col min="3382" max="3382" width="8.5703125" customWidth="1"/>
    <col min="3383" max="3384" width="8.42578125" customWidth="1"/>
    <col min="3385" max="3385" width="9.140625" customWidth="1"/>
    <col min="3386" max="3386" width="8.140625" customWidth="1"/>
    <col min="3387" max="3387" width="8.85546875" customWidth="1"/>
    <col min="3581" max="3581" width="2.5703125" customWidth="1"/>
    <col min="3582" max="3582" width="5.140625" customWidth="1"/>
    <col min="3583" max="3583" width="12.42578125" customWidth="1"/>
    <col min="3584" max="3584" width="8.5703125" customWidth="1"/>
    <col min="3585" max="3585" width="9.28515625" customWidth="1"/>
    <col min="3586" max="3586" width="9.140625" customWidth="1"/>
    <col min="3587" max="3587" width="9" customWidth="1"/>
    <col min="3588" max="3588" width="8.85546875" customWidth="1"/>
    <col min="3589" max="3589" width="9" customWidth="1"/>
    <col min="3590" max="3591" width="8.85546875" customWidth="1"/>
    <col min="3592" max="3592" width="9.140625" customWidth="1"/>
    <col min="3593" max="3593" width="9.28515625" customWidth="1"/>
    <col min="3594" max="3594" width="9.42578125" customWidth="1"/>
    <col min="3595" max="3595" width="9.28515625" customWidth="1"/>
    <col min="3596" max="3596" width="9.5703125" customWidth="1"/>
    <col min="3597" max="3597" width="10" customWidth="1"/>
    <col min="3598" max="3598" width="10.140625" customWidth="1"/>
    <col min="3599" max="3599" width="10.28515625" customWidth="1"/>
    <col min="3600" max="3600" width="9.42578125" customWidth="1"/>
    <col min="3601" max="3601" width="9.5703125" customWidth="1"/>
    <col min="3602" max="3602" width="9" customWidth="1"/>
    <col min="3603" max="3603" width="9.42578125" customWidth="1"/>
    <col min="3604" max="3605" width="9.7109375" customWidth="1"/>
    <col min="3606" max="3607" width="10" customWidth="1"/>
    <col min="3608" max="3608" width="9.85546875" customWidth="1"/>
    <col min="3609" max="3609" width="14.140625" customWidth="1"/>
    <col min="3610" max="3610" width="10.42578125" customWidth="1"/>
    <col min="3611" max="3611" width="10.5703125" customWidth="1"/>
    <col min="3612" max="3612" width="10.42578125" customWidth="1"/>
    <col min="3613" max="3613" width="10.28515625" customWidth="1"/>
    <col min="3614" max="3614" width="10.5703125" customWidth="1"/>
    <col min="3615" max="3615" width="9.140625" customWidth="1"/>
    <col min="3616" max="3616" width="10.42578125" customWidth="1"/>
    <col min="3617" max="3622" width="9.140625" customWidth="1"/>
    <col min="3623" max="3623" width="8" customWidth="1"/>
    <col min="3624" max="3632" width="7.28515625" customWidth="1"/>
    <col min="3633" max="3633" width="8.42578125" customWidth="1"/>
    <col min="3634" max="3634" width="9.28515625" customWidth="1"/>
    <col min="3635" max="3635" width="7.28515625" customWidth="1"/>
    <col min="3636" max="3636" width="9.85546875" customWidth="1"/>
    <col min="3637" max="3637" width="10.5703125" customWidth="1"/>
    <col min="3638" max="3638" width="8.5703125" customWidth="1"/>
    <col min="3639" max="3640" width="8.42578125" customWidth="1"/>
    <col min="3641" max="3641" width="9.140625" customWidth="1"/>
    <col min="3642" max="3642" width="8.140625" customWidth="1"/>
    <col min="3643" max="3643" width="8.85546875" customWidth="1"/>
    <col min="3837" max="3837" width="2.5703125" customWidth="1"/>
    <col min="3838" max="3838" width="5.140625" customWidth="1"/>
    <col min="3839" max="3839" width="12.42578125" customWidth="1"/>
    <col min="3840" max="3840" width="8.5703125" customWidth="1"/>
    <col min="3841" max="3841" width="9.28515625" customWidth="1"/>
    <col min="3842" max="3842" width="9.140625" customWidth="1"/>
    <col min="3843" max="3843" width="9" customWidth="1"/>
    <col min="3844" max="3844" width="8.85546875" customWidth="1"/>
    <col min="3845" max="3845" width="9" customWidth="1"/>
    <col min="3846" max="3847" width="8.85546875" customWidth="1"/>
    <col min="3848" max="3848" width="9.140625" customWidth="1"/>
    <col min="3849" max="3849" width="9.28515625" customWidth="1"/>
    <col min="3850" max="3850" width="9.42578125" customWidth="1"/>
    <col min="3851" max="3851" width="9.28515625" customWidth="1"/>
    <col min="3852" max="3852" width="9.5703125" customWidth="1"/>
    <col min="3853" max="3853" width="10" customWidth="1"/>
    <col min="3854" max="3854" width="10.140625" customWidth="1"/>
    <col min="3855" max="3855" width="10.28515625" customWidth="1"/>
    <col min="3856" max="3856" width="9.42578125" customWidth="1"/>
    <col min="3857" max="3857" width="9.5703125" customWidth="1"/>
    <col min="3858" max="3858" width="9" customWidth="1"/>
    <col min="3859" max="3859" width="9.42578125" customWidth="1"/>
    <col min="3860" max="3861" width="9.7109375" customWidth="1"/>
    <col min="3862" max="3863" width="10" customWidth="1"/>
    <col min="3864" max="3864" width="9.85546875" customWidth="1"/>
    <col min="3865" max="3865" width="14.140625" customWidth="1"/>
    <col min="3866" max="3866" width="10.42578125" customWidth="1"/>
    <col min="3867" max="3867" width="10.5703125" customWidth="1"/>
    <col min="3868" max="3868" width="10.42578125" customWidth="1"/>
    <col min="3869" max="3869" width="10.28515625" customWidth="1"/>
    <col min="3870" max="3870" width="10.5703125" customWidth="1"/>
    <col min="3871" max="3871" width="9.140625" customWidth="1"/>
    <col min="3872" max="3872" width="10.42578125" customWidth="1"/>
    <col min="3873" max="3878" width="9.140625" customWidth="1"/>
    <col min="3879" max="3879" width="8" customWidth="1"/>
    <col min="3880" max="3888" width="7.28515625" customWidth="1"/>
    <col min="3889" max="3889" width="8.42578125" customWidth="1"/>
    <col min="3890" max="3890" width="9.28515625" customWidth="1"/>
    <col min="3891" max="3891" width="7.28515625" customWidth="1"/>
    <col min="3892" max="3892" width="9.85546875" customWidth="1"/>
    <col min="3893" max="3893" width="10.5703125" customWidth="1"/>
    <col min="3894" max="3894" width="8.5703125" customWidth="1"/>
    <col min="3895" max="3896" width="8.42578125" customWidth="1"/>
    <col min="3897" max="3897" width="9.140625" customWidth="1"/>
    <col min="3898" max="3898" width="8.140625" customWidth="1"/>
    <col min="3899" max="3899" width="8.85546875" customWidth="1"/>
    <col min="4093" max="4093" width="2.5703125" customWidth="1"/>
    <col min="4094" max="4094" width="5.140625" customWidth="1"/>
    <col min="4095" max="4095" width="12.42578125" customWidth="1"/>
    <col min="4096" max="4096" width="8.5703125" customWidth="1"/>
    <col min="4097" max="4097" width="9.28515625" customWidth="1"/>
    <col min="4098" max="4098" width="9.140625" customWidth="1"/>
    <col min="4099" max="4099" width="9" customWidth="1"/>
    <col min="4100" max="4100" width="8.85546875" customWidth="1"/>
    <col min="4101" max="4101" width="9" customWidth="1"/>
    <col min="4102" max="4103" width="8.85546875" customWidth="1"/>
    <col min="4104" max="4104" width="9.140625" customWidth="1"/>
    <col min="4105" max="4105" width="9.28515625" customWidth="1"/>
    <col min="4106" max="4106" width="9.42578125" customWidth="1"/>
    <col min="4107" max="4107" width="9.28515625" customWidth="1"/>
    <col min="4108" max="4108" width="9.5703125" customWidth="1"/>
    <col min="4109" max="4109" width="10" customWidth="1"/>
    <col min="4110" max="4110" width="10.140625" customWidth="1"/>
    <col min="4111" max="4111" width="10.28515625" customWidth="1"/>
    <col min="4112" max="4112" width="9.42578125" customWidth="1"/>
    <col min="4113" max="4113" width="9.5703125" customWidth="1"/>
    <col min="4114" max="4114" width="9" customWidth="1"/>
    <col min="4115" max="4115" width="9.42578125" customWidth="1"/>
    <col min="4116" max="4117" width="9.7109375" customWidth="1"/>
    <col min="4118" max="4119" width="10" customWidth="1"/>
    <col min="4120" max="4120" width="9.85546875" customWidth="1"/>
    <col min="4121" max="4121" width="14.140625" customWidth="1"/>
    <col min="4122" max="4122" width="10.42578125" customWidth="1"/>
    <col min="4123" max="4123" width="10.5703125" customWidth="1"/>
    <col min="4124" max="4124" width="10.42578125" customWidth="1"/>
    <col min="4125" max="4125" width="10.28515625" customWidth="1"/>
    <col min="4126" max="4126" width="10.5703125" customWidth="1"/>
    <col min="4127" max="4127" width="9.140625" customWidth="1"/>
    <col min="4128" max="4128" width="10.42578125" customWidth="1"/>
    <col min="4129" max="4134" width="9.140625" customWidth="1"/>
    <col min="4135" max="4135" width="8" customWidth="1"/>
    <col min="4136" max="4144" width="7.28515625" customWidth="1"/>
    <col min="4145" max="4145" width="8.42578125" customWidth="1"/>
    <col min="4146" max="4146" width="9.28515625" customWidth="1"/>
    <col min="4147" max="4147" width="7.28515625" customWidth="1"/>
    <col min="4148" max="4148" width="9.85546875" customWidth="1"/>
    <col min="4149" max="4149" width="10.5703125" customWidth="1"/>
    <col min="4150" max="4150" width="8.5703125" customWidth="1"/>
    <col min="4151" max="4152" width="8.42578125" customWidth="1"/>
    <col min="4153" max="4153" width="9.140625" customWidth="1"/>
    <col min="4154" max="4154" width="8.140625" customWidth="1"/>
    <col min="4155" max="4155" width="8.85546875" customWidth="1"/>
    <col min="4349" max="4349" width="2.5703125" customWidth="1"/>
    <col min="4350" max="4350" width="5.140625" customWidth="1"/>
    <col min="4351" max="4351" width="12.42578125" customWidth="1"/>
    <col min="4352" max="4352" width="8.5703125" customWidth="1"/>
    <col min="4353" max="4353" width="9.28515625" customWidth="1"/>
    <col min="4354" max="4354" width="9.140625" customWidth="1"/>
    <col min="4355" max="4355" width="9" customWidth="1"/>
    <col min="4356" max="4356" width="8.85546875" customWidth="1"/>
    <col min="4357" max="4357" width="9" customWidth="1"/>
    <col min="4358" max="4359" width="8.85546875" customWidth="1"/>
    <col min="4360" max="4360" width="9.140625" customWidth="1"/>
    <col min="4361" max="4361" width="9.28515625" customWidth="1"/>
    <col min="4362" max="4362" width="9.42578125" customWidth="1"/>
    <col min="4363" max="4363" width="9.28515625" customWidth="1"/>
    <col min="4364" max="4364" width="9.5703125" customWidth="1"/>
    <col min="4365" max="4365" width="10" customWidth="1"/>
    <col min="4366" max="4366" width="10.140625" customWidth="1"/>
    <col min="4367" max="4367" width="10.28515625" customWidth="1"/>
    <col min="4368" max="4368" width="9.42578125" customWidth="1"/>
    <col min="4369" max="4369" width="9.5703125" customWidth="1"/>
    <col min="4370" max="4370" width="9" customWidth="1"/>
    <col min="4371" max="4371" width="9.42578125" customWidth="1"/>
    <col min="4372" max="4373" width="9.7109375" customWidth="1"/>
    <col min="4374" max="4375" width="10" customWidth="1"/>
    <col min="4376" max="4376" width="9.85546875" customWidth="1"/>
    <col min="4377" max="4377" width="14.140625" customWidth="1"/>
    <col min="4378" max="4378" width="10.42578125" customWidth="1"/>
    <col min="4379" max="4379" width="10.5703125" customWidth="1"/>
    <col min="4380" max="4380" width="10.42578125" customWidth="1"/>
    <col min="4381" max="4381" width="10.28515625" customWidth="1"/>
    <col min="4382" max="4382" width="10.5703125" customWidth="1"/>
    <col min="4383" max="4383" width="9.140625" customWidth="1"/>
    <col min="4384" max="4384" width="10.42578125" customWidth="1"/>
    <col min="4385" max="4390" width="9.140625" customWidth="1"/>
    <col min="4391" max="4391" width="8" customWidth="1"/>
    <col min="4392" max="4400" width="7.28515625" customWidth="1"/>
    <col min="4401" max="4401" width="8.42578125" customWidth="1"/>
    <col min="4402" max="4402" width="9.28515625" customWidth="1"/>
    <col min="4403" max="4403" width="7.28515625" customWidth="1"/>
    <col min="4404" max="4404" width="9.85546875" customWidth="1"/>
    <col min="4405" max="4405" width="10.5703125" customWidth="1"/>
    <col min="4406" max="4406" width="8.5703125" customWidth="1"/>
    <col min="4407" max="4408" width="8.42578125" customWidth="1"/>
    <col min="4409" max="4409" width="9.140625" customWidth="1"/>
    <col min="4410" max="4410" width="8.140625" customWidth="1"/>
    <col min="4411" max="4411" width="8.85546875" customWidth="1"/>
    <col min="4605" max="4605" width="2.5703125" customWidth="1"/>
    <col min="4606" max="4606" width="5.140625" customWidth="1"/>
    <col min="4607" max="4607" width="12.42578125" customWidth="1"/>
    <col min="4608" max="4608" width="8.5703125" customWidth="1"/>
    <col min="4609" max="4609" width="9.28515625" customWidth="1"/>
    <col min="4610" max="4610" width="9.140625" customWidth="1"/>
    <col min="4611" max="4611" width="9" customWidth="1"/>
    <col min="4612" max="4612" width="8.85546875" customWidth="1"/>
    <col min="4613" max="4613" width="9" customWidth="1"/>
    <col min="4614" max="4615" width="8.85546875" customWidth="1"/>
    <col min="4616" max="4616" width="9.140625" customWidth="1"/>
    <col min="4617" max="4617" width="9.28515625" customWidth="1"/>
    <col min="4618" max="4618" width="9.42578125" customWidth="1"/>
    <col min="4619" max="4619" width="9.28515625" customWidth="1"/>
    <col min="4620" max="4620" width="9.5703125" customWidth="1"/>
    <col min="4621" max="4621" width="10" customWidth="1"/>
    <col min="4622" max="4622" width="10.140625" customWidth="1"/>
    <col min="4623" max="4623" width="10.28515625" customWidth="1"/>
    <col min="4624" max="4624" width="9.42578125" customWidth="1"/>
    <col min="4625" max="4625" width="9.5703125" customWidth="1"/>
    <col min="4626" max="4626" width="9" customWidth="1"/>
    <col min="4627" max="4627" width="9.42578125" customWidth="1"/>
    <col min="4628" max="4629" width="9.7109375" customWidth="1"/>
    <col min="4630" max="4631" width="10" customWidth="1"/>
    <col min="4632" max="4632" width="9.85546875" customWidth="1"/>
    <col min="4633" max="4633" width="14.140625" customWidth="1"/>
    <col min="4634" max="4634" width="10.42578125" customWidth="1"/>
    <col min="4635" max="4635" width="10.5703125" customWidth="1"/>
    <col min="4636" max="4636" width="10.42578125" customWidth="1"/>
    <col min="4637" max="4637" width="10.28515625" customWidth="1"/>
    <col min="4638" max="4638" width="10.5703125" customWidth="1"/>
    <col min="4639" max="4639" width="9.140625" customWidth="1"/>
    <col min="4640" max="4640" width="10.42578125" customWidth="1"/>
    <col min="4641" max="4646" width="9.140625" customWidth="1"/>
    <col min="4647" max="4647" width="8" customWidth="1"/>
    <col min="4648" max="4656" width="7.28515625" customWidth="1"/>
    <col min="4657" max="4657" width="8.42578125" customWidth="1"/>
    <col min="4658" max="4658" width="9.28515625" customWidth="1"/>
    <col min="4659" max="4659" width="7.28515625" customWidth="1"/>
    <col min="4660" max="4660" width="9.85546875" customWidth="1"/>
    <col min="4661" max="4661" width="10.5703125" customWidth="1"/>
    <col min="4662" max="4662" width="8.5703125" customWidth="1"/>
    <col min="4663" max="4664" width="8.42578125" customWidth="1"/>
    <col min="4665" max="4665" width="9.140625" customWidth="1"/>
    <col min="4666" max="4666" width="8.140625" customWidth="1"/>
    <col min="4667" max="4667" width="8.85546875" customWidth="1"/>
    <col min="4861" max="4861" width="2.5703125" customWidth="1"/>
    <col min="4862" max="4862" width="5.140625" customWidth="1"/>
    <col min="4863" max="4863" width="12.42578125" customWidth="1"/>
    <col min="4864" max="4864" width="8.5703125" customWidth="1"/>
    <col min="4865" max="4865" width="9.28515625" customWidth="1"/>
    <col min="4866" max="4866" width="9.140625" customWidth="1"/>
    <col min="4867" max="4867" width="9" customWidth="1"/>
    <col min="4868" max="4868" width="8.85546875" customWidth="1"/>
    <col min="4869" max="4869" width="9" customWidth="1"/>
    <col min="4870" max="4871" width="8.85546875" customWidth="1"/>
    <col min="4872" max="4872" width="9.140625" customWidth="1"/>
    <col min="4873" max="4873" width="9.28515625" customWidth="1"/>
    <col min="4874" max="4874" width="9.42578125" customWidth="1"/>
    <col min="4875" max="4875" width="9.28515625" customWidth="1"/>
    <col min="4876" max="4876" width="9.5703125" customWidth="1"/>
    <col min="4877" max="4877" width="10" customWidth="1"/>
    <col min="4878" max="4878" width="10.140625" customWidth="1"/>
    <col min="4879" max="4879" width="10.28515625" customWidth="1"/>
    <col min="4880" max="4880" width="9.42578125" customWidth="1"/>
    <col min="4881" max="4881" width="9.5703125" customWidth="1"/>
    <col min="4882" max="4882" width="9" customWidth="1"/>
    <col min="4883" max="4883" width="9.42578125" customWidth="1"/>
    <col min="4884" max="4885" width="9.7109375" customWidth="1"/>
    <col min="4886" max="4887" width="10" customWidth="1"/>
    <col min="4888" max="4888" width="9.85546875" customWidth="1"/>
    <col min="4889" max="4889" width="14.140625" customWidth="1"/>
    <col min="4890" max="4890" width="10.42578125" customWidth="1"/>
    <col min="4891" max="4891" width="10.5703125" customWidth="1"/>
    <col min="4892" max="4892" width="10.42578125" customWidth="1"/>
    <col min="4893" max="4893" width="10.28515625" customWidth="1"/>
    <col min="4894" max="4894" width="10.5703125" customWidth="1"/>
    <col min="4895" max="4895" width="9.140625" customWidth="1"/>
    <col min="4896" max="4896" width="10.42578125" customWidth="1"/>
    <col min="4897" max="4902" width="9.140625" customWidth="1"/>
    <col min="4903" max="4903" width="8" customWidth="1"/>
    <col min="4904" max="4912" width="7.28515625" customWidth="1"/>
    <col min="4913" max="4913" width="8.42578125" customWidth="1"/>
    <col min="4914" max="4914" width="9.28515625" customWidth="1"/>
    <col min="4915" max="4915" width="7.28515625" customWidth="1"/>
    <col min="4916" max="4916" width="9.85546875" customWidth="1"/>
    <col min="4917" max="4917" width="10.5703125" customWidth="1"/>
    <col min="4918" max="4918" width="8.5703125" customWidth="1"/>
    <col min="4919" max="4920" width="8.42578125" customWidth="1"/>
    <col min="4921" max="4921" width="9.140625" customWidth="1"/>
    <col min="4922" max="4922" width="8.140625" customWidth="1"/>
    <col min="4923" max="4923" width="8.85546875" customWidth="1"/>
    <col min="5117" max="5117" width="2.5703125" customWidth="1"/>
    <col min="5118" max="5118" width="5.140625" customWidth="1"/>
    <col min="5119" max="5119" width="12.42578125" customWidth="1"/>
    <col min="5120" max="5120" width="8.5703125" customWidth="1"/>
    <col min="5121" max="5121" width="9.28515625" customWidth="1"/>
    <col min="5122" max="5122" width="9.140625" customWidth="1"/>
    <col min="5123" max="5123" width="9" customWidth="1"/>
    <col min="5124" max="5124" width="8.85546875" customWidth="1"/>
    <col min="5125" max="5125" width="9" customWidth="1"/>
    <col min="5126" max="5127" width="8.85546875" customWidth="1"/>
    <col min="5128" max="5128" width="9.140625" customWidth="1"/>
    <col min="5129" max="5129" width="9.28515625" customWidth="1"/>
    <col min="5130" max="5130" width="9.42578125" customWidth="1"/>
    <col min="5131" max="5131" width="9.28515625" customWidth="1"/>
    <col min="5132" max="5132" width="9.5703125" customWidth="1"/>
    <col min="5133" max="5133" width="10" customWidth="1"/>
    <col min="5134" max="5134" width="10.140625" customWidth="1"/>
    <col min="5135" max="5135" width="10.28515625" customWidth="1"/>
    <col min="5136" max="5136" width="9.42578125" customWidth="1"/>
    <col min="5137" max="5137" width="9.5703125" customWidth="1"/>
    <col min="5138" max="5138" width="9" customWidth="1"/>
    <col min="5139" max="5139" width="9.42578125" customWidth="1"/>
    <col min="5140" max="5141" width="9.7109375" customWidth="1"/>
    <col min="5142" max="5143" width="10" customWidth="1"/>
    <col min="5144" max="5144" width="9.85546875" customWidth="1"/>
    <col min="5145" max="5145" width="14.140625" customWidth="1"/>
    <col min="5146" max="5146" width="10.42578125" customWidth="1"/>
    <col min="5147" max="5147" width="10.5703125" customWidth="1"/>
    <col min="5148" max="5148" width="10.42578125" customWidth="1"/>
    <col min="5149" max="5149" width="10.28515625" customWidth="1"/>
    <col min="5150" max="5150" width="10.5703125" customWidth="1"/>
    <col min="5151" max="5151" width="9.140625" customWidth="1"/>
    <col min="5152" max="5152" width="10.42578125" customWidth="1"/>
    <col min="5153" max="5158" width="9.140625" customWidth="1"/>
    <col min="5159" max="5159" width="8" customWidth="1"/>
    <col min="5160" max="5168" width="7.28515625" customWidth="1"/>
    <col min="5169" max="5169" width="8.42578125" customWidth="1"/>
    <col min="5170" max="5170" width="9.28515625" customWidth="1"/>
    <col min="5171" max="5171" width="7.28515625" customWidth="1"/>
    <col min="5172" max="5172" width="9.85546875" customWidth="1"/>
    <col min="5173" max="5173" width="10.5703125" customWidth="1"/>
    <col min="5174" max="5174" width="8.5703125" customWidth="1"/>
    <col min="5175" max="5176" width="8.42578125" customWidth="1"/>
    <col min="5177" max="5177" width="9.140625" customWidth="1"/>
    <col min="5178" max="5178" width="8.140625" customWidth="1"/>
    <col min="5179" max="5179" width="8.85546875" customWidth="1"/>
    <col min="5373" max="5373" width="2.5703125" customWidth="1"/>
    <col min="5374" max="5374" width="5.140625" customWidth="1"/>
    <col min="5375" max="5375" width="12.42578125" customWidth="1"/>
    <col min="5376" max="5376" width="8.5703125" customWidth="1"/>
    <col min="5377" max="5377" width="9.28515625" customWidth="1"/>
    <col min="5378" max="5378" width="9.140625" customWidth="1"/>
    <col min="5379" max="5379" width="9" customWidth="1"/>
    <col min="5380" max="5380" width="8.85546875" customWidth="1"/>
    <col min="5381" max="5381" width="9" customWidth="1"/>
    <col min="5382" max="5383" width="8.85546875" customWidth="1"/>
    <col min="5384" max="5384" width="9.140625" customWidth="1"/>
    <col min="5385" max="5385" width="9.28515625" customWidth="1"/>
    <col min="5386" max="5386" width="9.42578125" customWidth="1"/>
    <col min="5387" max="5387" width="9.28515625" customWidth="1"/>
    <col min="5388" max="5388" width="9.5703125" customWidth="1"/>
    <col min="5389" max="5389" width="10" customWidth="1"/>
    <col min="5390" max="5390" width="10.140625" customWidth="1"/>
    <col min="5391" max="5391" width="10.28515625" customWidth="1"/>
    <col min="5392" max="5392" width="9.42578125" customWidth="1"/>
    <col min="5393" max="5393" width="9.5703125" customWidth="1"/>
    <col min="5394" max="5394" width="9" customWidth="1"/>
    <col min="5395" max="5395" width="9.42578125" customWidth="1"/>
    <col min="5396" max="5397" width="9.7109375" customWidth="1"/>
    <col min="5398" max="5399" width="10" customWidth="1"/>
    <col min="5400" max="5400" width="9.85546875" customWidth="1"/>
    <col min="5401" max="5401" width="14.140625" customWidth="1"/>
    <col min="5402" max="5402" width="10.42578125" customWidth="1"/>
    <col min="5403" max="5403" width="10.5703125" customWidth="1"/>
    <col min="5404" max="5404" width="10.42578125" customWidth="1"/>
    <col min="5405" max="5405" width="10.28515625" customWidth="1"/>
    <col min="5406" max="5406" width="10.5703125" customWidth="1"/>
    <col min="5407" max="5407" width="9.140625" customWidth="1"/>
    <col min="5408" max="5408" width="10.42578125" customWidth="1"/>
    <col min="5409" max="5414" width="9.140625" customWidth="1"/>
    <col min="5415" max="5415" width="8" customWidth="1"/>
    <col min="5416" max="5424" width="7.28515625" customWidth="1"/>
    <col min="5425" max="5425" width="8.42578125" customWidth="1"/>
    <col min="5426" max="5426" width="9.28515625" customWidth="1"/>
    <col min="5427" max="5427" width="7.28515625" customWidth="1"/>
    <col min="5428" max="5428" width="9.85546875" customWidth="1"/>
    <col min="5429" max="5429" width="10.5703125" customWidth="1"/>
    <col min="5430" max="5430" width="8.5703125" customWidth="1"/>
    <col min="5431" max="5432" width="8.42578125" customWidth="1"/>
    <col min="5433" max="5433" width="9.140625" customWidth="1"/>
    <col min="5434" max="5434" width="8.140625" customWidth="1"/>
    <col min="5435" max="5435" width="8.85546875" customWidth="1"/>
    <col min="5629" max="5629" width="2.5703125" customWidth="1"/>
    <col min="5630" max="5630" width="5.140625" customWidth="1"/>
    <col min="5631" max="5631" width="12.42578125" customWidth="1"/>
    <col min="5632" max="5632" width="8.5703125" customWidth="1"/>
    <col min="5633" max="5633" width="9.28515625" customWidth="1"/>
    <col min="5634" max="5634" width="9.140625" customWidth="1"/>
    <col min="5635" max="5635" width="9" customWidth="1"/>
    <col min="5636" max="5636" width="8.85546875" customWidth="1"/>
    <col min="5637" max="5637" width="9" customWidth="1"/>
    <col min="5638" max="5639" width="8.85546875" customWidth="1"/>
    <col min="5640" max="5640" width="9.140625" customWidth="1"/>
    <col min="5641" max="5641" width="9.28515625" customWidth="1"/>
    <col min="5642" max="5642" width="9.42578125" customWidth="1"/>
    <col min="5643" max="5643" width="9.28515625" customWidth="1"/>
    <col min="5644" max="5644" width="9.5703125" customWidth="1"/>
    <col min="5645" max="5645" width="10" customWidth="1"/>
    <col min="5646" max="5646" width="10.140625" customWidth="1"/>
    <col min="5647" max="5647" width="10.28515625" customWidth="1"/>
    <col min="5648" max="5648" width="9.42578125" customWidth="1"/>
    <col min="5649" max="5649" width="9.5703125" customWidth="1"/>
    <col min="5650" max="5650" width="9" customWidth="1"/>
    <col min="5651" max="5651" width="9.42578125" customWidth="1"/>
    <col min="5652" max="5653" width="9.7109375" customWidth="1"/>
    <col min="5654" max="5655" width="10" customWidth="1"/>
    <col min="5656" max="5656" width="9.85546875" customWidth="1"/>
    <col min="5657" max="5657" width="14.140625" customWidth="1"/>
    <col min="5658" max="5658" width="10.42578125" customWidth="1"/>
    <col min="5659" max="5659" width="10.5703125" customWidth="1"/>
    <col min="5660" max="5660" width="10.42578125" customWidth="1"/>
    <col min="5661" max="5661" width="10.28515625" customWidth="1"/>
    <col min="5662" max="5662" width="10.5703125" customWidth="1"/>
    <col min="5663" max="5663" width="9.140625" customWidth="1"/>
    <col min="5664" max="5664" width="10.42578125" customWidth="1"/>
    <col min="5665" max="5670" width="9.140625" customWidth="1"/>
    <col min="5671" max="5671" width="8" customWidth="1"/>
    <col min="5672" max="5680" width="7.28515625" customWidth="1"/>
    <col min="5681" max="5681" width="8.42578125" customWidth="1"/>
    <col min="5682" max="5682" width="9.28515625" customWidth="1"/>
    <col min="5683" max="5683" width="7.28515625" customWidth="1"/>
    <col min="5684" max="5684" width="9.85546875" customWidth="1"/>
    <col min="5685" max="5685" width="10.5703125" customWidth="1"/>
    <col min="5686" max="5686" width="8.5703125" customWidth="1"/>
    <col min="5687" max="5688" width="8.42578125" customWidth="1"/>
    <col min="5689" max="5689" width="9.140625" customWidth="1"/>
    <col min="5690" max="5690" width="8.140625" customWidth="1"/>
    <col min="5691" max="5691" width="8.85546875" customWidth="1"/>
    <col min="5885" max="5885" width="2.5703125" customWidth="1"/>
    <col min="5886" max="5886" width="5.140625" customWidth="1"/>
    <col min="5887" max="5887" width="12.42578125" customWidth="1"/>
    <col min="5888" max="5888" width="8.5703125" customWidth="1"/>
    <col min="5889" max="5889" width="9.28515625" customWidth="1"/>
    <col min="5890" max="5890" width="9.140625" customWidth="1"/>
    <col min="5891" max="5891" width="9" customWidth="1"/>
    <col min="5892" max="5892" width="8.85546875" customWidth="1"/>
    <col min="5893" max="5893" width="9" customWidth="1"/>
    <col min="5894" max="5895" width="8.85546875" customWidth="1"/>
    <col min="5896" max="5896" width="9.140625" customWidth="1"/>
    <col min="5897" max="5897" width="9.28515625" customWidth="1"/>
    <col min="5898" max="5898" width="9.42578125" customWidth="1"/>
    <col min="5899" max="5899" width="9.28515625" customWidth="1"/>
    <col min="5900" max="5900" width="9.5703125" customWidth="1"/>
    <col min="5901" max="5901" width="10" customWidth="1"/>
    <col min="5902" max="5902" width="10.140625" customWidth="1"/>
    <col min="5903" max="5903" width="10.28515625" customWidth="1"/>
    <col min="5904" max="5904" width="9.42578125" customWidth="1"/>
    <col min="5905" max="5905" width="9.5703125" customWidth="1"/>
    <col min="5906" max="5906" width="9" customWidth="1"/>
    <col min="5907" max="5907" width="9.42578125" customWidth="1"/>
    <col min="5908" max="5909" width="9.7109375" customWidth="1"/>
    <col min="5910" max="5911" width="10" customWidth="1"/>
    <col min="5912" max="5912" width="9.85546875" customWidth="1"/>
    <col min="5913" max="5913" width="14.140625" customWidth="1"/>
    <col min="5914" max="5914" width="10.42578125" customWidth="1"/>
    <col min="5915" max="5915" width="10.5703125" customWidth="1"/>
    <col min="5916" max="5916" width="10.42578125" customWidth="1"/>
    <col min="5917" max="5917" width="10.28515625" customWidth="1"/>
    <col min="5918" max="5918" width="10.5703125" customWidth="1"/>
    <col min="5919" max="5919" width="9.140625" customWidth="1"/>
    <col min="5920" max="5920" width="10.42578125" customWidth="1"/>
    <col min="5921" max="5926" width="9.140625" customWidth="1"/>
    <col min="5927" max="5927" width="8" customWidth="1"/>
    <col min="5928" max="5936" width="7.28515625" customWidth="1"/>
    <col min="5937" max="5937" width="8.42578125" customWidth="1"/>
    <col min="5938" max="5938" width="9.28515625" customWidth="1"/>
    <col min="5939" max="5939" width="7.28515625" customWidth="1"/>
    <col min="5940" max="5940" width="9.85546875" customWidth="1"/>
    <col min="5941" max="5941" width="10.5703125" customWidth="1"/>
    <col min="5942" max="5942" width="8.5703125" customWidth="1"/>
    <col min="5943" max="5944" width="8.42578125" customWidth="1"/>
    <col min="5945" max="5945" width="9.140625" customWidth="1"/>
    <col min="5946" max="5946" width="8.140625" customWidth="1"/>
    <col min="5947" max="5947" width="8.85546875" customWidth="1"/>
    <col min="6141" max="6141" width="2.5703125" customWidth="1"/>
    <col min="6142" max="6142" width="5.140625" customWidth="1"/>
    <col min="6143" max="6143" width="12.42578125" customWidth="1"/>
    <col min="6144" max="6144" width="8.5703125" customWidth="1"/>
    <col min="6145" max="6145" width="9.28515625" customWidth="1"/>
    <col min="6146" max="6146" width="9.140625" customWidth="1"/>
    <col min="6147" max="6147" width="9" customWidth="1"/>
    <col min="6148" max="6148" width="8.85546875" customWidth="1"/>
    <col min="6149" max="6149" width="9" customWidth="1"/>
    <col min="6150" max="6151" width="8.85546875" customWidth="1"/>
    <col min="6152" max="6152" width="9.140625" customWidth="1"/>
    <col min="6153" max="6153" width="9.28515625" customWidth="1"/>
    <col min="6154" max="6154" width="9.42578125" customWidth="1"/>
    <col min="6155" max="6155" width="9.28515625" customWidth="1"/>
    <col min="6156" max="6156" width="9.5703125" customWidth="1"/>
    <col min="6157" max="6157" width="10" customWidth="1"/>
    <col min="6158" max="6158" width="10.140625" customWidth="1"/>
    <col min="6159" max="6159" width="10.28515625" customWidth="1"/>
    <col min="6160" max="6160" width="9.42578125" customWidth="1"/>
    <col min="6161" max="6161" width="9.5703125" customWidth="1"/>
    <col min="6162" max="6162" width="9" customWidth="1"/>
    <col min="6163" max="6163" width="9.42578125" customWidth="1"/>
    <col min="6164" max="6165" width="9.7109375" customWidth="1"/>
    <col min="6166" max="6167" width="10" customWidth="1"/>
    <col min="6168" max="6168" width="9.85546875" customWidth="1"/>
    <col min="6169" max="6169" width="14.140625" customWidth="1"/>
    <col min="6170" max="6170" width="10.42578125" customWidth="1"/>
    <col min="6171" max="6171" width="10.5703125" customWidth="1"/>
    <col min="6172" max="6172" width="10.42578125" customWidth="1"/>
    <col min="6173" max="6173" width="10.28515625" customWidth="1"/>
    <col min="6174" max="6174" width="10.5703125" customWidth="1"/>
    <col min="6175" max="6175" width="9.140625" customWidth="1"/>
    <col min="6176" max="6176" width="10.42578125" customWidth="1"/>
    <col min="6177" max="6182" width="9.140625" customWidth="1"/>
    <col min="6183" max="6183" width="8" customWidth="1"/>
    <col min="6184" max="6192" width="7.28515625" customWidth="1"/>
    <col min="6193" max="6193" width="8.42578125" customWidth="1"/>
    <col min="6194" max="6194" width="9.28515625" customWidth="1"/>
    <col min="6195" max="6195" width="7.28515625" customWidth="1"/>
    <col min="6196" max="6196" width="9.85546875" customWidth="1"/>
    <col min="6197" max="6197" width="10.5703125" customWidth="1"/>
    <col min="6198" max="6198" width="8.5703125" customWidth="1"/>
    <col min="6199" max="6200" width="8.42578125" customWidth="1"/>
    <col min="6201" max="6201" width="9.140625" customWidth="1"/>
    <col min="6202" max="6202" width="8.140625" customWidth="1"/>
    <col min="6203" max="6203" width="8.85546875" customWidth="1"/>
    <col min="6397" max="6397" width="2.5703125" customWidth="1"/>
    <col min="6398" max="6398" width="5.140625" customWidth="1"/>
    <col min="6399" max="6399" width="12.42578125" customWidth="1"/>
    <col min="6400" max="6400" width="8.5703125" customWidth="1"/>
    <col min="6401" max="6401" width="9.28515625" customWidth="1"/>
    <col min="6402" max="6402" width="9.140625" customWidth="1"/>
    <col min="6403" max="6403" width="9" customWidth="1"/>
    <col min="6404" max="6404" width="8.85546875" customWidth="1"/>
    <col min="6405" max="6405" width="9" customWidth="1"/>
    <col min="6406" max="6407" width="8.85546875" customWidth="1"/>
    <col min="6408" max="6408" width="9.140625" customWidth="1"/>
    <col min="6409" max="6409" width="9.28515625" customWidth="1"/>
    <col min="6410" max="6410" width="9.42578125" customWidth="1"/>
    <col min="6411" max="6411" width="9.28515625" customWidth="1"/>
    <col min="6412" max="6412" width="9.5703125" customWidth="1"/>
    <col min="6413" max="6413" width="10" customWidth="1"/>
    <col min="6414" max="6414" width="10.140625" customWidth="1"/>
    <col min="6415" max="6415" width="10.28515625" customWidth="1"/>
    <col min="6416" max="6416" width="9.42578125" customWidth="1"/>
    <col min="6417" max="6417" width="9.5703125" customWidth="1"/>
    <col min="6418" max="6418" width="9" customWidth="1"/>
    <col min="6419" max="6419" width="9.42578125" customWidth="1"/>
    <col min="6420" max="6421" width="9.7109375" customWidth="1"/>
    <col min="6422" max="6423" width="10" customWidth="1"/>
    <col min="6424" max="6424" width="9.85546875" customWidth="1"/>
    <col min="6425" max="6425" width="14.140625" customWidth="1"/>
    <col min="6426" max="6426" width="10.42578125" customWidth="1"/>
    <col min="6427" max="6427" width="10.5703125" customWidth="1"/>
    <col min="6428" max="6428" width="10.42578125" customWidth="1"/>
    <col min="6429" max="6429" width="10.28515625" customWidth="1"/>
    <col min="6430" max="6430" width="10.5703125" customWidth="1"/>
    <col min="6431" max="6431" width="9.140625" customWidth="1"/>
    <col min="6432" max="6432" width="10.42578125" customWidth="1"/>
    <col min="6433" max="6438" width="9.140625" customWidth="1"/>
    <col min="6439" max="6439" width="8" customWidth="1"/>
    <col min="6440" max="6448" width="7.28515625" customWidth="1"/>
    <col min="6449" max="6449" width="8.42578125" customWidth="1"/>
    <col min="6450" max="6450" width="9.28515625" customWidth="1"/>
    <col min="6451" max="6451" width="7.28515625" customWidth="1"/>
    <col min="6452" max="6452" width="9.85546875" customWidth="1"/>
    <col min="6453" max="6453" width="10.5703125" customWidth="1"/>
    <col min="6454" max="6454" width="8.5703125" customWidth="1"/>
    <col min="6455" max="6456" width="8.42578125" customWidth="1"/>
    <col min="6457" max="6457" width="9.140625" customWidth="1"/>
    <col min="6458" max="6458" width="8.140625" customWidth="1"/>
    <col min="6459" max="6459" width="8.85546875" customWidth="1"/>
    <col min="6653" max="6653" width="2.5703125" customWidth="1"/>
    <col min="6654" max="6654" width="5.140625" customWidth="1"/>
    <col min="6655" max="6655" width="12.42578125" customWidth="1"/>
    <col min="6656" max="6656" width="8.5703125" customWidth="1"/>
    <col min="6657" max="6657" width="9.28515625" customWidth="1"/>
    <col min="6658" max="6658" width="9.140625" customWidth="1"/>
    <col min="6659" max="6659" width="9" customWidth="1"/>
    <col min="6660" max="6660" width="8.85546875" customWidth="1"/>
    <col min="6661" max="6661" width="9" customWidth="1"/>
    <col min="6662" max="6663" width="8.85546875" customWidth="1"/>
    <col min="6664" max="6664" width="9.140625" customWidth="1"/>
    <col min="6665" max="6665" width="9.28515625" customWidth="1"/>
    <col min="6666" max="6666" width="9.42578125" customWidth="1"/>
    <col min="6667" max="6667" width="9.28515625" customWidth="1"/>
    <col min="6668" max="6668" width="9.5703125" customWidth="1"/>
    <col min="6669" max="6669" width="10" customWidth="1"/>
    <col min="6670" max="6670" width="10.140625" customWidth="1"/>
    <col min="6671" max="6671" width="10.28515625" customWidth="1"/>
    <col min="6672" max="6672" width="9.42578125" customWidth="1"/>
    <col min="6673" max="6673" width="9.5703125" customWidth="1"/>
    <col min="6674" max="6674" width="9" customWidth="1"/>
    <col min="6675" max="6675" width="9.42578125" customWidth="1"/>
    <col min="6676" max="6677" width="9.7109375" customWidth="1"/>
    <col min="6678" max="6679" width="10" customWidth="1"/>
    <col min="6680" max="6680" width="9.85546875" customWidth="1"/>
    <col min="6681" max="6681" width="14.140625" customWidth="1"/>
    <col min="6682" max="6682" width="10.42578125" customWidth="1"/>
    <col min="6683" max="6683" width="10.5703125" customWidth="1"/>
    <col min="6684" max="6684" width="10.42578125" customWidth="1"/>
    <col min="6685" max="6685" width="10.28515625" customWidth="1"/>
    <col min="6686" max="6686" width="10.5703125" customWidth="1"/>
    <col min="6687" max="6687" width="9.140625" customWidth="1"/>
    <col min="6688" max="6688" width="10.42578125" customWidth="1"/>
    <col min="6689" max="6694" width="9.140625" customWidth="1"/>
    <col min="6695" max="6695" width="8" customWidth="1"/>
    <col min="6696" max="6704" width="7.28515625" customWidth="1"/>
    <col min="6705" max="6705" width="8.42578125" customWidth="1"/>
    <col min="6706" max="6706" width="9.28515625" customWidth="1"/>
    <col min="6707" max="6707" width="7.28515625" customWidth="1"/>
    <col min="6708" max="6708" width="9.85546875" customWidth="1"/>
    <col min="6709" max="6709" width="10.5703125" customWidth="1"/>
    <col min="6710" max="6710" width="8.5703125" customWidth="1"/>
    <col min="6711" max="6712" width="8.42578125" customWidth="1"/>
    <col min="6713" max="6713" width="9.140625" customWidth="1"/>
    <col min="6714" max="6714" width="8.140625" customWidth="1"/>
    <col min="6715" max="6715" width="8.85546875" customWidth="1"/>
    <col min="6909" max="6909" width="2.5703125" customWidth="1"/>
    <col min="6910" max="6910" width="5.140625" customWidth="1"/>
    <col min="6911" max="6911" width="12.42578125" customWidth="1"/>
    <col min="6912" max="6912" width="8.5703125" customWidth="1"/>
    <col min="6913" max="6913" width="9.28515625" customWidth="1"/>
    <col min="6914" max="6914" width="9.140625" customWidth="1"/>
    <col min="6915" max="6915" width="9" customWidth="1"/>
    <col min="6916" max="6916" width="8.85546875" customWidth="1"/>
    <col min="6917" max="6917" width="9" customWidth="1"/>
    <col min="6918" max="6919" width="8.85546875" customWidth="1"/>
    <col min="6920" max="6920" width="9.140625" customWidth="1"/>
    <col min="6921" max="6921" width="9.28515625" customWidth="1"/>
    <col min="6922" max="6922" width="9.42578125" customWidth="1"/>
    <col min="6923" max="6923" width="9.28515625" customWidth="1"/>
    <col min="6924" max="6924" width="9.5703125" customWidth="1"/>
    <col min="6925" max="6925" width="10" customWidth="1"/>
    <col min="6926" max="6926" width="10.140625" customWidth="1"/>
    <col min="6927" max="6927" width="10.28515625" customWidth="1"/>
    <col min="6928" max="6928" width="9.42578125" customWidth="1"/>
    <col min="6929" max="6929" width="9.5703125" customWidth="1"/>
    <col min="6930" max="6930" width="9" customWidth="1"/>
    <col min="6931" max="6931" width="9.42578125" customWidth="1"/>
    <col min="6932" max="6933" width="9.7109375" customWidth="1"/>
    <col min="6934" max="6935" width="10" customWidth="1"/>
    <col min="6936" max="6936" width="9.85546875" customWidth="1"/>
    <col min="6937" max="6937" width="14.140625" customWidth="1"/>
    <col min="6938" max="6938" width="10.42578125" customWidth="1"/>
    <col min="6939" max="6939" width="10.5703125" customWidth="1"/>
    <col min="6940" max="6940" width="10.42578125" customWidth="1"/>
    <col min="6941" max="6941" width="10.28515625" customWidth="1"/>
    <col min="6942" max="6942" width="10.5703125" customWidth="1"/>
    <col min="6943" max="6943" width="9.140625" customWidth="1"/>
    <col min="6944" max="6944" width="10.42578125" customWidth="1"/>
    <col min="6945" max="6950" width="9.140625" customWidth="1"/>
    <col min="6951" max="6951" width="8" customWidth="1"/>
    <col min="6952" max="6960" width="7.28515625" customWidth="1"/>
    <col min="6961" max="6961" width="8.42578125" customWidth="1"/>
    <col min="6962" max="6962" width="9.28515625" customWidth="1"/>
    <col min="6963" max="6963" width="7.28515625" customWidth="1"/>
    <col min="6964" max="6964" width="9.85546875" customWidth="1"/>
    <col min="6965" max="6965" width="10.5703125" customWidth="1"/>
    <col min="6966" max="6966" width="8.5703125" customWidth="1"/>
    <col min="6967" max="6968" width="8.42578125" customWidth="1"/>
    <col min="6969" max="6969" width="9.140625" customWidth="1"/>
    <col min="6970" max="6970" width="8.140625" customWidth="1"/>
    <col min="6971" max="6971" width="8.85546875" customWidth="1"/>
    <col min="7165" max="7165" width="2.5703125" customWidth="1"/>
    <col min="7166" max="7166" width="5.140625" customWidth="1"/>
    <col min="7167" max="7167" width="12.42578125" customWidth="1"/>
    <col min="7168" max="7168" width="8.5703125" customWidth="1"/>
    <col min="7169" max="7169" width="9.28515625" customWidth="1"/>
    <col min="7170" max="7170" width="9.140625" customWidth="1"/>
    <col min="7171" max="7171" width="9" customWidth="1"/>
    <col min="7172" max="7172" width="8.85546875" customWidth="1"/>
    <col min="7173" max="7173" width="9" customWidth="1"/>
    <col min="7174" max="7175" width="8.85546875" customWidth="1"/>
    <col min="7176" max="7176" width="9.140625" customWidth="1"/>
    <col min="7177" max="7177" width="9.28515625" customWidth="1"/>
    <col min="7178" max="7178" width="9.42578125" customWidth="1"/>
    <col min="7179" max="7179" width="9.28515625" customWidth="1"/>
    <col min="7180" max="7180" width="9.5703125" customWidth="1"/>
    <col min="7181" max="7181" width="10" customWidth="1"/>
    <col min="7182" max="7182" width="10.140625" customWidth="1"/>
    <col min="7183" max="7183" width="10.28515625" customWidth="1"/>
    <col min="7184" max="7184" width="9.42578125" customWidth="1"/>
    <col min="7185" max="7185" width="9.5703125" customWidth="1"/>
    <col min="7186" max="7186" width="9" customWidth="1"/>
    <col min="7187" max="7187" width="9.42578125" customWidth="1"/>
    <col min="7188" max="7189" width="9.7109375" customWidth="1"/>
    <col min="7190" max="7191" width="10" customWidth="1"/>
    <col min="7192" max="7192" width="9.85546875" customWidth="1"/>
    <col min="7193" max="7193" width="14.140625" customWidth="1"/>
    <col min="7194" max="7194" width="10.42578125" customWidth="1"/>
    <col min="7195" max="7195" width="10.5703125" customWidth="1"/>
    <col min="7196" max="7196" width="10.42578125" customWidth="1"/>
    <col min="7197" max="7197" width="10.28515625" customWidth="1"/>
    <col min="7198" max="7198" width="10.5703125" customWidth="1"/>
    <col min="7199" max="7199" width="9.140625" customWidth="1"/>
    <col min="7200" max="7200" width="10.42578125" customWidth="1"/>
    <col min="7201" max="7206" width="9.140625" customWidth="1"/>
    <col min="7207" max="7207" width="8" customWidth="1"/>
    <col min="7208" max="7216" width="7.28515625" customWidth="1"/>
    <col min="7217" max="7217" width="8.42578125" customWidth="1"/>
    <col min="7218" max="7218" width="9.28515625" customWidth="1"/>
    <col min="7219" max="7219" width="7.28515625" customWidth="1"/>
    <col min="7220" max="7220" width="9.85546875" customWidth="1"/>
    <col min="7221" max="7221" width="10.5703125" customWidth="1"/>
    <col min="7222" max="7222" width="8.5703125" customWidth="1"/>
    <col min="7223" max="7224" width="8.42578125" customWidth="1"/>
    <col min="7225" max="7225" width="9.140625" customWidth="1"/>
    <col min="7226" max="7226" width="8.140625" customWidth="1"/>
    <col min="7227" max="7227" width="8.85546875" customWidth="1"/>
    <col min="7421" max="7421" width="2.5703125" customWidth="1"/>
    <col min="7422" max="7422" width="5.140625" customWidth="1"/>
    <col min="7423" max="7423" width="12.42578125" customWidth="1"/>
    <col min="7424" max="7424" width="8.5703125" customWidth="1"/>
    <col min="7425" max="7425" width="9.28515625" customWidth="1"/>
    <col min="7426" max="7426" width="9.140625" customWidth="1"/>
    <col min="7427" max="7427" width="9" customWidth="1"/>
    <col min="7428" max="7428" width="8.85546875" customWidth="1"/>
    <col min="7429" max="7429" width="9" customWidth="1"/>
    <col min="7430" max="7431" width="8.85546875" customWidth="1"/>
    <col min="7432" max="7432" width="9.140625" customWidth="1"/>
    <col min="7433" max="7433" width="9.28515625" customWidth="1"/>
    <col min="7434" max="7434" width="9.42578125" customWidth="1"/>
    <col min="7435" max="7435" width="9.28515625" customWidth="1"/>
    <col min="7436" max="7436" width="9.5703125" customWidth="1"/>
    <col min="7437" max="7437" width="10" customWidth="1"/>
    <col min="7438" max="7438" width="10.140625" customWidth="1"/>
    <col min="7439" max="7439" width="10.28515625" customWidth="1"/>
    <col min="7440" max="7440" width="9.42578125" customWidth="1"/>
    <col min="7441" max="7441" width="9.5703125" customWidth="1"/>
    <col min="7442" max="7442" width="9" customWidth="1"/>
    <col min="7443" max="7443" width="9.42578125" customWidth="1"/>
    <col min="7444" max="7445" width="9.7109375" customWidth="1"/>
    <col min="7446" max="7447" width="10" customWidth="1"/>
    <col min="7448" max="7448" width="9.85546875" customWidth="1"/>
    <col min="7449" max="7449" width="14.140625" customWidth="1"/>
    <col min="7450" max="7450" width="10.42578125" customWidth="1"/>
    <col min="7451" max="7451" width="10.5703125" customWidth="1"/>
    <col min="7452" max="7452" width="10.42578125" customWidth="1"/>
    <col min="7453" max="7453" width="10.28515625" customWidth="1"/>
    <col min="7454" max="7454" width="10.5703125" customWidth="1"/>
    <col min="7455" max="7455" width="9.140625" customWidth="1"/>
    <col min="7456" max="7456" width="10.42578125" customWidth="1"/>
    <col min="7457" max="7462" width="9.140625" customWidth="1"/>
    <col min="7463" max="7463" width="8" customWidth="1"/>
    <col min="7464" max="7472" width="7.28515625" customWidth="1"/>
    <col min="7473" max="7473" width="8.42578125" customWidth="1"/>
    <col min="7474" max="7474" width="9.28515625" customWidth="1"/>
    <col min="7475" max="7475" width="7.28515625" customWidth="1"/>
    <col min="7476" max="7476" width="9.85546875" customWidth="1"/>
    <col min="7477" max="7477" width="10.5703125" customWidth="1"/>
    <col min="7478" max="7478" width="8.5703125" customWidth="1"/>
    <col min="7479" max="7480" width="8.42578125" customWidth="1"/>
    <col min="7481" max="7481" width="9.140625" customWidth="1"/>
    <col min="7482" max="7482" width="8.140625" customWidth="1"/>
    <col min="7483" max="7483" width="8.85546875" customWidth="1"/>
    <col min="7677" max="7677" width="2.5703125" customWidth="1"/>
    <col min="7678" max="7678" width="5.140625" customWidth="1"/>
    <col min="7679" max="7679" width="12.42578125" customWidth="1"/>
    <col min="7680" max="7680" width="8.5703125" customWidth="1"/>
    <col min="7681" max="7681" width="9.28515625" customWidth="1"/>
    <col min="7682" max="7682" width="9.140625" customWidth="1"/>
    <col min="7683" max="7683" width="9" customWidth="1"/>
    <col min="7684" max="7684" width="8.85546875" customWidth="1"/>
    <col min="7685" max="7685" width="9" customWidth="1"/>
    <col min="7686" max="7687" width="8.85546875" customWidth="1"/>
    <col min="7688" max="7688" width="9.140625" customWidth="1"/>
    <col min="7689" max="7689" width="9.28515625" customWidth="1"/>
    <col min="7690" max="7690" width="9.42578125" customWidth="1"/>
    <col min="7691" max="7691" width="9.28515625" customWidth="1"/>
    <col min="7692" max="7692" width="9.5703125" customWidth="1"/>
    <col min="7693" max="7693" width="10" customWidth="1"/>
    <col min="7694" max="7694" width="10.140625" customWidth="1"/>
    <col min="7695" max="7695" width="10.28515625" customWidth="1"/>
    <col min="7696" max="7696" width="9.42578125" customWidth="1"/>
    <col min="7697" max="7697" width="9.5703125" customWidth="1"/>
    <col min="7698" max="7698" width="9" customWidth="1"/>
    <col min="7699" max="7699" width="9.42578125" customWidth="1"/>
    <col min="7700" max="7701" width="9.7109375" customWidth="1"/>
    <col min="7702" max="7703" width="10" customWidth="1"/>
    <col min="7704" max="7704" width="9.85546875" customWidth="1"/>
    <col min="7705" max="7705" width="14.140625" customWidth="1"/>
    <col min="7706" max="7706" width="10.42578125" customWidth="1"/>
    <col min="7707" max="7707" width="10.5703125" customWidth="1"/>
    <col min="7708" max="7708" width="10.42578125" customWidth="1"/>
    <col min="7709" max="7709" width="10.28515625" customWidth="1"/>
    <col min="7710" max="7710" width="10.5703125" customWidth="1"/>
    <col min="7711" max="7711" width="9.140625" customWidth="1"/>
    <col min="7712" max="7712" width="10.42578125" customWidth="1"/>
    <col min="7713" max="7718" width="9.140625" customWidth="1"/>
    <col min="7719" max="7719" width="8" customWidth="1"/>
    <col min="7720" max="7728" width="7.28515625" customWidth="1"/>
    <col min="7729" max="7729" width="8.42578125" customWidth="1"/>
    <col min="7730" max="7730" width="9.28515625" customWidth="1"/>
    <col min="7731" max="7731" width="7.28515625" customWidth="1"/>
    <col min="7732" max="7732" width="9.85546875" customWidth="1"/>
    <col min="7733" max="7733" width="10.5703125" customWidth="1"/>
    <col min="7734" max="7734" width="8.5703125" customWidth="1"/>
    <col min="7735" max="7736" width="8.42578125" customWidth="1"/>
    <col min="7737" max="7737" width="9.140625" customWidth="1"/>
    <col min="7738" max="7738" width="8.140625" customWidth="1"/>
    <col min="7739" max="7739" width="8.85546875" customWidth="1"/>
    <col min="7933" max="7933" width="2.5703125" customWidth="1"/>
    <col min="7934" max="7934" width="5.140625" customWidth="1"/>
    <col min="7935" max="7935" width="12.42578125" customWidth="1"/>
    <col min="7936" max="7936" width="8.5703125" customWidth="1"/>
    <col min="7937" max="7937" width="9.28515625" customWidth="1"/>
    <col min="7938" max="7938" width="9.140625" customWidth="1"/>
    <col min="7939" max="7939" width="9" customWidth="1"/>
    <col min="7940" max="7940" width="8.85546875" customWidth="1"/>
    <col min="7941" max="7941" width="9" customWidth="1"/>
    <col min="7942" max="7943" width="8.85546875" customWidth="1"/>
    <col min="7944" max="7944" width="9.140625" customWidth="1"/>
    <col min="7945" max="7945" width="9.28515625" customWidth="1"/>
    <col min="7946" max="7946" width="9.42578125" customWidth="1"/>
    <col min="7947" max="7947" width="9.28515625" customWidth="1"/>
    <col min="7948" max="7948" width="9.5703125" customWidth="1"/>
    <col min="7949" max="7949" width="10" customWidth="1"/>
    <col min="7950" max="7950" width="10.140625" customWidth="1"/>
    <col min="7951" max="7951" width="10.28515625" customWidth="1"/>
    <col min="7952" max="7952" width="9.42578125" customWidth="1"/>
    <col min="7953" max="7953" width="9.5703125" customWidth="1"/>
    <col min="7954" max="7954" width="9" customWidth="1"/>
    <col min="7955" max="7955" width="9.42578125" customWidth="1"/>
    <col min="7956" max="7957" width="9.7109375" customWidth="1"/>
    <col min="7958" max="7959" width="10" customWidth="1"/>
    <col min="7960" max="7960" width="9.85546875" customWidth="1"/>
    <col min="7961" max="7961" width="14.140625" customWidth="1"/>
    <col min="7962" max="7962" width="10.42578125" customWidth="1"/>
    <col min="7963" max="7963" width="10.5703125" customWidth="1"/>
    <col min="7964" max="7964" width="10.42578125" customWidth="1"/>
    <col min="7965" max="7965" width="10.28515625" customWidth="1"/>
    <col min="7966" max="7966" width="10.5703125" customWidth="1"/>
    <col min="7967" max="7967" width="9.140625" customWidth="1"/>
    <col min="7968" max="7968" width="10.42578125" customWidth="1"/>
    <col min="7969" max="7974" width="9.140625" customWidth="1"/>
    <col min="7975" max="7975" width="8" customWidth="1"/>
    <col min="7976" max="7984" width="7.28515625" customWidth="1"/>
    <col min="7985" max="7985" width="8.42578125" customWidth="1"/>
    <col min="7986" max="7986" width="9.28515625" customWidth="1"/>
    <col min="7987" max="7987" width="7.28515625" customWidth="1"/>
    <col min="7988" max="7988" width="9.85546875" customWidth="1"/>
    <col min="7989" max="7989" width="10.5703125" customWidth="1"/>
    <col min="7990" max="7990" width="8.5703125" customWidth="1"/>
    <col min="7991" max="7992" width="8.42578125" customWidth="1"/>
    <col min="7993" max="7993" width="9.140625" customWidth="1"/>
    <col min="7994" max="7994" width="8.140625" customWidth="1"/>
    <col min="7995" max="7995" width="8.85546875" customWidth="1"/>
    <col min="8189" max="8189" width="2.5703125" customWidth="1"/>
    <col min="8190" max="8190" width="5.140625" customWidth="1"/>
    <col min="8191" max="8191" width="12.42578125" customWidth="1"/>
    <col min="8192" max="8192" width="8.5703125" customWidth="1"/>
    <col min="8193" max="8193" width="9.28515625" customWidth="1"/>
    <col min="8194" max="8194" width="9.140625" customWidth="1"/>
    <col min="8195" max="8195" width="9" customWidth="1"/>
    <col min="8196" max="8196" width="8.85546875" customWidth="1"/>
    <col min="8197" max="8197" width="9" customWidth="1"/>
    <col min="8198" max="8199" width="8.85546875" customWidth="1"/>
    <col min="8200" max="8200" width="9.140625" customWidth="1"/>
    <col min="8201" max="8201" width="9.28515625" customWidth="1"/>
    <col min="8202" max="8202" width="9.42578125" customWidth="1"/>
    <col min="8203" max="8203" width="9.28515625" customWidth="1"/>
    <col min="8204" max="8204" width="9.5703125" customWidth="1"/>
    <col min="8205" max="8205" width="10" customWidth="1"/>
    <col min="8206" max="8206" width="10.140625" customWidth="1"/>
    <col min="8207" max="8207" width="10.28515625" customWidth="1"/>
    <col min="8208" max="8208" width="9.42578125" customWidth="1"/>
    <col min="8209" max="8209" width="9.5703125" customWidth="1"/>
    <col min="8210" max="8210" width="9" customWidth="1"/>
    <col min="8211" max="8211" width="9.42578125" customWidth="1"/>
    <col min="8212" max="8213" width="9.7109375" customWidth="1"/>
    <col min="8214" max="8215" width="10" customWidth="1"/>
    <col min="8216" max="8216" width="9.85546875" customWidth="1"/>
    <col min="8217" max="8217" width="14.140625" customWidth="1"/>
    <col min="8218" max="8218" width="10.42578125" customWidth="1"/>
    <col min="8219" max="8219" width="10.5703125" customWidth="1"/>
    <col min="8220" max="8220" width="10.42578125" customWidth="1"/>
    <col min="8221" max="8221" width="10.28515625" customWidth="1"/>
    <col min="8222" max="8222" width="10.5703125" customWidth="1"/>
    <col min="8223" max="8223" width="9.140625" customWidth="1"/>
    <col min="8224" max="8224" width="10.42578125" customWidth="1"/>
    <col min="8225" max="8230" width="9.140625" customWidth="1"/>
    <col min="8231" max="8231" width="8" customWidth="1"/>
    <col min="8232" max="8240" width="7.28515625" customWidth="1"/>
    <col min="8241" max="8241" width="8.42578125" customWidth="1"/>
    <col min="8242" max="8242" width="9.28515625" customWidth="1"/>
    <col min="8243" max="8243" width="7.28515625" customWidth="1"/>
    <col min="8244" max="8244" width="9.85546875" customWidth="1"/>
    <col min="8245" max="8245" width="10.5703125" customWidth="1"/>
    <col min="8246" max="8246" width="8.5703125" customWidth="1"/>
    <col min="8247" max="8248" width="8.42578125" customWidth="1"/>
    <col min="8249" max="8249" width="9.140625" customWidth="1"/>
    <col min="8250" max="8250" width="8.140625" customWidth="1"/>
    <col min="8251" max="8251" width="8.85546875" customWidth="1"/>
    <col min="8445" max="8445" width="2.5703125" customWidth="1"/>
    <col min="8446" max="8446" width="5.140625" customWidth="1"/>
    <col min="8447" max="8447" width="12.42578125" customWidth="1"/>
    <col min="8448" max="8448" width="8.5703125" customWidth="1"/>
    <col min="8449" max="8449" width="9.28515625" customWidth="1"/>
    <col min="8450" max="8450" width="9.140625" customWidth="1"/>
    <col min="8451" max="8451" width="9" customWidth="1"/>
    <col min="8452" max="8452" width="8.85546875" customWidth="1"/>
    <col min="8453" max="8453" width="9" customWidth="1"/>
    <col min="8454" max="8455" width="8.85546875" customWidth="1"/>
    <col min="8456" max="8456" width="9.140625" customWidth="1"/>
    <col min="8457" max="8457" width="9.28515625" customWidth="1"/>
    <col min="8458" max="8458" width="9.42578125" customWidth="1"/>
    <col min="8459" max="8459" width="9.28515625" customWidth="1"/>
    <col min="8460" max="8460" width="9.5703125" customWidth="1"/>
    <col min="8461" max="8461" width="10" customWidth="1"/>
    <col min="8462" max="8462" width="10.140625" customWidth="1"/>
    <col min="8463" max="8463" width="10.28515625" customWidth="1"/>
    <col min="8464" max="8464" width="9.42578125" customWidth="1"/>
    <col min="8465" max="8465" width="9.5703125" customWidth="1"/>
    <col min="8466" max="8466" width="9" customWidth="1"/>
    <col min="8467" max="8467" width="9.42578125" customWidth="1"/>
    <col min="8468" max="8469" width="9.7109375" customWidth="1"/>
    <col min="8470" max="8471" width="10" customWidth="1"/>
    <col min="8472" max="8472" width="9.85546875" customWidth="1"/>
    <col min="8473" max="8473" width="14.140625" customWidth="1"/>
    <col min="8474" max="8474" width="10.42578125" customWidth="1"/>
    <col min="8475" max="8475" width="10.5703125" customWidth="1"/>
    <col min="8476" max="8476" width="10.42578125" customWidth="1"/>
    <col min="8477" max="8477" width="10.28515625" customWidth="1"/>
    <col min="8478" max="8478" width="10.5703125" customWidth="1"/>
    <col min="8479" max="8479" width="9.140625" customWidth="1"/>
    <col min="8480" max="8480" width="10.42578125" customWidth="1"/>
    <col min="8481" max="8486" width="9.140625" customWidth="1"/>
    <col min="8487" max="8487" width="8" customWidth="1"/>
    <col min="8488" max="8496" width="7.28515625" customWidth="1"/>
    <col min="8497" max="8497" width="8.42578125" customWidth="1"/>
    <col min="8498" max="8498" width="9.28515625" customWidth="1"/>
    <col min="8499" max="8499" width="7.28515625" customWidth="1"/>
    <col min="8500" max="8500" width="9.85546875" customWidth="1"/>
    <col min="8501" max="8501" width="10.5703125" customWidth="1"/>
    <col min="8502" max="8502" width="8.5703125" customWidth="1"/>
    <col min="8503" max="8504" width="8.42578125" customWidth="1"/>
    <col min="8505" max="8505" width="9.140625" customWidth="1"/>
    <col min="8506" max="8506" width="8.140625" customWidth="1"/>
    <col min="8507" max="8507" width="8.85546875" customWidth="1"/>
    <col min="8701" max="8701" width="2.5703125" customWidth="1"/>
    <col min="8702" max="8702" width="5.140625" customWidth="1"/>
    <col min="8703" max="8703" width="12.42578125" customWidth="1"/>
    <col min="8704" max="8704" width="8.5703125" customWidth="1"/>
    <col min="8705" max="8705" width="9.28515625" customWidth="1"/>
    <col min="8706" max="8706" width="9.140625" customWidth="1"/>
    <col min="8707" max="8707" width="9" customWidth="1"/>
    <col min="8708" max="8708" width="8.85546875" customWidth="1"/>
    <col min="8709" max="8709" width="9" customWidth="1"/>
    <col min="8710" max="8711" width="8.85546875" customWidth="1"/>
    <col min="8712" max="8712" width="9.140625" customWidth="1"/>
    <col min="8713" max="8713" width="9.28515625" customWidth="1"/>
    <col min="8714" max="8714" width="9.42578125" customWidth="1"/>
    <col min="8715" max="8715" width="9.28515625" customWidth="1"/>
    <col min="8716" max="8716" width="9.5703125" customWidth="1"/>
    <col min="8717" max="8717" width="10" customWidth="1"/>
    <col min="8718" max="8718" width="10.140625" customWidth="1"/>
    <col min="8719" max="8719" width="10.28515625" customWidth="1"/>
    <col min="8720" max="8720" width="9.42578125" customWidth="1"/>
    <col min="8721" max="8721" width="9.5703125" customWidth="1"/>
    <col min="8722" max="8722" width="9" customWidth="1"/>
    <col min="8723" max="8723" width="9.42578125" customWidth="1"/>
    <col min="8724" max="8725" width="9.7109375" customWidth="1"/>
    <col min="8726" max="8727" width="10" customWidth="1"/>
    <col min="8728" max="8728" width="9.85546875" customWidth="1"/>
    <col min="8729" max="8729" width="14.140625" customWidth="1"/>
    <col min="8730" max="8730" width="10.42578125" customWidth="1"/>
    <col min="8731" max="8731" width="10.5703125" customWidth="1"/>
    <col min="8732" max="8732" width="10.42578125" customWidth="1"/>
    <col min="8733" max="8733" width="10.28515625" customWidth="1"/>
    <col min="8734" max="8734" width="10.5703125" customWidth="1"/>
    <col min="8735" max="8735" width="9.140625" customWidth="1"/>
    <col min="8736" max="8736" width="10.42578125" customWidth="1"/>
    <col min="8737" max="8742" width="9.140625" customWidth="1"/>
    <col min="8743" max="8743" width="8" customWidth="1"/>
    <col min="8744" max="8752" width="7.28515625" customWidth="1"/>
    <col min="8753" max="8753" width="8.42578125" customWidth="1"/>
    <col min="8754" max="8754" width="9.28515625" customWidth="1"/>
    <col min="8755" max="8755" width="7.28515625" customWidth="1"/>
    <col min="8756" max="8756" width="9.85546875" customWidth="1"/>
    <col min="8757" max="8757" width="10.5703125" customWidth="1"/>
    <col min="8758" max="8758" width="8.5703125" customWidth="1"/>
    <col min="8759" max="8760" width="8.42578125" customWidth="1"/>
    <col min="8761" max="8761" width="9.140625" customWidth="1"/>
    <col min="8762" max="8762" width="8.140625" customWidth="1"/>
    <col min="8763" max="8763" width="8.85546875" customWidth="1"/>
    <col min="8957" max="8957" width="2.5703125" customWidth="1"/>
    <col min="8958" max="8958" width="5.140625" customWidth="1"/>
    <col min="8959" max="8959" width="12.42578125" customWidth="1"/>
    <col min="8960" max="8960" width="8.5703125" customWidth="1"/>
    <col min="8961" max="8961" width="9.28515625" customWidth="1"/>
    <col min="8962" max="8962" width="9.140625" customWidth="1"/>
    <col min="8963" max="8963" width="9" customWidth="1"/>
    <col min="8964" max="8964" width="8.85546875" customWidth="1"/>
    <col min="8965" max="8965" width="9" customWidth="1"/>
    <col min="8966" max="8967" width="8.85546875" customWidth="1"/>
    <col min="8968" max="8968" width="9.140625" customWidth="1"/>
    <col min="8969" max="8969" width="9.28515625" customWidth="1"/>
    <col min="8970" max="8970" width="9.42578125" customWidth="1"/>
    <col min="8971" max="8971" width="9.28515625" customWidth="1"/>
    <col min="8972" max="8972" width="9.5703125" customWidth="1"/>
    <col min="8973" max="8973" width="10" customWidth="1"/>
    <col min="8974" max="8974" width="10.140625" customWidth="1"/>
    <col min="8975" max="8975" width="10.28515625" customWidth="1"/>
    <col min="8976" max="8976" width="9.42578125" customWidth="1"/>
    <col min="8977" max="8977" width="9.5703125" customWidth="1"/>
    <col min="8978" max="8978" width="9" customWidth="1"/>
    <col min="8979" max="8979" width="9.42578125" customWidth="1"/>
    <col min="8980" max="8981" width="9.7109375" customWidth="1"/>
    <col min="8982" max="8983" width="10" customWidth="1"/>
    <col min="8984" max="8984" width="9.85546875" customWidth="1"/>
    <col min="8985" max="8985" width="14.140625" customWidth="1"/>
    <col min="8986" max="8986" width="10.42578125" customWidth="1"/>
    <col min="8987" max="8987" width="10.5703125" customWidth="1"/>
    <col min="8988" max="8988" width="10.42578125" customWidth="1"/>
    <col min="8989" max="8989" width="10.28515625" customWidth="1"/>
    <col min="8990" max="8990" width="10.5703125" customWidth="1"/>
    <col min="8991" max="8991" width="9.140625" customWidth="1"/>
    <col min="8992" max="8992" width="10.42578125" customWidth="1"/>
    <col min="8993" max="8998" width="9.140625" customWidth="1"/>
    <col min="8999" max="8999" width="8" customWidth="1"/>
    <col min="9000" max="9008" width="7.28515625" customWidth="1"/>
    <col min="9009" max="9009" width="8.42578125" customWidth="1"/>
    <col min="9010" max="9010" width="9.28515625" customWidth="1"/>
    <col min="9011" max="9011" width="7.28515625" customWidth="1"/>
    <col min="9012" max="9012" width="9.85546875" customWidth="1"/>
    <col min="9013" max="9013" width="10.5703125" customWidth="1"/>
    <col min="9014" max="9014" width="8.5703125" customWidth="1"/>
    <col min="9015" max="9016" width="8.42578125" customWidth="1"/>
    <col min="9017" max="9017" width="9.140625" customWidth="1"/>
    <col min="9018" max="9018" width="8.140625" customWidth="1"/>
    <col min="9019" max="9019" width="8.85546875" customWidth="1"/>
    <col min="9213" max="9213" width="2.5703125" customWidth="1"/>
    <col min="9214" max="9214" width="5.140625" customWidth="1"/>
    <col min="9215" max="9215" width="12.42578125" customWidth="1"/>
    <col min="9216" max="9216" width="8.5703125" customWidth="1"/>
    <col min="9217" max="9217" width="9.28515625" customWidth="1"/>
    <col min="9218" max="9218" width="9.140625" customWidth="1"/>
    <col min="9219" max="9219" width="9" customWidth="1"/>
    <col min="9220" max="9220" width="8.85546875" customWidth="1"/>
    <col min="9221" max="9221" width="9" customWidth="1"/>
    <col min="9222" max="9223" width="8.85546875" customWidth="1"/>
    <col min="9224" max="9224" width="9.140625" customWidth="1"/>
    <col min="9225" max="9225" width="9.28515625" customWidth="1"/>
    <col min="9226" max="9226" width="9.42578125" customWidth="1"/>
    <col min="9227" max="9227" width="9.28515625" customWidth="1"/>
    <col min="9228" max="9228" width="9.5703125" customWidth="1"/>
    <col min="9229" max="9229" width="10" customWidth="1"/>
    <col min="9230" max="9230" width="10.140625" customWidth="1"/>
    <col min="9231" max="9231" width="10.28515625" customWidth="1"/>
    <col min="9232" max="9232" width="9.42578125" customWidth="1"/>
    <col min="9233" max="9233" width="9.5703125" customWidth="1"/>
    <col min="9234" max="9234" width="9" customWidth="1"/>
    <col min="9235" max="9235" width="9.42578125" customWidth="1"/>
    <col min="9236" max="9237" width="9.7109375" customWidth="1"/>
    <col min="9238" max="9239" width="10" customWidth="1"/>
    <col min="9240" max="9240" width="9.85546875" customWidth="1"/>
    <col min="9241" max="9241" width="14.140625" customWidth="1"/>
    <col min="9242" max="9242" width="10.42578125" customWidth="1"/>
    <col min="9243" max="9243" width="10.5703125" customWidth="1"/>
    <col min="9244" max="9244" width="10.42578125" customWidth="1"/>
    <col min="9245" max="9245" width="10.28515625" customWidth="1"/>
    <col min="9246" max="9246" width="10.5703125" customWidth="1"/>
    <col min="9247" max="9247" width="9.140625" customWidth="1"/>
    <col min="9248" max="9248" width="10.42578125" customWidth="1"/>
    <col min="9249" max="9254" width="9.140625" customWidth="1"/>
    <col min="9255" max="9255" width="8" customWidth="1"/>
    <col min="9256" max="9264" width="7.28515625" customWidth="1"/>
    <col min="9265" max="9265" width="8.42578125" customWidth="1"/>
    <col min="9266" max="9266" width="9.28515625" customWidth="1"/>
    <col min="9267" max="9267" width="7.28515625" customWidth="1"/>
    <col min="9268" max="9268" width="9.85546875" customWidth="1"/>
    <col min="9269" max="9269" width="10.5703125" customWidth="1"/>
    <col min="9270" max="9270" width="8.5703125" customWidth="1"/>
    <col min="9271" max="9272" width="8.42578125" customWidth="1"/>
    <col min="9273" max="9273" width="9.140625" customWidth="1"/>
    <col min="9274" max="9274" width="8.140625" customWidth="1"/>
    <col min="9275" max="9275" width="8.85546875" customWidth="1"/>
    <col min="9469" max="9469" width="2.5703125" customWidth="1"/>
    <col min="9470" max="9470" width="5.140625" customWidth="1"/>
    <col min="9471" max="9471" width="12.42578125" customWidth="1"/>
    <col min="9472" max="9472" width="8.5703125" customWidth="1"/>
    <col min="9473" max="9473" width="9.28515625" customWidth="1"/>
    <col min="9474" max="9474" width="9.140625" customWidth="1"/>
    <col min="9475" max="9475" width="9" customWidth="1"/>
    <col min="9476" max="9476" width="8.85546875" customWidth="1"/>
    <col min="9477" max="9477" width="9" customWidth="1"/>
    <col min="9478" max="9479" width="8.85546875" customWidth="1"/>
    <col min="9480" max="9480" width="9.140625" customWidth="1"/>
    <col min="9481" max="9481" width="9.28515625" customWidth="1"/>
    <col min="9482" max="9482" width="9.42578125" customWidth="1"/>
    <col min="9483" max="9483" width="9.28515625" customWidth="1"/>
    <col min="9484" max="9484" width="9.5703125" customWidth="1"/>
    <col min="9485" max="9485" width="10" customWidth="1"/>
    <col min="9486" max="9486" width="10.140625" customWidth="1"/>
    <col min="9487" max="9487" width="10.28515625" customWidth="1"/>
    <col min="9488" max="9488" width="9.42578125" customWidth="1"/>
    <col min="9489" max="9489" width="9.5703125" customWidth="1"/>
    <col min="9490" max="9490" width="9" customWidth="1"/>
    <col min="9491" max="9491" width="9.42578125" customWidth="1"/>
    <col min="9492" max="9493" width="9.7109375" customWidth="1"/>
    <col min="9494" max="9495" width="10" customWidth="1"/>
    <col min="9496" max="9496" width="9.85546875" customWidth="1"/>
    <col min="9497" max="9497" width="14.140625" customWidth="1"/>
    <col min="9498" max="9498" width="10.42578125" customWidth="1"/>
    <col min="9499" max="9499" width="10.5703125" customWidth="1"/>
    <col min="9500" max="9500" width="10.42578125" customWidth="1"/>
    <col min="9501" max="9501" width="10.28515625" customWidth="1"/>
    <col min="9502" max="9502" width="10.5703125" customWidth="1"/>
    <col min="9503" max="9503" width="9.140625" customWidth="1"/>
    <col min="9504" max="9504" width="10.42578125" customWidth="1"/>
    <col min="9505" max="9510" width="9.140625" customWidth="1"/>
    <col min="9511" max="9511" width="8" customWidth="1"/>
    <col min="9512" max="9520" width="7.28515625" customWidth="1"/>
    <col min="9521" max="9521" width="8.42578125" customWidth="1"/>
    <col min="9522" max="9522" width="9.28515625" customWidth="1"/>
    <col min="9523" max="9523" width="7.28515625" customWidth="1"/>
    <col min="9524" max="9524" width="9.85546875" customWidth="1"/>
    <col min="9525" max="9525" width="10.5703125" customWidth="1"/>
    <col min="9526" max="9526" width="8.5703125" customWidth="1"/>
    <col min="9527" max="9528" width="8.42578125" customWidth="1"/>
    <col min="9529" max="9529" width="9.140625" customWidth="1"/>
    <col min="9530" max="9530" width="8.140625" customWidth="1"/>
    <col min="9531" max="9531" width="8.85546875" customWidth="1"/>
    <col min="9725" max="9725" width="2.5703125" customWidth="1"/>
    <col min="9726" max="9726" width="5.140625" customWidth="1"/>
    <col min="9727" max="9727" width="12.42578125" customWidth="1"/>
    <col min="9728" max="9728" width="8.5703125" customWidth="1"/>
    <col min="9729" max="9729" width="9.28515625" customWidth="1"/>
    <col min="9730" max="9730" width="9.140625" customWidth="1"/>
    <col min="9731" max="9731" width="9" customWidth="1"/>
    <col min="9732" max="9732" width="8.85546875" customWidth="1"/>
    <col min="9733" max="9733" width="9" customWidth="1"/>
    <col min="9734" max="9735" width="8.85546875" customWidth="1"/>
    <col min="9736" max="9736" width="9.140625" customWidth="1"/>
    <col min="9737" max="9737" width="9.28515625" customWidth="1"/>
    <col min="9738" max="9738" width="9.42578125" customWidth="1"/>
    <col min="9739" max="9739" width="9.28515625" customWidth="1"/>
    <col min="9740" max="9740" width="9.5703125" customWidth="1"/>
    <col min="9741" max="9741" width="10" customWidth="1"/>
    <col min="9742" max="9742" width="10.140625" customWidth="1"/>
    <col min="9743" max="9743" width="10.28515625" customWidth="1"/>
    <col min="9744" max="9744" width="9.42578125" customWidth="1"/>
    <col min="9745" max="9745" width="9.5703125" customWidth="1"/>
    <col min="9746" max="9746" width="9" customWidth="1"/>
    <col min="9747" max="9747" width="9.42578125" customWidth="1"/>
    <col min="9748" max="9749" width="9.7109375" customWidth="1"/>
    <col min="9750" max="9751" width="10" customWidth="1"/>
    <col min="9752" max="9752" width="9.85546875" customWidth="1"/>
    <col min="9753" max="9753" width="14.140625" customWidth="1"/>
    <col min="9754" max="9754" width="10.42578125" customWidth="1"/>
    <col min="9755" max="9755" width="10.5703125" customWidth="1"/>
    <col min="9756" max="9756" width="10.42578125" customWidth="1"/>
    <col min="9757" max="9757" width="10.28515625" customWidth="1"/>
    <col min="9758" max="9758" width="10.5703125" customWidth="1"/>
    <col min="9759" max="9759" width="9.140625" customWidth="1"/>
    <col min="9760" max="9760" width="10.42578125" customWidth="1"/>
    <col min="9761" max="9766" width="9.140625" customWidth="1"/>
    <col min="9767" max="9767" width="8" customWidth="1"/>
    <col min="9768" max="9776" width="7.28515625" customWidth="1"/>
    <col min="9777" max="9777" width="8.42578125" customWidth="1"/>
    <col min="9778" max="9778" width="9.28515625" customWidth="1"/>
    <col min="9779" max="9779" width="7.28515625" customWidth="1"/>
    <col min="9780" max="9780" width="9.85546875" customWidth="1"/>
    <col min="9781" max="9781" width="10.5703125" customWidth="1"/>
    <col min="9782" max="9782" width="8.5703125" customWidth="1"/>
    <col min="9783" max="9784" width="8.42578125" customWidth="1"/>
    <col min="9785" max="9785" width="9.140625" customWidth="1"/>
    <col min="9786" max="9786" width="8.140625" customWidth="1"/>
    <col min="9787" max="9787" width="8.85546875" customWidth="1"/>
    <col min="9981" max="9981" width="2.5703125" customWidth="1"/>
    <col min="9982" max="9982" width="5.140625" customWidth="1"/>
    <col min="9983" max="9983" width="12.42578125" customWidth="1"/>
    <col min="9984" max="9984" width="8.5703125" customWidth="1"/>
    <col min="9985" max="9985" width="9.28515625" customWidth="1"/>
    <col min="9986" max="9986" width="9.140625" customWidth="1"/>
    <col min="9987" max="9987" width="9" customWidth="1"/>
    <col min="9988" max="9988" width="8.85546875" customWidth="1"/>
    <col min="9989" max="9989" width="9" customWidth="1"/>
    <col min="9990" max="9991" width="8.85546875" customWidth="1"/>
    <col min="9992" max="9992" width="9.140625" customWidth="1"/>
    <col min="9993" max="9993" width="9.28515625" customWidth="1"/>
    <col min="9994" max="9994" width="9.42578125" customWidth="1"/>
    <col min="9995" max="9995" width="9.28515625" customWidth="1"/>
    <col min="9996" max="9996" width="9.5703125" customWidth="1"/>
    <col min="9997" max="9997" width="10" customWidth="1"/>
    <col min="9998" max="9998" width="10.140625" customWidth="1"/>
    <col min="9999" max="9999" width="10.28515625" customWidth="1"/>
    <col min="10000" max="10000" width="9.42578125" customWidth="1"/>
    <col min="10001" max="10001" width="9.5703125" customWidth="1"/>
    <col min="10002" max="10002" width="9" customWidth="1"/>
    <col min="10003" max="10003" width="9.42578125" customWidth="1"/>
    <col min="10004" max="10005" width="9.7109375" customWidth="1"/>
    <col min="10006" max="10007" width="10" customWidth="1"/>
    <col min="10008" max="10008" width="9.85546875" customWidth="1"/>
    <col min="10009" max="10009" width="14.140625" customWidth="1"/>
    <col min="10010" max="10010" width="10.42578125" customWidth="1"/>
    <col min="10011" max="10011" width="10.5703125" customWidth="1"/>
    <col min="10012" max="10012" width="10.42578125" customWidth="1"/>
    <col min="10013" max="10013" width="10.28515625" customWidth="1"/>
    <col min="10014" max="10014" width="10.5703125" customWidth="1"/>
    <col min="10015" max="10015" width="9.140625" customWidth="1"/>
    <col min="10016" max="10016" width="10.42578125" customWidth="1"/>
    <col min="10017" max="10022" width="9.140625" customWidth="1"/>
    <col min="10023" max="10023" width="8" customWidth="1"/>
    <col min="10024" max="10032" width="7.28515625" customWidth="1"/>
    <col min="10033" max="10033" width="8.42578125" customWidth="1"/>
    <col min="10034" max="10034" width="9.28515625" customWidth="1"/>
    <col min="10035" max="10035" width="7.28515625" customWidth="1"/>
    <col min="10036" max="10036" width="9.85546875" customWidth="1"/>
    <col min="10037" max="10037" width="10.5703125" customWidth="1"/>
    <col min="10038" max="10038" width="8.5703125" customWidth="1"/>
    <col min="10039" max="10040" width="8.42578125" customWidth="1"/>
    <col min="10041" max="10041" width="9.140625" customWidth="1"/>
    <col min="10042" max="10042" width="8.140625" customWidth="1"/>
    <col min="10043" max="10043" width="8.85546875" customWidth="1"/>
    <col min="10237" max="10237" width="2.5703125" customWidth="1"/>
    <col min="10238" max="10238" width="5.140625" customWidth="1"/>
    <col min="10239" max="10239" width="12.42578125" customWidth="1"/>
    <col min="10240" max="10240" width="8.5703125" customWidth="1"/>
    <col min="10241" max="10241" width="9.28515625" customWidth="1"/>
    <col min="10242" max="10242" width="9.140625" customWidth="1"/>
    <col min="10243" max="10243" width="9" customWidth="1"/>
    <col min="10244" max="10244" width="8.85546875" customWidth="1"/>
    <col min="10245" max="10245" width="9" customWidth="1"/>
    <col min="10246" max="10247" width="8.85546875" customWidth="1"/>
    <col min="10248" max="10248" width="9.140625" customWidth="1"/>
    <col min="10249" max="10249" width="9.28515625" customWidth="1"/>
    <col min="10250" max="10250" width="9.42578125" customWidth="1"/>
    <col min="10251" max="10251" width="9.28515625" customWidth="1"/>
    <col min="10252" max="10252" width="9.5703125" customWidth="1"/>
    <col min="10253" max="10253" width="10" customWidth="1"/>
    <col min="10254" max="10254" width="10.140625" customWidth="1"/>
    <col min="10255" max="10255" width="10.28515625" customWidth="1"/>
    <col min="10256" max="10256" width="9.42578125" customWidth="1"/>
    <col min="10257" max="10257" width="9.5703125" customWidth="1"/>
    <col min="10258" max="10258" width="9" customWidth="1"/>
    <col min="10259" max="10259" width="9.42578125" customWidth="1"/>
    <col min="10260" max="10261" width="9.7109375" customWidth="1"/>
    <col min="10262" max="10263" width="10" customWidth="1"/>
    <col min="10264" max="10264" width="9.85546875" customWidth="1"/>
    <col min="10265" max="10265" width="14.140625" customWidth="1"/>
    <col min="10266" max="10266" width="10.42578125" customWidth="1"/>
    <col min="10267" max="10267" width="10.5703125" customWidth="1"/>
    <col min="10268" max="10268" width="10.42578125" customWidth="1"/>
    <col min="10269" max="10269" width="10.28515625" customWidth="1"/>
    <col min="10270" max="10270" width="10.5703125" customWidth="1"/>
    <col min="10271" max="10271" width="9.140625" customWidth="1"/>
    <col min="10272" max="10272" width="10.42578125" customWidth="1"/>
    <col min="10273" max="10278" width="9.140625" customWidth="1"/>
    <col min="10279" max="10279" width="8" customWidth="1"/>
    <col min="10280" max="10288" width="7.28515625" customWidth="1"/>
    <col min="10289" max="10289" width="8.42578125" customWidth="1"/>
    <col min="10290" max="10290" width="9.28515625" customWidth="1"/>
    <col min="10291" max="10291" width="7.28515625" customWidth="1"/>
    <col min="10292" max="10292" width="9.85546875" customWidth="1"/>
    <col min="10293" max="10293" width="10.5703125" customWidth="1"/>
    <col min="10294" max="10294" width="8.5703125" customWidth="1"/>
    <col min="10295" max="10296" width="8.42578125" customWidth="1"/>
    <col min="10297" max="10297" width="9.140625" customWidth="1"/>
    <col min="10298" max="10298" width="8.140625" customWidth="1"/>
    <col min="10299" max="10299" width="8.85546875" customWidth="1"/>
    <col min="10493" max="10493" width="2.5703125" customWidth="1"/>
    <col min="10494" max="10494" width="5.140625" customWidth="1"/>
    <col min="10495" max="10495" width="12.42578125" customWidth="1"/>
    <col min="10496" max="10496" width="8.5703125" customWidth="1"/>
    <col min="10497" max="10497" width="9.28515625" customWidth="1"/>
    <col min="10498" max="10498" width="9.140625" customWidth="1"/>
    <col min="10499" max="10499" width="9" customWidth="1"/>
    <col min="10500" max="10500" width="8.85546875" customWidth="1"/>
    <col min="10501" max="10501" width="9" customWidth="1"/>
    <col min="10502" max="10503" width="8.85546875" customWidth="1"/>
    <col min="10504" max="10504" width="9.140625" customWidth="1"/>
    <col min="10505" max="10505" width="9.28515625" customWidth="1"/>
    <col min="10506" max="10506" width="9.42578125" customWidth="1"/>
    <col min="10507" max="10507" width="9.28515625" customWidth="1"/>
    <col min="10508" max="10508" width="9.5703125" customWidth="1"/>
    <col min="10509" max="10509" width="10" customWidth="1"/>
    <col min="10510" max="10510" width="10.140625" customWidth="1"/>
    <col min="10511" max="10511" width="10.28515625" customWidth="1"/>
    <col min="10512" max="10512" width="9.42578125" customWidth="1"/>
    <col min="10513" max="10513" width="9.5703125" customWidth="1"/>
    <col min="10514" max="10514" width="9" customWidth="1"/>
    <col min="10515" max="10515" width="9.42578125" customWidth="1"/>
    <col min="10516" max="10517" width="9.7109375" customWidth="1"/>
    <col min="10518" max="10519" width="10" customWidth="1"/>
    <col min="10520" max="10520" width="9.85546875" customWidth="1"/>
    <col min="10521" max="10521" width="14.140625" customWidth="1"/>
    <col min="10522" max="10522" width="10.42578125" customWidth="1"/>
    <col min="10523" max="10523" width="10.5703125" customWidth="1"/>
    <col min="10524" max="10524" width="10.42578125" customWidth="1"/>
    <col min="10525" max="10525" width="10.28515625" customWidth="1"/>
    <col min="10526" max="10526" width="10.5703125" customWidth="1"/>
    <col min="10527" max="10527" width="9.140625" customWidth="1"/>
    <col min="10528" max="10528" width="10.42578125" customWidth="1"/>
    <col min="10529" max="10534" width="9.140625" customWidth="1"/>
    <col min="10535" max="10535" width="8" customWidth="1"/>
    <col min="10536" max="10544" width="7.28515625" customWidth="1"/>
    <col min="10545" max="10545" width="8.42578125" customWidth="1"/>
    <col min="10546" max="10546" width="9.28515625" customWidth="1"/>
    <col min="10547" max="10547" width="7.28515625" customWidth="1"/>
    <col min="10548" max="10548" width="9.85546875" customWidth="1"/>
    <col min="10549" max="10549" width="10.5703125" customWidth="1"/>
    <col min="10550" max="10550" width="8.5703125" customWidth="1"/>
    <col min="10551" max="10552" width="8.42578125" customWidth="1"/>
    <col min="10553" max="10553" width="9.140625" customWidth="1"/>
    <col min="10554" max="10554" width="8.140625" customWidth="1"/>
    <col min="10555" max="10555" width="8.85546875" customWidth="1"/>
    <col min="10749" max="10749" width="2.5703125" customWidth="1"/>
    <col min="10750" max="10750" width="5.140625" customWidth="1"/>
    <col min="10751" max="10751" width="12.42578125" customWidth="1"/>
    <col min="10752" max="10752" width="8.5703125" customWidth="1"/>
    <col min="10753" max="10753" width="9.28515625" customWidth="1"/>
    <col min="10754" max="10754" width="9.140625" customWidth="1"/>
    <col min="10755" max="10755" width="9" customWidth="1"/>
    <col min="10756" max="10756" width="8.85546875" customWidth="1"/>
    <col min="10757" max="10757" width="9" customWidth="1"/>
    <col min="10758" max="10759" width="8.85546875" customWidth="1"/>
    <col min="10760" max="10760" width="9.140625" customWidth="1"/>
    <col min="10761" max="10761" width="9.28515625" customWidth="1"/>
    <col min="10762" max="10762" width="9.42578125" customWidth="1"/>
    <col min="10763" max="10763" width="9.28515625" customWidth="1"/>
    <col min="10764" max="10764" width="9.5703125" customWidth="1"/>
    <col min="10765" max="10765" width="10" customWidth="1"/>
    <col min="10766" max="10766" width="10.140625" customWidth="1"/>
    <col min="10767" max="10767" width="10.28515625" customWidth="1"/>
    <col min="10768" max="10768" width="9.42578125" customWidth="1"/>
    <col min="10769" max="10769" width="9.5703125" customWidth="1"/>
    <col min="10770" max="10770" width="9" customWidth="1"/>
    <col min="10771" max="10771" width="9.42578125" customWidth="1"/>
    <col min="10772" max="10773" width="9.7109375" customWidth="1"/>
    <col min="10774" max="10775" width="10" customWidth="1"/>
    <col min="10776" max="10776" width="9.85546875" customWidth="1"/>
    <col min="10777" max="10777" width="14.140625" customWidth="1"/>
    <col min="10778" max="10778" width="10.42578125" customWidth="1"/>
    <col min="10779" max="10779" width="10.5703125" customWidth="1"/>
    <col min="10780" max="10780" width="10.42578125" customWidth="1"/>
    <col min="10781" max="10781" width="10.28515625" customWidth="1"/>
    <col min="10782" max="10782" width="10.5703125" customWidth="1"/>
    <col min="10783" max="10783" width="9.140625" customWidth="1"/>
    <col min="10784" max="10784" width="10.42578125" customWidth="1"/>
    <col min="10785" max="10790" width="9.140625" customWidth="1"/>
    <col min="10791" max="10791" width="8" customWidth="1"/>
    <col min="10792" max="10800" width="7.28515625" customWidth="1"/>
    <col min="10801" max="10801" width="8.42578125" customWidth="1"/>
    <col min="10802" max="10802" width="9.28515625" customWidth="1"/>
    <col min="10803" max="10803" width="7.28515625" customWidth="1"/>
    <col min="10804" max="10804" width="9.85546875" customWidth="1"/>
    <col min="10805" max="10805" width="10.5703125" customWidth="1"/>
    <col min="10806" max="10806" width="8.5703125" customWidth="1"/>
    <col min="10807" max="10808" width="8.42578125" customWidth="1"/>
    <col min="10809" max="10809" width="9.140625" customWidth="1"/>
    <col min="10810" max="10810" width="8.140625" customWidth="1"/>
    <col min="10811" max="10811" width="8.85546875" customWidth="1"/>
    <col min="11005" max="11005" width="2.5703125" customWidth="1"/>
    <col min="11006" max="11006" width="5.140625" customWidth="1"/>
    <col min="11007" max="11007" width="12.42578125" customWidth="1"/>
    <col min="11008" max="11008" width="8.5703125" customWidth="1"/>
    <col min="11009" max="11009" width="9.28515625" customWidth="1"/>
    <col min="11010" max="11010" width="9.140625" customWidth="1"/>
    <col min="11011" max="11011" width="9" customWidth="1"/>
    <col min="11012" max="11012" width="8.85546875" customWidth="1"/>
    <col min="11013" max="11013" width="9" customWidth="1"/>
    <col min="11014" max="11015" width="8.85546875" customWidth="1"/>
    <col min="11016" max="11016" width="9.140625" customWidth="1"/>
    <col min="11017" max="11017" width="9.28515625" customWidth="1"/>
    <col min="11018" max="11018" width="9.42578125" customWidth="1"/>
    <col min="11019" max="11019" width="9.28515625" customWidth="1"/>
    <col min="11020" max="11020" width="9.5703125" customWidth="1"/>
    <col min="11021" max="11021" width="10" customWidth="1"/>
    <col min="11022" max="11022" width="10.140625" customWidth="1"/>
    <col min="11023" max="11023" width="10.28515625" customWidth="1"/>
    <col min="11024" max="11024" width="9.42578125" customWidth="1"/>
    <col min="11025" max="11025" width="9.5703125" customWidth="1"/>
    <col min="11026" max="11026" width="9" customWidth="1"/>
    <col min="11027" max="11027" width="9.42578125" customWidth="1"/>
    <col min="11028" max="11029" width="9.7109375" customWidth="1"/>
    <col min="11030" max="11031" width="10" customWidth="1"/>
    <col min="11032" max="11032" width="9.85546875" customWidth="1"/>
    <col min="11033" max="11033" width="14.140625" customWidth="1"/>
    <col min="11034" max="11034" width="10.42578125" customWidth="1"/>
    <col min="11035" max="11035" width="10.5703125" customWidth="1"/>
    <col min="11036" max="11036" width="10.42578125" customWidth="1"/>
    <col min="11037" max="11037" width="10.28515625" customWidth="1"/>
    <col min="11038" max="11038" width="10.5703125" customWidth="1"/>
    <col min="11039" max="11039" width="9.140625" customWidth="1"/>
    <col min="11040" max="11040" width="10.42578125" customWidth="1"/>
    <col min="11041" max="11046" width="9.140625" customWidth="1"/>
    <col min="11047" max="11047" width="8" customWidth="1"/>
    <col min="11048" max="11056" width="7.28515625" customWidth="1"/>
    <col min="11057" max="11057" width="8.42578125" customWidth="1"/>
    <col min="11058" max="11058" width="9.28515625" customWidth="1"/>
    <col min="11059" max="11059" width="7.28515625" customWidth="1"/>
    <col min="11060" max="11060" width="9.85546875" customWidth="1"/>
    <col min="11061" max="11061" width="10.5703125" customWidth="1"/>
    <col min="11062" max="11062" width="8.5703125" customWidth="1"/>
    <col min="11063" max="11064" width="8.42578125" customWidth="1"/>
    <col min="11065" max="11065" width="9.140625" customWidth="1"/>
    <col min="11066" max="11066" width="8.140625" customWidth="1"/>
    <col min="11067" max="11067" width="8.85546875" customWidth="1"/>
    <col min="11261" max="11261" width="2.5703125" customWidth="1"/>
    <col min="11262" max="11262" width="5.140625" customWidth="1"/>
    <col min="11263" max="11263" width="12.42578125" customWidth="1"/>
    <col min="11264" max="11264" width="8.5703125" customWidth="1"/>
    <col min="11265" max="11265" width="9.28515625" customWidth="1"/>
    <col min="11266" max="11266" width="9.140625" customWidth="1"/>
    <col min="11267" max="11267" width="9" customWidth="1"/>
    <col min="11268" max="11268" width="8.85546875" customWidth="1"/>
    <col min="11269" max="11269" width="9" customWidth="1"/>
    <col min="11270" max="11271" width="8.85546875" customWidth="1"/>
    <col min="11272" max="11272" width="9.140625" customWidth="1"/>
    <col min="11273" max="11273" width="9.28515625" customWidth="1"/>
    <col min="11274" max="11274" width="9.42578125" customWidth="1"/>
    <col min="11275" max="11275" width="9.28515625" customWidth="1"/>
    <col min="11276" max="11276" width="9.5703125" customWidth="1"/>
    <col min="11277" max="11277" width="10" customWidth="1"/>
    <col min="11278" max="11278" width="10.140625" customWidth="1"/>
    <col min="11279" max="11279" width="10.28515625" customWidth="1"/>
    <col min="11280" max="11280" width="9.42578125" customWidth="1"/>
    <col min="11281" max="11281" width="9.5703125" customWidth="1"/>
    <col min="11282" max="11282" width="9" customWidth="1"/>
    <col min="11283" max="11283" width="9.42578125" customWidth="1"/>
    <col min="11284" max="11285" width="9.7109375" customWidth="1"/>
    <col min="11286" max="11287" width="10" customWidth="1"/>
    <col min="11288" max="11288" width="9.85546875" customWidth="1"/>
    <col min="11289" max="11289" width="14.140625" customWidth="1"/>
    <col min="11290" max="11290" width="10.42578125" customWidth="1"/>
    <col min="11291" max="11291" width="10.5703125" customWidth="1"/>
    <col min="11292" max="11292" width="10.42578125" customWidth="1"/>
    <col min="11293" max="11293" width="10.28515625" customWidth="1"/>
    <col min="11294" max="11294" width="10.5703125" customWidth="1"/>
    <col min="11295" max="11295" width="9.140625" customWidth="1"/>
    <col min="11296" max="11296" width="10.42578125" customWidth="1"/>
    <col min="11297" max="11302" width="9.140625" customWidth="1"/>
    <col min="11303" max="11303" width="8" customWidth="1"/>
    <col min="11304" max="11312" width="7.28515625" customWidth="1"/>
    <col min="11313" max="11313" width="8.42578125" customWidth="1"/>
    <col min="11314" max="11314" width="9.28515625" customWidth="1"/>
    <col min="11315" max="11315" width="7.28515625" customWidth="1"/>
    <col min="11316" max="11316" width="9.85546875" customWidth="1"/>
    <col min="11317" max="11317" width="10.5703125" customWidth="1"/>
    <col min="11318" max="11318" width="8.5703125" customWidth="1"/>
    <col min="11319" max="11320" width="8.42578125" customWidth="1"/>
    <col min="11321" max="11321" width="9.140625" customWidth="1"/>
    <col min="11322" max="11322" width="8.140625" customWidth="1"/>
    <col min="11323" max="11323" width="8.85546875" customWidth="1"/>
    <col min="11517" max="11517" width="2.5703125" customWidth="1"/>
    <col min="11518" max="11518" width="5.140625" customWidth="1"/>
    <col min="11519" max="11519" width="12.42578125" customWidth="1"/>
    <col min="11520" max="11520" width="8.5703125" customWidth="1"/>
    <col min="11521" max="11521" width="9.28515625" customWidth="1"/>
    <col min="11522" max="11522" width="9.140625" customWidth="1"/>
    <col min="11523" max="11523" width="9" customWidth="1"/>
    <col min="11524" max="11524" width="8.85546875" customWidth="1"/>
    <col min="11525" max="11525" width="9" customWidth="1"/>
    <col min="11526" max="11527" width="8.85546875" customWidth="1"/>
    <col min="11528" max="11528" width="9.140625" customWidth="1"/>
    <col min="11529" max="11529" width="9.28515625" customWidth="1"/>
    <col min="11530" max="11530" width="9.42578125" customWidth="1"/>
    <col min="11531" max="11531" width="9.28515625" customWidth="1"/>
    <col min="11532" max="11532" width="9.5703125" customWidth="1"/>
    <col min="11533" max="11533" width="10" customWidth="1"/>
    <col min="11534" max="11534" width="10.140625" customWidth="1"/>
    <col min="11535" max="11535" width="10.28515625" customWidth="1"/>
    <col min="11536" max="11536" width="9.42578125" customWidth="1"/>
    <col min="11537" max="11537" width="9.5703125" customWidth="1"/>
    <col min="11538" max="11538" width="9" customWidth="1"/>
    <col min="11539" max="11539" width="9.42578125" customWidth="1"/>
    <col min="11540" max="11541" width="9.7109375" customWidth="1"/>
    <col min="11542" max="11543" width="10" customWidth="1"/>
    <col min="11544" max="11544" width="9.85546875" customWidth="1"/>
    <col min="11545" max="11545" width="14.140625" customWidth="1"/>
    <col min="11546" max="11546" width="10.42578125" customWidth="1"/>
    <col min="11547" max="11547" width="10.5703125" customWidth="1"/>
    <col min="11548" max="11548" width="10.42578125" customWidth="1"/>
    <col min="11549" max="11549" width="10.28515625" customWidth="1"/>
    <col min="11550" max="11550" width="10.5703125" customWidth="1"/>
    <col min="11551" max="11551" width="9.140625" customWidth="1"/>
    <col min="11552" max="11552" width="10.42578125" customWidth="1"/>
    <col min="11553" max="11558" width="9.140625" customWidth="1"/>
    <col min="11559" max="11559" width="8" customWidth="1"/>
    <col min="11560" max="11568" width="7.28515625" customWidth="1"/>
    <col min="11569" max="11569" width="8.42578125" customWidth="1"/>
    <col min="11570" max="11570" width="9.28515625" customWidth="1"/>
    <col min="11571" max="11571" width="7.28515625" customWidth="1"/>
    <col min="11572" max="11572" width="9.85546875" customWidth="1"/>
    <col min="11573" max="11573" width="10.5703125" customWidth="1"/>
    <col min="11574" max="11574" width="8.5703125" customWidth="1"/>
    <col min="11575" max="11576" width="8.42578125" customWidth="1"/>
    <col min="11577" max="11577" width="9.140625" customWidth="1"/>
    <col min="11578" max="11578" width="8.140625" customWidth="1"/>
    <col min="11579" max="11579" width="8.85546875" customWidth="1"/>
    <col min="11773" max="11773" width="2.5703125" customWidth="1"/>
    <col min="11774" max="11774" width="5.140625" customWidth="1"/>
    <col min="11775" max="11775" width="12.42578125" customWidth="1"/>
    <col min="11776" max="11776" width="8.5703125" customWidth="1"/>
    <col min="11777" max="11777" width="9.28515625" customWidth="1"/>
    <col min="11778" max="11778" width="9.140625" customWidth="1"/>
    <col min="11779" max="11779" width="9" customWidth="1"/>
    <col min="11780" max="11780" width="8.85546875" customWidth="1"/>
    <col min="11781" max="11781" width="9" customWidth="1"/>
    <col min="11782" max="11783" width="8.85546875" customWidth="1"/>
    <col min="11784" max="11784" width="9.140625" customWidth="1"/>
    <col min="11785" max="11785" width="9.28515625" customWidth="1"/>
    <col min="11786" max="11786" width="9.42578125" customWidth="1"/>
    <col min="11787" max="11787" width="9.28515625" customWidth="1"/>
    <col min="11788" max="11788" width="9.5703125" customWidth="1"/>
    <col min="11789" max="11789" width="10" customWidth="1"/>
    <col min="11790" max="11790" width="10.140625" customWidth="1"/>
    <col min="11791" max="11791" width="10.28515625" customWidth="1"/>
    <col min="11792" max="11792" width="9.42578125" customWidth="1"/>
    <col min="11793" max="11793" width="9.5703125" customWidth="1"/>
    <col min="11794" max="11794" width="9" customWidth="1"/>
    <col min="11795" max="11795" width="9.42578125" customWidth="1"/>
    <col min="11796" max="11797" width="9.7109375" customWidth="1"/>
    <col min="11798" max="11799" width="10" customWidth="1"/>
    <col min="11800" max="11800" width="9.85546875" customWidth="1"/>
    <col min="11801" max="11801" width="14.140625" customWidth="1"/>
    <col min="11802" max="11802" width="10.42578125" customWidth="1"/>
    <col min="11803" max="11803" width="10.5703125" customWidth="1"/>
    <col min="11804" max="11804" width="10.42578125" customWidth="1"/>
    <col min="11805" max="11805" width="10.28515625" customWidth="1"/>
    <col min="11806" max="11806" width="10.5703125" customWidth="1"/>
    <col min="11807" max="11807" width="9.140625" customWidth="1"/>
    <col min="11808" max="11808" width="10.42578125" customWidth="1"/>
    <col min="11809" max="11814" width="9.140625" customWidth="1"/>
    <col min="11815" max="11815" width="8" customWidth="1"/>
    <col min="11816" max="11824" width="7.28515625" customWidth="1"/>
    <col min="11825" max="11825" width="8.42578125" customWidth="1"/>
    <col min="11826" max="11826" width="9.28515625" customWidth="1"/>
    <col min="11827" max="11827" width="7.28515625" customWidth="1"/>
    <col min="11828" max="11828" width="9.85546875" customWidth="1"/>
    <col min="11829" max="11829" width="10.5703125" customWidth="1"/>
    <col min="11830" max="11830" width="8.5703125" customWidth="1"/>
    <col min="11831" max="11832" width="8.42578125" customWidth="1"/>
    <col min="11833" max="11833" width="9.140625" customWidth="1"/>
    <col min="11834" max="11834" width="8.140625" customWidth="1"/>
    <col min="11835" max="11835" width="8.85546875" customWidth="1"/>
    <col min="12029" max="12029" width="2.5703125" customWidth="1"/>
    <col min="12030" max="12030" width="5.140625" customWidth="1"/>
    <col min="12031" max="12031" width="12.42578125" customWidth="1"/>
    <col min="12032" max="12032" width="8.5703125" customWidth="1"/>
    <col min="12033" max="12033" width="9.28515625" customWidth="1"/>
    <col min="12034" max="12034" width="9.140625" customWidth="1"/>
    <col min="12035" max="12035" width="9" customWidth="1"/>
    <col min="12036" max="12036" width="8.85546875" customWidth="1"/>
    <col min="12037" max="12037" width="9" customWidth="1"/>
    <col min="12038" max="12039" width="8.85546875" customWidth="1"/>
    <col min="12040" max="12040" width="9.140625" customWidth="1"/>
    <col min="12041" max="12041" width="9.28515625" customWidth="1"/>
    <col min="12042" max="12042" width="9.42578125" customWidth="1"/>
    <col min="12043" max="12043" width="9.28515625" customWidth="1"/>
    <col min="12044" max="12044" width="9.5703125" customWidth="1"/>
    <col min="12045" max="12045" width="10" customWidth="1"/>
    <col min="12046" max="12046" width="10.140625" customWidth="1"/>
    <col min="12047" max="12047" width="10.28515625" customWidth="1"/>
    <col min="12048" max="12048" width="9.42578125" customWidth="1"/>
    <col min="12049" max="12049" width="9.5703125" customWidth="1"/>
    <col min="12050" max="12050" width="9" customWidth="1"/>
    <col min="12051" max="12051" width="9.42578125" customWidth="1"/>
    <col min="12052" max="12053" width="9.7109375" customWidth="1"/>
    <col min="12054" max="12055" width="10" customWidth="1"/>
    <col min="12056" max="12056" width="9.85546875" customWidth="1"/>
    <col min="12057" max="12057" width="14.140625" customWidth="1"/>
    <col min="12058" max="12058" width="10.42578125" customWidth="1"/>
    <col min="12059" max="12059" width="10.5703125" customWidth="1"/>
    <col min="12060" max="12060" width="10.42578125" customWidth="1"/>
    <col min="12061" max="12061" width="10.28515625" customWidth="1"/>
    <col min="12062" max="12062" width="10.5703125" customWidth="1"/>
    <col min="12063" max="12063" width="9.140625" customWidth="1"/>
    <col min="12064" max="12064" width="10.42578125" customWidth="1"/>
    <col min="12065" max="12070" width="9.140625" customWidth="1"/>
    <col min="12071" max="12071" width="8" customWidth="1"/>
    <col min="12072" max="12080" width="7.28515625" customWidth="1"/>
    <col min="12081" max="12081" width="8.42578125" customWidth="1"/>
    <col min="12082" max="12082" width="9.28515625" customWidth="1"/>
    <col min="12083" max="12083" width="7.28515625" customWidth="1"/>
    <col min="12084" max="12084" width="9.85546875" customWidth="1"/>
    <col min="12085" max="12085" width="10.5703125" customWidth="1"/>
    <col min="12086" max="12086" width="8.5703125" customWidth="1"/>
    <col min="12087" max="12088" width="8.42578125" customWidth="1"/>
    <col min="12089" max="12089" width="9.140625" customWidth="1"/>
    <col min="12090" max="12090" width="8.140625" customWidth="1"/>
    <col min="12091" max="12091" width="8.85546875" customWidth="1"/>
    <col min="12285" max="12285" width="2.5703125" customWidth="1"/>
    <col min="12286" max="12286" width="5.140625" customWidth="1"/>
    <col min="12287" max="12287" width="12.42578125" customWidth="1"/>
    <col min="12288" max="12288" width="8.5703125" customWidth="1"/>
    <col min="12289" max="12289" width="9.28515625" customWidth="1"/>
    <col min="12290" max="12290" width="9.140625" customWidth="1"/>
    <col min="12291" max="12291" width="9" customWidth="1"/>
    <col min="12292" max="12292" width="8.85546875" customWidth="1"/>
    <col min="12293" max="12293" width="9" customWidth="1"/>
    <col min="12294" max="12295" width="8.85546875" customWidth="1"/>
    <col min="12296" max="12296" width="9.140625" customWidth="1"/>
    <col min="12297" max="12297" width="9.28515625" customWidth="1"/>
    <col min="12298" max="12298" width="9.42578125" customWidth="1"/>
    <col min="12299" max="12299" width="9.28515625" customWidth="1"/>
    <col min="12300" max="12300" width="9.5703125" customWidth="1"/>
    <col min="12301" max="12301" width="10" customWidth="1"/>
    <col min="12302" max="12302" width="10.140625" customWidth="1"/>
    <col min="12303" max="12303" width="10.28515625" customWidth="1"/>
    <col min="12304" max="12304" width="9.42578125" customWidth="1"/>
    <col min="12305" max="12305" width="9.5703125" customWidth="1"/>
    <col min="12306" max="12306" width="9" customWidth="1"/>
    <col min="12307" max="12307" width="9.42578125" customWidth="1"/>
    <col min="12308" max="12309" width="9.7109375" customWidth="1"/>
    <col min="12310" max="12311" width="10" customWidth="1"/>
    <col min="12312" max="12312" width="9.85546875" customWidth="1"/>
    <col min="12313" max="12313" width="14.140625" customWidth="1"/>
    <col min="12314" max="12314" width="10.42578125" customWidth="1"/>
    <col min="12315" max="12315" width="10.5703125" customWidth="1"/>
    <col min="12316" max="12316" width="10.42578125" customWidth="1"/>
    <col min="12317" max="12317" width="10.28515625" customWidth="1"/>
    <col min="12318" max="12318" width="10.5703125" customWidth="1"/>
    <col min="12319" max="12319" width="9.140625" customWidth="1"/>
    <col min="12320" max="12320" width="10.42578125" customWidth="1"/>
    <col min="12321" max="12326" width="9.140625" customWidth="1"/>
    <col min="12327" max="12327" width="8" customWidth="1"/>
    <col min="12328" max="12336" width="7.28515625" customWidth="1"/>
    <col min="12337" max="12337" width="8.42578125" customWidth="1"/>
    <col min="12338" max="12338" width="9.28515625" customWidth="1"/>
    <col min="12339" max="12339" width="7.28515625" customWidth="1"/>
    <col min="12340" max="12340" width="9.85546875" customWidth="1"/>
    <col min="12341" max="12341" width="10.5703125" customWidth="1"/>
    <col min="12342" max="12342" width="8.5703125" customWidth="1"/>
    <col min="12343" max="12344" width="8.42578125" customWidth="1"/>
    <col min="12345" max="12345" width="9.140625" customWidth="1"/>
    <col min="12346" max="12346" width="8.140625" customWidth="1"/>
    <col min="12347" max="12347" width="8.85546875" customWidth="1"/>
    <col min="12541" max="12541" width="2.5703125" customWidth="1"/>
    <col min="12542" max="12542" width="5.140625" customWidth="1"/>
    <col min="12543" max="12543" width="12.42578125" customWidth="1"/>
    <col min="12544" max="12544" width="8.5703125" customWidth="1"/>
    <col min="12545" max="12545" width="9.28515625" customWidth="1"/>
    <col min="12546" max="12546" width="9.140625" customWidth="1"/>
    <col min="12547" max="12547" width="9" customWidth="1"/>
    <col min="12548" max="12548" width="8.85546875" customWidth="1"/>
    <col min="12549" max="12549" width="9" customWidth="1"/>
    <col min="12550" max="12551" width="8.85546875" customWidth="1"/>
    <col min="12552" max="12552" width="9.140625" customWidth="1"/>
    <col min="12553" max="12553" width="9.28515625" customWidth="1"/>
    <col min="12554" max="12554" width="9.42578125" customWidth="1"/>
    <col min="12555" max="12555" width="9.28515625" customWidth="1"/>
    <col min="12556" max="12556" width="9.5703125" customWidth="1"/>
    <col min="12557" max="12557" width="10" customWidth="1"/>
    <col min="12558" max="12558" width="10.140625" customWidth="1"/>
    <col min="12559" max="12559" width="10.28515625" customWidth="1"/>
    <col min="12560" max="12560" width="9.42578125" customWidth="1"/>
    <col min="12561" max="12561" width="9.5703125" customWidth="1"/>
    <col min="12562" max="12562" width="9" customWidth="1"/>
    <col min="12563" max="12563" width="9.42578125" customWidth="1"/>
    <col min="12564" max="12565" width="9.7109375" customWidth="1"/>
    <col min="12566" max="12567" width="10" customWidth="1"/>
    <col min="12568" max="12568" width="9.85546875" customWidth="1"/>
    <col min="12569" max="12569" width="14.140625" customWidth="1"/>
    <col min="12570" max="12570" width="10.42578125" customWidth="1"/>
    <col min="12571" max="12571" width="10.5703125" customWidth="1"/>
    <col min="12572" max="12572" width="10.42578125" customWidth="1"/>
    <col min="12573" max="12573" width="10.28515625" customWidth="1"/>
    <col min="12574" max="12574" width="10.5703125" customWidth="1"/>
    <col min="12575" max="12575" width="9.140625" customWidth="1"/>
    <col min="12576" max="12576" width="10.42578125" customWidth="1"/>
    <col min="12577" max="12582" width="9.140625" customWidth="1"/>
    <col min="12583" max="12583" width="8" customWidth="1"/>
    <col min="12584" max="12592" width="7.28515625" customWidth="1"/>
    <col min="12593" max="12593" width="8.42578125" customWidth="1"/>
    <col min="12594" max="12594" width="9.28515625" customWidth="1"/>
    <col min="12595" max="12595" width="7.28515625" customWidth="1"/>
    <col min="12596" max="12596" width="9.85546875" customWidth="1"/>
    <col min="12597" max="12597" width="10.5703125" customWidth="1"/>
    <col min="12598" max="12598" width="8.5703125" customWidth="1"/>
    <col min="12599" max="12600" width="8.42578125" customWidth="1"/>
    <col min="12601" max="12601" width="9.140625" customWidth="1"/>
    <col min="12602" max="12602" width="8.140625" customWidth="1"/>
    <col min="12603" max="12603" width="8.85546875" customWidth="1"/>
    <col min="12797" max="12797" width="2.5703125" customWidth="1"/>
    <col min="12798" max="12798" width="5.140625" customWidth="1"/>
    <col min="12799" max="12799" width="12.42578125" customWidth="1"/>
    <col min="12800" max="12800" width="8.5703125" customWidth="1"/>
    <col min="12801" max="12801" width="9.28515625" customWidth="1"/>
    <col min="12802" max="12802" width="9.140625" customWidth="1"/>
    <col min="12803" max="12803" width="9" customWidth="1"/>
    <col min="12804" max="12804" width="8.85546875" customWidth="1"/>
    <col min="12805" max="12805" width="9" customWidth="1"/>
    <col min="12806" max="12807" width="8.85546875" customWidth="1"/>
    <col min="12808" max="12808" width="9.140625" customWidth="1"/>
    <col min="12809" max="12809" width="9.28515625" customWidth="1"/>
    <col min="12810" max="12810" width="9.42578125" customWidth="1"/>
    <col min="12811" max="12811" width="9.28515625" customWidth="1"/>
    <col min="12812" max="12812" width="9.5703125" customWidth="1"/>
    <col min="12813" max="12813" width="10" customWidth="1"/>
    <col min="12814" max="12814" width="10.140625" customWidth="1"/>
    <col min="12815" max="12815" width="10.28515625" customWidth="1"/>
    <col min="12816" max="12816" width="9.42578125" customWidth="1"/>
    <col min="12817" max="12817" width="9.5703125" customWidth="1"/>
    <col min="12818" max="12818" width="9" customWidth="1"/>
    <col min="12819" max="12819" width="9.42578125" customWidth="1"/>
    <col min="12820" max="12821" width="9.7109375" customWidth="1"/>
    <col min="12822" max="12823" width="10" customWidth="1"/>
    <col min="12824" max="12824" width="9.85546875" customWidth="1"/>
    <col min="12825" max="12825" width="14.140625" customWidth="1"/>
    <col min="12826" max="12826" width="10.42578125" customWidth="1"/>
    <col min="12827" max="12827" width="10.5703125" customWidth="1"/>
    <col min="12828" max="12828" width="10.42578125" customWidth="1"/>
    <col min="12829" max="12829" width="10.28515625" customWidth="1"/>
    <col min="12830" max="12830" width="10.5703125" customWidth="1"/>
    <col min="12831" max="12831" width="9.140625" customWidth="1"/>
    <col min="12832" max="12832" width="10.42578125" customWidth="1"/>
    <col min="12833" max="12838" width="9.140625" customWidth="1"/>
    <col min="12839" max="12839" width="8" customWidth="1"/>
    <col min="12840" max="12848" width="7.28515625" customWidth="1"/>
    <col min="12849" max="12849" width="8.42578125" customWidth="1"/>
    <col min="12850" max="12850" width="9.28515625" customWidth="1"/>
    <col min="12851" max="12851" width="7.28515625" customWidth="1"/>
    <col min="12852" max="12852" width="9.85546875" customWidth="1"/>
    <col min="12853" max="12853" width="10.5703125" customWidth="1"/>
    <col min="12854" max="12854" width="8.5703125" customWidth="1"/>
    <col min="12855" max="12856" width="8.42578125" customWidth="1"/>
    <col min="12857" max="12857" width="9.140625" customWidth="1"/>
    <col min="12858" max="12858" width="8.140625" customWidth="1"/>
    <col min="12859" max="12859" width="8.85546875" customWidth="1"/>
    <col min="13053" max="13053" width="2.5703125" customWidth="1"/>
    <col min="13054" max="13054" width="5.140625" customWidth="1"/>
    <col min="13055" max="13055" width="12.42578125" customWidth="1"/>
    <col min="13056" max="13056" width="8.5703125" customWidth="1"/>
    <col min="13057" max="13057" width="9.28515625" customWidth="1"/>
    <col min="13058" max="13058" width="9.140625" customWidth="1"/>
    <col min="13059" max="13059" width="9" customWidth="1"/>
    <col min="13060" max="13060" width="8.85546875" customWidth="1"/>
    <col min="13061" max="13061" width="9" customWidth="1"/>
    <col min="13062" max="13063" width="8.85546875" customWidth="1"/>
    <col min="13064" max="13064" width="9.140625" customWidth="1"/>
    <col min="13065" max="13065" width="9.28515625" customWidth="1"/>
    <col min="13066" max="13066" width="9.42578125" customWidth="1"/>
    <col min="13067" max="13067" width="9.28515625" customWidth="1"/>
    <col min="13068" max="13068" width="9.5703125" customWidth="1"/>
    <col min="13069" max="13069" width="10" customWidth="1"/>
    <col min="13070" max="13070" width="10.140625" customWidth="1"/>
    <col min="13071" max="13071" width="10.28515625" customWidth="1"/>
    <col min="13072" max="13072" width="9.42578125" customWidth="1"/>
    <col min="13073" max="13073" width="9.5703125" customWidth="1"/>
    <col min="13074" max="13074" width="9" customWidth="1"/>
    <col min="13075" max="13075" width="9.42578125" customWidth="1"/>
    <col min="13076" max="13077" width="9.7109375" customWidth="1"/>
    <col min="13078" max="13079" width="10" customWidth="1"/>
    <col min="13080" max="13080" width="9.85546875" customWidth="1"/>
    <col min="13081" max="13081" width="14.140625" customWidth="1"/>
    <col min="13082" max="13082" width="10.42578125" customWidth="1"/>
    <col min="13083" max="13083" width="10.5703125" customWidth="1"/>
    <col min="13084" max="13084" width="10.42578125" customWidth="1"/>
    <col min="13085" max="13085" width="10.28515625" customWidth="1"/>
    <col min="13086" max="13086" width="10.5703125" customWidth="1"/>
    <col min="13087" max="13087" width="9.140625" customWidth="1"/>
    <col min="13088" max="13088" width="10.42578125" customWidth="1"/>
    <col min="13089" max="13094" width="9.140625" customWidth="1"/>
    <col min="13095" max="13095" width="8" customWidth="1"/>
    <col min="13096" max="13104" width="7.28515625" customWidth="1"/>
    <col min="13105" max="13105" width="8.42578125" customWidth="1"/>
    <col min="13106" max="13106" width="9.28515625" customWidth="1"/>
    <col min="13107" max="13107" width="7.28515625" customWidth="1"/>
    <col min="13108" max="13108" width="9.85546875" customWidth="1"/>
    <col min="13109" max="13109" width="10.5703125" customWidth="1"/>
    <col min="13110" max="13110" width="8.5703125" customWidth="1"/>
    <col min="13111" max="13112" width="8.42578125" customWidth="1"/>
    <col min="13113" max="13113" width="9.140625" customWidth="1"/>
    <col min="13114" max="13114" width="8.140625" customWidth="1"/>
    <col min="13115" max="13115" width="8.85546875" customWidth="1"/>
    <col min="13309" max="13309" width="2.5703125" customWidth="1"/>
    <col min="13310" max="13310" width="5.140625" customWidth="1"/>
    <col min="13311" max="13311" width="12.42578125" customWidth="1"/>
    <col min="13312" max="13312" width="8.5703125" customWidth="1"/>
    <col min="13313" max="13313" width="9.28515625" customWidth="1"/>
    <col min="13314" max="13314" width="9.140625" customWidth="1"/>
    <col min="13315" max="13315" width="9" customWidth="1"/>
    <col min="13316" max="13316" width="8.85546875" customWidth="1"/>
    <col min="13317" max="13317" width="9" customWidth="1"/>
    <col min="13318" max="13319" width="8.85546875" customWidth="1"/>
    <col min="13320" max="13320" width="9.140625" customWidth="1"/>
    <col min="13321" max="13321" width="9.28515625" customWidth="1"/>
    <col min="13322" max="13322" width="9.42578125" customWidth="1"/>
    <col min="13323" max="13323" width="9.28515625" customWidth="1"/>
    <col min="13324" max="13324" width="9.5703125" customWidth="1"/>
    <col min="13325" max="13325" width="10" customWidth="1"/>
    <col min="13326" max="13326" width="10.140625" customWidth="1"/>
    <col min="13327" max="13327" width="10.28515625" customWidth="1"/>
    <col min="13328" max="13328" width="9.42578125" customWidth="1"/>
    <col min="13329" max="13329" width="9.5703125" customWidth="1"/>
    <col min="13330" max="13330" width="9" customWidth="1"/>
    <col min="13331" max="13331" width="9.42578125" customWidth="1"/>
    <col min="13332" max="13333" width="9.7109375" customWidth="1"/>
    <col min="13334" max="13335" width="10" customWidth="1"/>
    <col min="13336" max="13336" width="9.85546875" customWidth="1"/>
    <col min="13337" max="13337" width="14.140625" customWidth="1"/>
    <col min="13338" max="13338" width="10.42578125" customWidth="1"/>
    <col min="13339" max="13339" width="10.5703125" customWidth="1"/>
    <col min="13340" max="13340" width="10.42578125" customWidth="1"/>
    <col min="13341" max="13341" width="10.28515625" customWidth="1"/>
    <col min="13342" max="13342" width="10.5703125" customWidth="1"/>
    <col min="13343" max="13343" width="9.140625" customWidth="1"/>
    <col min="13344" max="13344" width="10.42578125" customWidth="1"/>
    <col min="13345" max="13350" width="9.140625" customWidth="1"/>
    <col min="13351" max="13351" width="8" customWidth="1"/>
    <col min="13352" max="13360" width="7.28515625" customWidth="1"/>
    <col min="13361" max="13361" width="8.42578125" customWidth="1"/>
    <col min="13362" max="13362" width="9.28515625" customWidth="1"/>
    <col min="13363" max="13363" width="7.28515625" customWidth="1"/>
    <col min="13364" max="13364" width="9.85546875" customWidth="1"/>
    <col min="13365" max="13365" width="10.5703125" customWidth="1"/>
    <col min="13366" max="13366" width="8.5703125" customWidth="1"/>
    <col min="13367" max="13368" width="8.42578125" customWidth="1"/>
    <col min="13369" max="13369" width="9.140625" customWidth="1"/>
    <col min="13370" max="13370" width="8.140625" customWidth="1"/>
    <col min="13371" max="13371" width="8.85546875" customWidth="1"/>
    <col min="13565" max="13565" width="2.5703125" customWidth="1"/>
    <col min="13566" max="13566" width="5.140625" customWidth="1"/>
    <col min="13567" max="13567" width="12.42578125" customWidth="1"/>
    <col min="13568" max="13568" width="8.5703125" customWidth="1"/>
    <col min="13569" max="13569" width="9.28515625" customWidth="1"/>
    <col min="13570" max="13570" width="9.140625" customWidth="1"/>
    <col min="13571" max="13571" width="9" customWidth="1"/>
    <col min="13572" max="13572" width="8.85546875" customWidth="1"/>
    <col min="13573" max="13573" width="9" customWidth="1"/>
    <col min="13574" max="13575" width="8.85546875" customWidth="1"/>
    <col min="13576" max="13576" width="9.140625" customWidth="1"/>
    <col min="13577" max="13577" width="9.28515625" customWidth="1"/>
    <col min="13578" max="13578" width="9.42578125" customWidth="1"/>
    <col min="13579" max="13579" width="9.28515625" customWidth="1"/>
    <col min="13580" max="13580" width="9.5703125" customWidth="1"/>
    <col min="13581" max="13581" width="10" customWidth="1"/>
    <col min="13582" max="13582" width="10.140625" customWidth="1"/>
    <col min="13583" max="13583" width="10.28515625" customWidth="1"/>
    <col min="13584" max="13584" width="9.42578125" customWidth="1"/>
    <col min="13585" max="13585" width="9.5703125" customWidth="1"/>
    <col min="13586" max="13586" width="9" customWidth="1"/>
    <col min="13587" max="13587" width="9.42578125" customWidth="1"/>
    <col min="13588" max="13589" width="9.7109375" customWidth="1"/>
    <col min="13590" max="13591" width="10" customWidth="1"/>
    <col min="13592" max="13592" width="9.85546875" customWidth="1"/>
    <col min="13593" max="13593" width="14.140625" customWidth="1"/>
    <col min="13594" max="13594" width="10.42578125" customWidth="1"/>
    <col min="13595" max="13595" width="10.5703125" customWidth="1"/>
    <col min="13596" max="13596" width="10.42578125" customWidth="1"/>
    <col min="13597" max="13597" width="10.28515625" customWidth="1"/>
    <col min="13598" max="13598" width="10.5703125" customWidth="1"/>
    <col min="13599" max="13599" width="9.140625" customWidth="1"/>
    <col min="13600" max="13600" width="10.42578125" customWidth="1"/>
    <col min="13601" max="13606" width="9.140625" customWidth="1"/>
    <col min="13607" max="13607" width="8" customWidth="1"/>
    <col min="13608" max="13616" width="7.28515625" customWidth="1"/>
    <col min="13617" max="13617" width="8.42578125" customWidth="1"/>
    <col min="13618" max="13618" width="9.28515625" customWidth="1"/>
    <col min="13619" max="13619" width="7.28515625" customWidth="1"/>
    <col min="13620" max="13620" width="9.85546875" customWidth="1"/>
    <col min="13621" max="13621" width="10.5703125" customWidth="1"/>
    <col min="13622" max="13622" width="8.5703125" customWidth="1"/>
    <col min="13623" max="13624" width="8.42578125" customWidth="1"/>
    <col min="13625" max="13625" width="9.140625" customWidth="1"/>
    <col min="13626" max="13626" width="8.140625" customWidth="1"/>
    <col min="13627" max="13627" width="8.85546875" customWidth="1"/>
    <col min="13821" max="13821" width="2.5703125" customWidth="1"/>
    <col min="13822" max="13822" width="5.140625" customWidth="1"/>
    <col min="13823" max="13823" width="12.42578125" customWidth="1"/>
    <col min="13824" max="13824" width="8.5703125" customWidth="1"/>
    <col min="13825" max="13825" width="9.28515625" customWidth="1"/>
    <col min="13826" max="13826" width="9.140625" customWidth="1"/>
    <col min="13827" max="13827" width="9" customWidth="1"/>
    <col min="13828" max="13828" width="8.85546875" customWidth="1"/>
    <col min="13829" max="13829" width="9" customWidth="1"/>
    <col min="13830" max="13831" width="8.85546875" customWidth="1"/>
    <col min="13832" max="13832" width="9.140625" customWidth="1"/>
    <col min="13833" max="13833" width="9.28515625" customWidth="1"/>
    <col min="13834" max="13834" width="9.42578125" customWidth="1"/>
    <col min="13835" max="13835" width="9.28515625" customWidth="1"/>
    <col min="13836" max="13836" width="9.5703125" customWidth="1"/>
    <col min="13837" max="13837" width="10" customWidth="1"/>
    <col min="13838" max="13838" width="10.140625" customWidth="1"/>
    <col min="13839" max="13839" width="10.28515625" customWidth="1"/>
    <col min="13840" max="13840" width="9.42578125" customWidth="1"/>
    <col min="13841" max="13841" width="9.5703125" customWidth="1"/>
    <col min="13842" max="13842" width="9" customWidth="1"/>
    <col min="13843" max="13843" width="9.42578125" customWidth="1"/>
    <col min="13844" max="13845" width="9.7109375" customWidth="1"/>
    <col min="13846" max="13847" width="10" customWidth="1"/>
    <col min="13848" max="13848" width="9.85546875" customWidth="1"/>
    <col min="13849" max="13849" width="14.140625" customWidth="1"/>
    <col min="13850" max="13850" width="10.42578125" customWidth="1"/>
    <col min="13851" max="13851" width="10.5703125" customWidth="1"/>
    <col min="13852" max="13852" width="10.42578125" customWidth="1"/>
    <col min="13853" max="13853" width="10.28515625" customWidth="1"/>
    <col min="13854" max="13854" width="10.5703125" customWidth="1"/>
    <col min="13855" max="13855" width="9.140625" customWidth="1"/>
    <col min="13856" max="13856" width="10.42578125" customWidth="1"/>
    <col min="13857" max="13862" width="9.140625" customWidth="1"/>
    <col min="13863" max="13863" width="8" customWidth="1"/>
    <col min="13864" max="13872" width="7.28515625" customWidth="1"/>
    <col min="13873" max="13873" width="8.42578125" customWidth="1"/>
    <col min="13874" max="13874" width="9.28515625" customWidth="1"/>
    <col min="13875" max="13875" width="7.28515625" customWidth="1"/>
    <col min="13876" max="13876" width="9.85546875" customWidth="1"/>
    <col min="13877" max="13877" width="10.5703125" customWidth="1"/>
    <col min="13878" max="13878" width="8.5703125" customWidth="1"/>
    <col min="13879" max="13880" width="8.42578125" customWidth="1"/>
    <col min="13881" max="13881" width="9.140625" customWidth="1"/>
    <col min="13882" max="13882" width="8.140625" customWidth="1"/>
    <col min="13883" max="13883" width="8.85546875" customWidth="1"/>
    <col min="14077" max="14077" width="2.5703125" customWidth="1"/>
    <col min="14078" max="14078" width="5.140625" customWidth="1"/>
    <col min="14079" max="14079" width="12.42578125" customWidth="1"/>
    <col min="14080" max="14080" width="8.5703125" customWidth="1"/>
    <col min="14081" max="14081" width="9.28515625" customWidth="1"/>
    <col min="14082" max="14082" width="9.140625" customWidth="1"/>
    <col min="14083" max="14083" width="9" customWidth="1"/>
    <col min="14084" max="14084" width="8.85546875" customWidth="1"/>
    <col min="14085" max="14085" width="9" customWidth="1"/>
    <col min="14086" max="14087" width="8.85546875" customWidth="1"/>
    <col min="14088" max="14088" width="9.140625" customWidth="1"/>
    <col min="14089" max="14089" width="9.28515625" customWidth="1"/>
    <col min="14090" max="14090" width="9.42578125" customWidth="1"/>
    <col min="14091" max="14091" width="9.28515625" customWidth="1"/>
    <col min="14092" max="14092" width="9.5703125" customWidth="1"/>
    <col min="14093" max="14093" width="10" customWidth="1"/>
    <col min="14094" max="14094" width="10.140625" customWidth="1"/>
    <col min="14095" max="14095" width="10.28515625" customWidth="1"/>
    <col min="14096" max="14096" width="9.42578125" customWidth="1"/>
    <col min="14097" max="14097" width="9.5703125" customWidth="1"/>
    <col min="14098" max="14098" width="9" customWidth="1"/>
    <col min="14099" max="14099" width="9.42578125" customWidth="1"/>
    <col min="14100" max="14101" width="9.7109375" customWidth="1"/>
    <col min="14102" max="14103" width="10" customWidth="1"/>
    <col min="14104" max="14104" width="9.85546875" customWidth="1"/>
    <col min="14105" max="14105" width="14.140625" customWidth="1"/>
    <col min="14106" max="14106" width="10.42578125" customWidth="1"/>
    <col min="14107" max="14107" width="10.5703125" customWidth="1"/>
    <col min="14108" max="14108" width="10.42578125" customWidth="1"/>
    <col min="14109" max="14109" width="10.28515625" customWidth="1"/>
    <col min="14110" max="14110" width="10.5703125" customWidth="1"/>
    <col min="14111" max="14111" width="9.140625" customWidth="1"/>
    <col min="14112" max="14112" width="10.42578125" customWidth="1"/>
    <col min="14113" max="14118" width="9.140625" customWidth="1"/>
    <col min="14119" max="14119" width="8" customWidth="1"/>
    <col min="14120" max="14128" width="7.28515625" customWidth="1"/>
    <col min="14129" max="14129" width="8.42578125" customWidth="1"/>
    <col min="14130" max="14130" width="9.28515625" customWidth="1"/>
    <col min="14131" max="14131" width="7.28515625" customWidth="1"/>
    <col min="14132" max="14132" width="9.85546875" customWidth="1"/>
    <col min="14133" max="14133" width="10.5703125" customWidth="1"/>
    <col min="14134" max="14134" width="8.5703125" customWidth="1"/>
    <col min="14135" max="14136" width="8.42578125" customWidth="1"/>
    <col min="14137" max="14137" width="9.140625" customWidth="1"/>
    <col min="14138" max="14138" width="8.140625" customWidth="1"/>
    <col min="14139" max="14139" width="8.85546875" customWidth="1"/>
    <col min="14333" max="14333" width="2.5703125" customWidth="1"/>
    <col min="14334" max="14334" width="5.140625" customWidth="1"/>
    <col min="14335" max="14335" width="12.42578125" customWidth="1"/>
    <col min="14336" max="14336" width="8.5703125" customWidth="1"/>
    <col min="14337" max="14337" width="9.28515625" customWidth="1"/>
    <col min="14338" max="14338" width="9.140625" customWidth="1"/>
    <col min="14339" max="14339" width="9" customWidth="1"/>
    <col min="14340" max="14340" width="8.85546875" customWidth="1"/>
    <col min="14341" max="14341" width="9" customWidth="1"/>
    <col min="14342" max="14343" width="8.85546875" customWidth="1"/>
    <col min="14344" max="14344" width="9.140625" customWidth="1"/>
    <col min="14345" max="14345" width="9.28515625" customWidth="1"/>
    <col min="14346" max="14346" width="9.42578125" customWidth="1"/>
    <col min="14347" max="14347" width="9.28515625" customWidth="1"/>
    <col min="14348" max="14348" width="9.5703125" customWidth="1"/>
    <col min="14349" max="14349" width="10" customWidth="1"/>
    <col min="14350" max="14350" width="10.140625" customWidth="1"/>
    <col min="14351" max="14351" width="10.28515625" customWidth="1"/>
    <col min="14352" max="14352" width="9.42578125" customWidth="1"/>
    <col min="14353" max="14353" width="9.5703125" customWidth="1"/>
    <col min="14354" max="14354" width="9" customWidth="1"/>
    <col min="14355" max="14355" width="9.42578125" customWidth="1"/>
    <col min="14356" max="14357" width="9.7109375" customWidth="1"/>
    <col min="14358" max="14359" width="10" customWidth="1"/>
    <col min="14360" max="14360" width="9.85546875" customWidth="1"/>
    <col min="14361" max="14361" width="14.140625" customWidth="1"/>
    <col min="14362" max="14362" width="10.42578125" customWidth="1"/>
    <col min="14363" max="14363" width="10.5703125" customWidth="1"/>
    <col min="14364" max="14364" width="10.42578125" customWidth="1"/>
    <col min="14365" max="14365" width="10.28515625" customWidth="1"/>
    <col min="14366" max="14366" width="10.5703125" customWidth="1"/>
    <col min="14367" max="14367" width="9.140625" customWidth="1"/>
    <col min="14368" max="14368" width="10.42578125" customWidth="1"/>
    <col min="14369" max="14374" width="9.140625" customWidth="1"/>
    <col min="14375" max="14375" width="8" customWidth="1"/>
    <col min="14376" max="14384" width="7.28515625" customWidth="1"/>
    <col min="14385" max="14385" width="8.42578125" customWidth="1"/>
    <col min="14386" max="14386" width="9.28515625" customWidth="1"/>
    <col min="14387" max="14387" width="7.28515625" customWidth="1"/>
    <col min="14388" max="14388" width="9.85546875" customWidth="1"/>
    <col min="14389" max="14389" width="10.5703125" customWidth="1"/>
    <col min="14390" max="14390" width="8.5703125" customWidth="1"/>
    <col min="14391" max="14392" width="8.42578125" customWidth="1"/>
    <col min="14393" max="14393" width="9.140625" customWidth="1"/>
    <col min="14394" max="14394" width="8.140625" customWidth="1"/>
    <col min="14395" max="14395" width="8.85546875" customWidth="1"/>
    <col min="14589" max="14589" width="2.5703125" customWidth="1"/>
    <col min="14590" max="14590" width="5.140625" customWidth="1"/>
    <col min="14591" max="14591" width="12.42578125" customWidth="1"/>
    <col min="14592" max="14592" width="8.5703125" customWidth="1"/>
    <col min="14593" max="14593" width="9.28515625" customWidth="1"/>
    <col min="14594" max="14594" width="9.140625" customWidth="1"/>
    <col min="14595" max="14595" width="9" customWidth="1"/>
    <col min="14596" max="14596" width="8.85546875" customWidth="1"/>
    <col min="14597" max="14597" width="9" customWidth="1"/>
    <col min="14598" max="14599" width="8.85546875" customWidth="1"/>
    <col min="14600" max="14600" width="9.140625" customWidth="1"/>
    <col min="14601" max="14601" width="9.28515625" customWidth="1"/>
    <col min="14602" max="14602" width="9.42578125" customWidth="1"/>
    <col min="14603" max="14603" width="9.28515625" customWidth="1"/>
    <col min="14604" max="14604" width="9.5703125" customWidth="1"/>
    <col min="14605" max="14605" width="10" customWidth="1"/>
    <col min="14606" max="14606" width="10.140625" customWidth="1"/>
    <col min="14607" max="14607" width="10.28515625" customWidth="1"/>
    <col min="14608" max="14608" width="9.42578125" customWidth="1"/>
    <col min="14609" max="14609" width="9.5703125" customWidth="1"/>
    <col min="14610" max="14610" width="9" customWidth="1"/>
    <col min="14611" max="14611" width="9.42578125" customWidth="1"/>
    <col min="14612" max="14613" width="9.7109375" customWidth="1"/>
    <col min="14614" max="14615" width="10" customWidth="1"/>
    <col min="14616" max="14616" width="9.85546875" customWidth="1"/>
    <col min="14617" max="14617" width="14.140625" customWidth="1"/>
    <col min="14618" max="14618" width="10.42578125" customWidth="1"/>
    <col min="14619" max="14619" width="10.5703125" customWidth="1"/>
    <col min="14620" max="14620" width="10.42578125" customWidth="1"/>
    <col min="14621" max="14621" width="10.28515625" customWidth="1"/>
    <col min="14622" max="14622" width="10.5703125" customWidth="1"/>
    <col min="14623" max="14623" width="9.140625" customWidth="1"/>
    <col min="14624" max="14624" width="10.42578125" customWidth="1"/>
    <col min="14625" max="14630" width="9.140625" customWidth="1"/>
    <col min="14631" max="14631" width="8" customWidth="1"/>
    <col min="14632" max="14640" width="7.28515625" customWidth="1"/>
    <col min="14641" max="14641" width="8.42578125" customWidth="1"/>
    <col min="14642" max="14642" width="9.28515625" customWidth="1"/>
    <col min="14643" max="14643" width="7.28515625" customWidth="1"/>
    <col min="14644" max="14644" width="9.85546875" customWidth="1"/>
    <col min="14645" max="14645" width="10.5703125" customWidth="1"/>
    <col min="14646" max="14646" width="8.5703125" customWidth="1"/>
    <col min="14647" max="14648" width="8.42578125" customWidth="1"/>
    <col min="14649" max="14649" width="9.140625" customWidth="1"/>
    <col min="14650" max="14650" width="8.140625" customWidth="1"/>
    <col min="14651" max="14651" width="8.85546875" customWidth="1"/>
    <col min="14845" max="14845" width="2.5703125" customWidth="1"/>
    <col min="14846" max="14846" width="5.140625" customWidth="1"/>
    <col min="14847" max="14847" width="12.42578125" customWidth="1"/>
    <col min="14848" max="14848" width="8.5703125" customWidth="1"/>
    <col min="14849" max="14849" width="9.28515625" customWidth="1"/>
    <col min="14850" max="14850" width="9.140625" customWidth="1"/>
    <col min="14851" max="14851" width="9" customWidth="1"/>
    <col min="14852" max="14852" width="8.85546875" customWidth="1"/>
    <col min="14853" max="14853" width="9" customWidth="1"/>
    <col min="14854" max="14855" width="8.85546875" customWidth="1"/>
    <col min="14856" max="14856" width="9.140625" customWidth="1"/>
    <col min="14857" max="14857" width="9.28515625" customWidth="1"/>
    <col min="14858" max="14858" width="9.42578125" customWidth="1"/>
    <col min="14859" max="14859" width="9.28515625" customWidth="1"/>
    <col min="14860" max="14860" width="9.5703125" customWidth="1"/>
    <col min="14861" max="14861" width="10" customWidth="1"/>
    <col min="14862" max="14862" width="10.140625" customWidth="1"/>
    <col min="14863" max="14863" width="10.28515625" customWidth="1"/>
    <col min="14864" max="14864" width="9.42578125" customWidth="1"/>
    <col min="14865" max="14865" width="9.5703125" customWidth="1"/>
    <col min="14866" max="14866" width="9" customWidth="1"/>
    <col min="14867" max="14867" width="9.42578125" customWidth="1"/>
    <col min="14868" max="14869" width="9.7109375" customWidth="1"/>
    <col min="14870" max="14871" width="10" customWidth="1"/>
    <col min="14872" max="14872" width="9.85546875" customWidth="1"/>
    <col min="14873" max="14873" width="14.140625" customWidth="1"/>
    <col min="14874" max="14874" width="10.42578125" customWidth="1"/>
    <col min="14875" max="14875" width="10.5703125" customWidth="1"/>
    <col min="14876" max="14876" width="10.42578125" customWidth="1"/>
    <col min="14877" max="14877" width="10.28515625" customWidth="1"/>
    <col min="14878" max="14878" width="10.5703125" customWidth="1"/>
    <col min="14879" max="14879" width="9.140625" customWidth="1"/>
    <col min="14880" max="14880" width="10.42578125" customWidth="1"/>
    <col min="14881" max="14886" width="9.140625" customWidth="1"/>
    <col min="14887" max="14887" width="8" customWidth="1"/>
    <col min="14888" max="14896" width="7.28515625" customWidth="1"/>
    <col min="14897" max="14897" width="8.42578125" customWidth="1"/>
    <col min="14898" max="14898" width="9.28515625" customWidth="1"/>
    <col min="14899" max="14899" width="7.28515625" customWidth="1"/>
    <col min="14900" max="14900" width="9.85546875" customWidth="1"/>
    <col min="14901" max="14901" width="10.5703125" customWidth="1"/>
    <col min="14902" max="14902" width="8.5703125" customWidth="1"/>
    <col min="14903" max="14904" width="8.42578125" customWidth="1"/>
    <col min="14905" max="14905" width="9.140625" customWidth="1"/>
    <col min="14906" max="14906" width="8.140625" customWidth="1"/>
    <col min="14907" max="14907" width="8.85546875" customWidth="1"/>
    <col min="15101" max="15101" width="2.5703125" customWidth="1"/>
    <col min="15102" max="15102" width="5.140625" customWidth="1"/>
    <col min="15103" max="15103" width="12.42578125" customWidth="1"/>
    <col min="15104" max="15104" width="8.5703125" customWidth="1"/>
    <col min="15105" max="15105" width="9.28515625" customWidth="1"/>
    <col min="15106" max="15106" width="9.140625" customWidth="1"/>
    <col min="15107" max="15107" width="9" customWidth="1"/>
    <col min="15108" max="15108" width="8.85546875" customWidth="1"/>
    <col min="15109" max="15109" width="9" customWidth="1"/>
    <col min="15110" max="15111" width="8.85546875" customWidth="1"/>
    <col min="15112" max="15112" width="9.140625" customWidth="1"/>
    <col min="15113" max="15113" width="9.28515625" customWidth="1"/>
    <col min="15114" max="15114" width="9.42578125" customWidth="1"/>
    <col min="15115" max="15115" width="9.28515625" customWidth="1"/>
    <col min="15116" max="15116" width="9.5703125" customWidth="1"/>
    <col min="15117" max="15117" width="10" customWidth="1"/>
    <col min="15118" max="15118" width="10.140625" customWidth="1"/>
    <col min="15119" max="15119" width="10.28515625" customWidth="1"/>
    <col min="15120" max="15120" width="9.42578125" customWidth="1"/>
    <col min="15121" max="15121" width="9.5703125" customWidth="1"/>
    <col min="15122" max="15122" width="9" customWidth="1"/>
    <col min="15123" max="15123" width="9.42578125" customWidth="1"/>
    <col min="15124" max="15125" width="9.7109375" customWidth="1"/>
    <col min="15126" max="15127" width="10" customWidth="1"/>
    <col min="15128" max="15128" width="9.85546875" customWidth="1"/>
    <col min="15129" max="15129" width="14.140625" customWidth="1"/>
    <col min="15130" max="15130" width="10.42578125" customWidth="1"/>
    <col min="15131" max="15131" width="10.5703125" customWidth="1"/>
    <col min="15132" max="15132" width="10.42578125" customWidth="1"/>
    <col min="15133" max="15133" width="10.28515625" customWidth="1"/>
    <col min="15134" max="15134" width="10.5703125" customWidth="1"/>
    <col min="15135" max="15135" width="9.140625" customWidth="1"/>
    <col min="15136" max="15136" width="10.42578125" customWidth="1"/>
    <col min="15137" max="15142" width="9.140625" customWidth="1"/>
    <col min="15143" max="15143" width="8" customWidth="1"/>
    <col min="15144" max="15152" width="7.28515625" customWidth="1"/>
    <col min="15153" max="15153" width="8.42578125" customWidth="1"/>
    <col min="15154" max="15154" width="9.28515625" customWidth="1"/>
    <col min="15155" max="15155" width="7.28515625" customWidth="1"/>
    <col min="15156" max="15156" width="9.85546875" customWidth="1"/>
    <col min="15157" max="15157" width="10.5703125" customWidth="1"/>
    <col min="15158" max="15158" width="8.5703125" customWidth="1"/>
    <col min="15159" max="15160" width="8.42578125" customWidth="1"/>
    <col min="15161" max="15161" width="9.140625" customWidth="1"/>
    <col min="15162" max="15162" width="8.140625" customWidth="1"/>
    <col min="15163" max="15163" width="8.85546875" customWidth="1"/>
    <col min="15357" max="15357" width="2.5703125" customWidth="1"/>
    <col min="15358" max="15358" width="5.140625" customWidth="1"/>
    <col min="15359" max="15359" width="12.42578125" customWidth="1"/>
    <col min="15360" max="15360" width="8.5703125" customWidth="1"/>
    <col min="15361" max="15361" width="9.28515625" customWidth="1"/>
    <col min="15362" max="15362" width="9.140625" customWidth="1"/>
    <col min="15363" max="15363" width="9" customWidth="1"/>
    <col min="15364" max="15364" width="8.85546875" customWidth="1"/>
    <col min="15365" max="15365" width="9" customWidth="1"/>
    <col min="15366" max="15367" width="8.85546875" customWidth="1"/>
    <col min="15368" max="15368" width="9.140625" customWidth="1"/>
    <col min="15369" max="15369" width="9.28515625" customWidth="1"/>
    <col min="15370" max="15370" width="9.42578125" customWidth="1"/>
    <col min="15371" max="15371" width="9.28515625" customWidth="1"/>
    <col min="15372" max="15372" width="9.5703125" customWidth="1"/>
    <col min="15373" max="15373" width="10" customWidth="1"/>
    <col min="15374" max="15374" width="10.140625" customWidth="1"/>
    <col min="15375" max="15375" width="10.28515625" customWidth="1"/>
    <col min="15376" max="15376" width="9.42578125" customWidth="1"/>
    <col min="15377" max="15377" width="9.5703125" customWidth="1"/>
    <col min="15378" max="15378" width="9" customWidth="1"/>
    <col min="15379" max="15379" width="9.42578125" customWidth="1"/>
    <col min="15380" max="15381" width="9.7109375" customWidth="1"/>
    <col min="15382" max="15383" width="10" customWidth="1"/>
    <col min="15384" max="15384" width="9.85546875" customWidth="1"/>
    <col min="15385" max="15385" width="14.140625" customWidth="1"/>
    <col min="15386" max="15386" width="10.42578125" customWidth="1"/>
    <col min="15387" max="15387" width="10.5703125" customWidth="1"/>
    <col min="15388" max="15388" width="10.42578125" customWidth="1"/>
    <col min="15389" max="15389" width="10.28515625" customWidth="1"/>
    <col min="15390" max="15390" width="10.5703125" customWidth="1"/>
    <col min="15391" max="15391" width="9.140625" customWidth="1"/>
    <col min="15392" max="15392" width="10.42578125" customWidth="1"/>
    <col min="15393" max="15398" width="9.140625" customWidth="1"/>
    <col min="15399" max="15399" width="8" customWidth="1"/>
    <col min="15400" max="15408" width="7.28515625" customWidth="1"/>
    <col min="15409" max="15409" width="8.42578125" customWidth="1"/>
    <col min="15410" max="15410" width="9.28515625" customWidth="1"/>
    <col min="15411" max="15411" width="7.28515625" customWidth="1"/>
    <col min="15412" max="15412" width="9.85546875" customWidth="1"/>
    <col min="15413" max="15413" width="10.5703125" customWidth="1"/>
    <col min="15414" max="15414" width="8.5703125" customWidth="1"/>
    <col min="15415" max="15416" width="8.42578125" customWidth="1"/>
    <col min="15417" max="15417" width="9.140625" customWidth="1"/>
    <col min="15418" max="15418" width="8.140625" customWidth="1"/>
    <col min="15419" max="15419" width="8.85546875" customWidth="1"/>
    <col min="15613" max="15613" width="2.5703125" customWidth="1"/>
    <col min="15614" max="15614" width="5.140625" customWidth="1"/>
    <col min="15615" max="15615" width="12.42578125" customWidth="1"/>
    <col min="15616" max="15616" width="8.5703125" customWidth="1"/>
    <col min="15617" max="15617" width="9.28515625" customWidth="1"/>
    <col min="15618" max="15618" width="9.140625" customWidth="1"/>
    <col min="15619" max="15619" width="9" customWidth="1"/>
    <col min="15620" max="15620" width="8.85546875" customWidth="1"/>
    <col min="15621" max="15621" width="9" customWidth="1"/>
    <col min="15622" max="15623" width="8.85546875" customWidth="1"/>
    <col min="15624" max="15624" width="9.140625" customWidth="1"/>
    <col min="15625" max="15625" width="9.28515625" customWidth="1"/>
    <col min="15626" max="15626" width="9.42578125" customWidth="1"/>
    <col min="15627" max="15627" width="9.28515625" customWidth="1"/>
    <col min="15628" max="15628" width="9.5703125" customWidth="1"/>
    <col min="15629" max="15629" width="10" customWidth="1"/>
    <col min="15630" max="15630" width="10.140625" customWidth="1"/>
    <col min="15631" max="15631" width="10.28515625" customWidth="1"/>
    <col min="15632" max="15632" width="9.42578125" customWidth="1"/>
    <col min="15633" max="15633" width="9.5703125" customWidth="1"/>
    <col min="15634" max="15634" width="9" customWidth="1"/>
    <col min="15635" max="15635" width="9.42578125" customWidth="1"/>
    <col min="15636" max="15637" width="9.7109375" customWidth="1"/>
    <col min="15638" max="15639" width="10" customWidth="1"/>
    <col min="15640" max="15640" width="9.85546875" customWidth="1"/>
    <col min="15641" max="15641" width="14.140625" customWidth="1"/>
    <col min="15642" max="15642" width="10.42578125" customWidth="1"/>
    <col min="15643" max="15643" width="10.5703125" customWidth="1"/>
    <col min="15644" max="15644" width="10.42578125" customWidth="1"/>
    <col min="15645" max="15645" width="10.28515625" customWidth="1"/>
    <col min="15646" max="15646" width="10.5703125" customWidth="1"/>
    <col min="15647" max="15647" width="9.140625" customWidth="1"/>
    <col min="15648" max="15648" width="10.42578125" customWidth="1"/>
    <col min="15649" max="15654" width="9.140625" customWidth="1"/>
    <col min="15655" max="15655" width="8" customWidth="1"/>
    <col min="15656" max="15664" width="7.28515625" customWidth="1"/>
    <col min="15665" max="15665" width="8.42578125" customWidth="1"/>
    <col min="15666" max="15666" width="9.28515625" customWidth="1"/>
    <col min="15667" max="15667" width="7.28515625" customWidth="1"/>
    <col min="15668" max="15668" width="9.85546875" customWidth="1"/>
    <col min="15669" max="15669" width="10.5703125" customWidth="1"/>
    <col min="15670" max="15670" width="8.5703125" customWidth="1"/>
    <col min="15671" max="15672" width="8.42578125" customWidth="1"/>
    <col min="15673" max="15673" width="9.140625" customWidth="1"/>
    <col min="15674" max="15674" width="8.140625" customWidth="1"/>
    <col min="15675" max="15675" width="8.85546875" customWidth="1"/>
    <col min="15869" max="15869" width="2.5703125" customWidth="1"/>
    <col min="15870" max="15870" width="5.140625" customWidth="1"/>
    <col min="15871" max="15871" width="12.42578125" customWidth="1"/>
    <col min="15872" max="15872" width="8.5703125" customWidth="1"/>
    <col min="15873" max="15873" width="9.28515625" customWidth="1"/>
    <col min="15874" max="15874" width="9.140625" customWidth="1"/>
    <col min="15875" max="15875" width="9" customWidth="1"/>
    <col min="15876" max="15876" width="8.85546875" customWidth="1"/>
    <col min="15877" max="15877" width="9" customWidth="1"/>
    <col min="15878" max="15879" width="8.85546875" customWidth="1"/>
    <col min="15880" max="15880" width="9.140625" customWidth="1"/>
    <col min="15881" max="15881" width="9.28515625" customWidth="1"/>
    <col min="15882" max="15882" width="9.42578125" customWidth="1"/>
    <col min="15883" max="15883" width="9.28515625" customWidth="1"/>
    <col min="15884" max="15884" width="9.5703125" customWidth="1"/>
    <col min="15885" max="15885" width="10" customWidth="1"/>
    <col min="15886" max="15886" width="10.140625" customWidth="1"/>
    <col min="15887" max="15887" width="10.28515625" customWidth="1"/>
    <col min="15888" max="15888" width="9.42578125" customWidth="1"/>
    <col min="15889" max="15889" width="9.5703125" customWidth="1"/>
    <col min="15890" max="15890" width="9" customWidth="1"/>
    <col min="15891" max="15891" width="9.42578125" customWidth="1"/>
    <col min="15892" max="15893" width="9.7109375" customWidth="1"/>
    <col min="15894" max="15895" width="10" customWidth="1"/>
    <col min="15896" max="15896" width="9.85546875" customWidth="1"/>
    <col min="15897" max="15897" width="14.140625" customWidth="1"/>
    <col min="15898" max="15898" width="10.42578125" customWidth="1"/>
    <col min="15899" max="15899" width="10.5703125" customWidth="1"/>
    <col min="15900" max="15900" width="10.42578125" customWidth="1"/>
    <col min="15901" max="15901" width="10.28515625" customWidth="1"/>
    <col min="15902" max="15902" width="10.5703125" customWidth="1"/>
    <col min="15903" max="15903" width="9.140625" customWidth="1"/>
    <col min="15904" max="15904" width="10.42578125" customWidth="1"/>
    <col min="15905" max="15910" width="9.140625" customWidth="1"/>
    <col min="15911" max="15911" width="8" customWidth="1"/>
    <col min="15912" max="15920" width="7.28515625" customWidth="1"/>
    <col min="15921" max="15921" width="8.42578125" customWidth="1"/>
    <col min="15922" max="15922" width="9.28515625" customWidth="1"/>
    <col min="15923" max="15923" width="7.28515625" customWidth="1"/>
    <col min="15924" max="15924" width="9.85546875" customWidth="1"/>
    <col min="15925" max="15925" width="10.5703125" customWidth="1"/>
    <col min="15926" max="15926" width="8.5703125" customWidth="1"/>
    <col min="15927" max="15928" width="8.42578125" customWidth="1"/>
    <col min="15929" max="15929" width="9.140625" customWidth="1"/>
    <col min="15930" max="15930" width="8.140625" customWidth="1"/>
    <col min="15931" max="15931" width="8.85546875" customWidth="1"/>
    <col min="16125" max="16125" width="2.5703125" customWidth="1"/>
    <col min="16126" max="16126" width="5.140625" customWidth="1"/>
    <col min="16127" max="16127" width="12.42578125" customWidth="1"/>
    <col min="16128" max="16128" width="8.5703125" customWidth="1"/>
    <col min="16129" max="16129" width="9.28515625" customWidth="1"/>
    <col min="16130" max="16130" width="9.140625" customWidth="1"/>
    <col min="16131" max="16131" width="9" customWidth="1"/>
    <col min="16132" max="16132" width="8.85546875" customWidth="1"/>
    <col min="16133" max="16133" width="9" customWidth="1"/>
    <col min="16134" max="16135" width="8.85546875" customWidth="1"/>
    <col min="16136" max="16136" width="9.140625" customWidth="1"/>
    <col min="16137" max="16137" width="9.28515625" customWidth="1"/>
    <col min="16138" max="16138" width="9.42578125" customWidth="1"/>
    <col min="16139" max="16139" width="9.28515625" customWidth="1"/>
    <col min="16140" max="16140" width="9.5703125" customWidth="1"/>
    <col min="16141" max="16141" width="10" customWidth="1"/>
    <col min="16142" max="16142" width="10.140625" customWidth="1"/>
    <col min="16143" max="16143" width="10.28515625" customWidth="1"/>
    <col min="16144" max="16144" width="9.42578125" customWidth="1"/>
    <col min="16145" max="16145" width="9.5703125" customWidth="1"/>
    <col min="16146" max="16146" width="9" customWidth="1"/>
    <col min="16147" max="16147" width="9.42578125" customWidth="1"/>
    <col min="16148" max="16149" width="9.7109375" customWidth="1"/>
    <col min="16150" max="16151" width="10" customWidth="1"/>
    <col min="16152" max="16152" width="9.85546875" customWidth="1"/>
    <col min="16153" max="16153" width="14.140625" customWidth="1"/>
    <col min="16154" max="16154" width="10.42578125" customWidth="1"/>
    <col min="16155" max="16155" width="10.5703125" customWidth="1"/>
    <col min="16156" max="16156" width="10.42578125" customWidth="1"/>
    <col min="16157" max="16157" width="10.28515625" customWidth="1"/>
    <col min="16158" max="16158" width="10.5703125" customWidth="1"/>
    <col min="16159" max="16159" width="9.140625" customWidth="1"/>
    <col min="16160" max="16160" width="10.42578125" customWidth="1"/>
    <col min="16161" max="16166" width="9.140625" customWidth="1"/>
    <col min="16167" max="16167" width="8" customWidth="1"/>
    <col min="16168" max="16176" width="7.28515625" customWidth="1"/>
    <col min="16177" max="16177" width="8.42578125" customWidth="1"/>
    <col min="16178" max="16178" width="9.28515625" customWidth="1"/>
    <col min="16179" max="16179" width="7.28515625" customWidth="1"/>
    <col min="16180" max="16180" width="9.85546875" customWidth="1"/>
    <col min="16181" max="16181" width="10.5703125" customWidth="1"/>
    <col min="16182" max="16182" width="8.5703125" customWidth="1"/>
    <col min="16183" max="16184" width="8.42578125" customWidth="1"/>
    <col min="16185" max="16185" width="9.140625" customWidth="1"/>
    <col min="16186" max="16186" width="8.140625" customWidth="1"/>
    <col min="16187" max="16187" width="8.85546875" customWidth="1"/>
  </cols>
  <sheetData>
    <row r="1" spans="2:62" ht="30" x14ac:dyDescent="0.25">
      <c r="B1" s="1288" t="s">
        <v>292</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c r="BG1" s="1288"/>
      <c r="BH1" s="1288"/>
    </row>
    <row r="2" spans="2:62" ht="15.75" thickBot="1" x14ac:dyDescent="0.3">
      <c r="B2" s="282"/>
      <c r="C2" s="1"/>
    </row>
    <row r="3" spans="2:62" ht="15.75" customHeight="1" thickBot="1" x14ac:dyDescent="0.3">
      <c r="B3" s="1358" t="s">
        <v>0</v>
      </c>
      <c r="C3" s="1359"/>
      <c r="D3" s="1364" t="s">
        <v>1</v>
      </c>
      <c r="E3" s="1467" t="s">
        <v>2</v>
      </c>
      <c r="F3" s="1468"/>
      <c r="G3" s="1468"/>
      <c r="H3" s="1468"/>
      <c r="I3" s="1468"/>
      <c r="J3" s="1468"/>
      <c r="K3" s="1468"/>
      <c r="L3" s="1469"/>
      <c r="M3" s="1630" t="s">
        <v>3</v>
      </c>
      <c r="N3" s="1631"/>
      <c r="O3" s="1631"/>
      <c r="P3" s="1631"/>
      <c r="Q3" s="1631"/>
      <c r="R3" s="1631"/>
      <c r="S3" s="1631"/>
      <c r="T3" s="1631"/>
      <c r="U3" s="1631"/>
      <c r="V3" s="1631"/>
      <c r="W3" s="1631"/>
      <c r="X3" s="1631"/>
      <c r="Y3" s="1631"/>
      <c r="Z3" s="1631"/>
      <c r="AA3" s="1632"/>
      <c r="AB3" s="1500" t="s">
        <v>4</v>
      </c>
      <c r="AC3" s="1468"/>
      <c r="AD3" s="1468"/>
      <c r="AE3" s="1468"/>
      <c r="AF3" s="1468"/>
      <c r="AG3" s="1469"/>
      <c r="AH3" s="1660" t="s">
        <v>5</v>
      </c>
      <c r="AI3" s="1648"/>
      <c r="AJ3" s="1648"/>
      <c r="AK3" s="1648"/>
      <c r="AL3" s="1648"/>
      <c r="AM3" s="1648"/>
      <c r="AN3" s="1648"/>
      <c r="AO3" s="1649"/>
      <c r="AP3" s="1667" t="s">
        <v>6</v>
      </c>
      <c r="AQ3" s="1631"/>
      <c r="AR3" s="1631"/>
      <c r="AS3" s="1631"/>
      <c r="AT3" s="1631"/>
      <c r="AU3" s="1631"/>
      <c r="AV3" s="1631"/>
      <c r="AW3" s="1631"/>
      <c r="AX3" s="1631"/>
      <c r="AY3" s="1631"/>
      <c r="AZ3" s="1631"/>
      <c r="BA3" s="1631"/>
      <c r="BB3" s="1632"/>
      <c r="BC3" s="1667" t="s">
        <v>7</v>
      </c>
      <c r="BD3" s="1631"/>
      <c r="BE3" s="1631"/>
      <c r="BF3" s="1631"/>
      <c r="BG3" s="1631"/>
      <c r="BH3" s="1632"/>
      <c r="BI3" s="1680" t="s">
        <v>199</v>
      </c>
    </row>
    <row r="4" spans="2:62" ht="38.25" customHeight="1" x14ac:dyDescent="0.25">
      <c r="B4" s="1360"/>
      <c r="C4" s="1361"/>
      <c r="D4" s="1365"/>
      <c r="E4" s="1617" t="s">
        <v>9</v>
      </c>
      <c r="F4" s="1618"/>
      <c r="G4" s="1618"/>
      <c r="H4" s="1618" t="s">
        <v>117</v>
      </c>
      <c r="I4" s="1618"/>
      <c r="J4" s="1635" t="s">
        <v>12</v>
      </c>
      <c r="K4" s="1635"/>
      <c r="L4" s="1636"/>
      <c r="M4" s="1617" t="s">
        <v>90</v>
      </c>
      <c r="N4" s="1618"/>
      <c r="O4" s="1618"/>
      <c r="P4" s="1594" t="s">
        <v>91</v>
      </c>
      <c r="Q4" s="1618" t="s">
        <v>143</v>
      </c>
      <c r="R4" s="1618"/>
      <c r="S4" s="1618"/>
      <c r="T4" s="1618"/>
      <c r="U4" s="1618"/>
      <c r="V4" s="1618"/>
      <c r="W4" s="1618" t="s">
        <v>121</v>
      </c>
      <c r="X4" s="1618"/>
      <c r="Y4" s="1618"/>
      <c r="Z4" s="1618"/>
      <c r="AA4" s="1621"/>
      <c r="AB4" s="1657" t="s">
        <v>46</v>
      </c>
      <c r="AC4" s="1635" t="s">
        <v>15</v>
      </c>
      <c r="AD4" s="1635"/>
      <c r="AE4" s="1615" t="s">
        <v>16</v>
      </c>
      <c r="AF4" s="1615"/>
      <c r="AG4" s="243" t="s">
        <v>17</v>
      </c>
      <c r="AH4" s="1661" t="s">
        <v>18</v>
      </c>
      <c r="AI4" s="1618"/>
      <c r="AJ4" s="1618" t="s">
        <v>19</v>
      </c>
      <c r="AK4" s="1618"/>
      <c r="AL4" s="1644" t="s">
        <v>20</v>
      </c>
      <c r="AM4" s="1645"/>
      <c r="AN4" s="1645"/>
      <c r="AO4" s="1646"/>
      <c r="AP4" s="1657" t="s">
        <v>21</v>
      </c>
      <c r="AQ4" s="1594" t="s">
        <v>22</v>
      </c>
      <c r="AR4" s="1594" t="s">
        <v>23</v>
      </c>
      <c r="AS4" s="1594" t="s">
        <v>24</v>
      </c>
      <c r="AT4" s="1594" t="s">
        <v>25</v>
      </c>
      <c r="AU4" s="1637" t="s">
        <v>26</v>
      </c>
      <c r="AV4" s="1594" t="s">
        <v>93</v>
      </c>
      <c r="AW4" s="1594" t="s">
        <v>94</v>
      </c>
      <c r="AX4" s="1597" t="s">
        <v>27</v>
      </c>
      <c r="AY4" s="1597" t="s">
        <v>28</v>
      </c>
      <c r="AZ4" s="1594" t="s">
        <v>29</v>
      </c>
      <c r="BA4" s="1594" t="s">
        <v>30</v>
      </c>
      <c r="BB4" s="1601" t="s">
        <v>31</v>
      </c>
      <c r="BC4" s="1668" t="s">
        <v>32</v>
      </c>
      <c r="BD4" s="1628"/>
      <c r="BE4" s="1629" t="s">
        <v>33</v>
      </c>
      <c r="BF4" s="1628"/>
      <c r="BG4" s="1592" t="s">
        <v>34</v>
      </c>
      <c r="BH4" s="1593"/>
      <c r="BI4" s="1681"/>
    </row>
    <row r="5" spans="2:62" ht="38.25" customHeight="1" x14ac:dyDescent="0.25">
      <c r="B5" s="1360"/>
      <c r="C5" s="1361"/>
      <c r="D5" s="1365"/>
      <c r="E5" s="1612" t="s">
        <v>114</v>
      </c>
      <c r="F5" s="1604" t="s">
        <v>115</v>
      </c>
      <c r="G5" s="1604" t="s">
        <v>116</v>
      </c>
      <c r="H5" s="1604" t="s">
        <v>118</v>
      </c>
      <c r="I5" s="1604" t="s">
        <v>122</v>
      </c>
      <c r="J5" s="1561" t="s">
        <v>317</v>
      </c>
      <c r="K5" s="1561" t="s">
        <v>318</v>
      </c>
      <c r="L5" s="1616" t="s">
        <v>319</v>
      </c>
      <c r="M5" s="1612" t="s">
        <v>95</v>
      </c>
      <c r="N5" s="1604" t="s">
        <v>96</v>
      </c>
      <c r="O5" s="1604" t="s">
        <v>97</v>
      </c>
      <c r="P5" s="1619"/>
      <c r="Q5" s="1604" t="s">
        <v>119</v>
      </c>
      <c r="R5" s="1604" t="s">
        <v>188</v>
      </c>
      <c r="S5" s="1604" t="s">
        <v>189</v>
      </c>
      <c r="T5" s="1604" t="s">
        <v>100</v>
      </c>
      <c r="U5" s="1604" t="s">
        <v>190</v>
      </c>
      <c r="V5" s="1604" t="s">
        <v>98</v>
      </c>
      <c r="W5" s="1604" t="s">
        <v>41</v>
      </c>
      <c r="X5" s="1604" t="s">
        <v>42</v>
      </c>
      <c r="Y5" s="1604" t="s">
        <v>43</v>
      </c>
      <c r="Z5" s="1604" t="s">
        <v>44</v>
      </c>
      <c r="AA5" s="1607" t="s">
        <v>45</v>
      </c>
      <c r="AB5" s="1658"/>
      <c r="AC5" s="1516" t="s">
        <v>320</v>
      </c>
      <c r="AD5" s="1516" t="s">
        <v>321</v>
      </c>
      <c r="AE5" s="1516" t="s">
        <v>320</v>
      </c>
      <c r="AF5" s="1516" t="s">
        <v>321</v>
      </c>
      <c r="AG5" s="1541" t="s">
        <v>320</v>
      </c>
      <c r="AH5" s="1654" t="s">
        <v>322</v>
      </c>
      <c r="AI5" s="1604" t="s">
        <v>324</v>
      </c>
      <c r="AJ5" s="1604" t="s">
        <v>322</v>
      </c>
      <c r="AK5" s="1604" t="s">
        <v>324</v>
      </c>
      <c r="AL5" s="1604" t="s">
        <v>322</v>
      </c>
      <c r="AM5" s="1604" t="s">
        <v>324</v>
      </c>
      <c r="AN5" s="1604" t="s">
        <v>346</v>
      </c>
      <c r="AO5" s="1607" t="s">
        <v>340</v>
      </c>
      <c r="AP5" s="1658"/>
      <c r="AQ5" s="1595"/>
      <c r="AR5" s="1595"/>
      <c r="AS5" s="1595"/>
      <c r="AT5" s="1595"/>
      <c r="AU5" s="1595"/>
      <c r="AV5" s="1595"/>
      <c r="AW5" s="1595"/>
      <c r="AX5" s="1598"/>
      <c r="AY5" s="1598"/>
      <c r="AZ5" s="1595"/>
      <c r="BA5" s="1594"/>
      <c r="BB5" s="1602"/>
      <c r="BC5" s="1663" t="s">
        <v>338</v>
      </c>
      <c r="BD5" s="1610" t="s">
        <v>329</v>
      </c>
      <c r="BE5" s="1610" t="s">
        <v>342</v>
      </c>
      <c r="BF5" s="1610" t="s">
        <v>329</v>
      </c>
      <c r="BG5" s="1610" t="s">
        <v>342</v>
      </c>
      <c r="BH5" s="1622" t="s">
        <v>329</v>
      </c>
      <c r="BI5" s="1681"/>
    </row>
    <row r="6" spans="2:62" ht="38.25" customHeight="1" x14ac:dyDescent="0.25">
      <c r="B6" s="1360"/>
      <c r="C6" s="1361"/>
      <c r="D6" s="1365"/>
      <c r="E6" s="1624"/>
      <c r="F6" s="1610"/>
      <c r="G6" s="1610"/>
      <c r="H6" s="1610"/>
      <c r="I6" s="1610"/>
      <c r="J6" s="1539"/>
      <c r="K6" s="1539"/>
      <c r="L6" s="1542"/>
      <c r="M6" s="1613"/>
      <c r="N6" s="1633"/>
      <c r="O6" s="1633"/>
      <c r="P6" s="1619"/>
      <c r="Q6" s="1610"/>
      <c r="R6" s="1610"/>
      <c r="S6" s="1610"/>
      <c r="T6" s="1610"/>
      <c r="U6" s="1610"/>
      <c r="V6" s="1610"/>
      <c r="W6" s="1605"/>
      <c r="X6" s="1605"/>
      <c r="Y6" s="1605"/>
      <c r="Z6" s="1605"/>
      <c r="AA6" s="1608"/>
      <c r="AB6" s="1658"/>
      <c r="AC6" s="1517"/>
      <c r="AD6" s="1517"/>
      <c r="AE6" s="1517"/>
      <c r="AF6" s="1517"/>
      <c r="AG6" s="1642"/>
      <c r="AH6" s="1663"/>
      <c r="AI6" s="1610"/>
      <c r="AJ6" s="1610"/>
      <c r="AK6" s="1610"/>
      <c r="AL6" s="1610"/>
      <c r="AM6" s="1610"/>
      <c r="AN6" s="1610"/>
      <c r="AO6" s="1622"/>
      <c r="AP6" s="1658"/>
      <c r="AQ6" s="1595"/>
      <c r="AR6" s="1595"/>
      <c r="AS6" s="1595"/>
      <c r="AT6" s="1595"/>
      <c r="AU6" s="1595"/>
      <c r="AV6" s="1595"/>
      <c r="AW6" s="1595"/>
      <c r="AX6" s="1598"/>
      <c r="AY6" s="1598"/>
      <c r="AZ6" s="1595"/>
      <c r="BA6" s="1594"/>
      <c r="BB6" s="1602"/>
      <c r="BC6" s="1664"/>
      <c r="BD6" s="1605"/>
      <c r="BE6" s="1605"/>
      <c r="BF6" s="1605"/>
      <c r="BG6" s="1605"/>
      <c r="BH6" s="1608"/>
      <c r="BI6" s="1681"/>
    </row>
    <row r="7" spans="2:62" ht="38.25" customHeight="1" thickBot="1" x14ac:dyDescent="0.3">
      <c r="B7" s="1360"/>
      <c r="C7" s="1361"/>
      <c r="D7" s="1365"/>
      <c r="E7" s="1638"/>
      <c r="F7" s="1611"/>
      <c r="G7" s="1611"/>
      <c r="H7" s="1611"/>
      <c r="I7" s="1611"/>
      <c r="J7" s="1540"/>
      <c r="K7" s="1540"/>
      <c r="L7" s="1543"/>
      <c r="M7" s="1614"/>
      <c r="N7" s="1634"/>
      <c r="O7" s="1634"/>
      <c r="P7" s="1620"/>
      <c r="Q7" s="1611"/>
      <c r="R7" s="1611"/>
      <c r="S7" s="1611"/>
      <c r="T7" s="1611"/>
      <c r="U7" s="1611"/>
      <c r="V7" s="1611"/>
      <c r="W7" s="1606"/>
      <c r="X7" s="1606"/>
      <c r="Y7" s="1606"/>
      <c r="Z7" s="1606"/>
      <c r="AA7" s="1609"/>
      <c r="AB7" s="1659"/>
      <c r="AC7" s="1518"/>
      <c r="AD7" s="1518"/>
      <c r="AE7" s="1518"/>
      <c r="AF7" s="1518"/>
      <c r="AG7" s="1643"/>
      <c r="AH7" s="1666"/>
      <c r="AI7" s="1611"/>
      <c r="AJ7" s="1611"/>
      <c r="AK7" s="1611"/>
      <c r="AL7" s="1611"/>
      <c r="AM7" s="1611"/>
      <c r="AN7" s="1611"/>
      <c r="AO7" s="1623"/>
      <c r="AP7" s="1659"/>
      <c r="AQ7" s="1596"/>
      <c r="AR7" s="1596"/>
      <c r="AS7" s="1596"/>
      <c r="AT7" s="1596"/>
      <c r="AU7" s="1596"/>
      <c r="AV7" s="1596"/>
      <c r="AW7" s="1596"/>
      <c r="AX7" s="1599"/>
      <c r="AY7" s="1599"/>
      <c r="AZ7" s="1596"/>
      <c r="BA7" s="1600"/>
      <c r="BB7" s="1603"/>
      <c r="BC7" s="1665"/>
      <c r="BD7" s="1606"/>
      <c r="BE7" s="1606"/>
      <c r="BF7" s="1606"/>
      <c r="BG7" s="1606"/>
      <c r="BH7" s="1609"/>
      <c r="BI7" s="1682"/>
    </row>
    <row r="8" spans="2:62" ht="18" customHeight="1" thickBot="1" x14ac:dyDescent="0.3">
      <c r="B8" s="1360"/>
      <c r="C8" s="1361"/>
      <c r="D8" s="1365"/>
      <c r="E8" s="1348" t="s">
        <v>279</v>
      </c>
      <c r="F8" s="1348" t="s">
        <v>279</v>
      </c>
      <c r="G8" s="1348" t="s">
        <v>279</v>
      </c>
      <c r="H8" s="1124" t="s">
        <v>279</v>
      </c>
      <c r="I8" s="1124" t="s">
        <v>279</v>
      </c>
      <c r="J8" s="1356" t="s">
        <v>239</v>
      </c>
      <c r="K8" s="1356" t="s">
        <v>239</v>
      </c>
      <c r="L8" s="1356" t="s">
        <v>239</v>
      </c>
      <c r="M8" s="1348" t="s">
        <v>279</v>
      </c>
      <c r="N8" s="1348" t="s">
        <v>279</v>
      </c>
      <c r="O8" s="1348" t="s">
        <v>279</v>
      </c>
      <c r="P8" s="1348" t="s">
        <v>279</v>
      </c>
      <c r="Q8" s="1348" t="s">
        <v>279</v>
      </c>
      <c r="R8" s="1348" t="s">
        <v>279</v>
      </c>
      <c r="S8" s="1348" t="s">
        <v>279</v>
      </c>
      <c r="T8" s="1348" t="s">
        <v>279</v>
      </c>
      <c r="U8" s="1348" t="s">
        <v>279</v>
      </c>
      <c r="V8" s="1348" t="s">
        <v>279</v>
      </c>
      <c r="W8" s="1348" t="s">
        <v>279</v>
      </c>
      <c r="X8" s="1348" t="s">
        <v>279</v>
      </c>
      <c r="Y8" s="1348" t="s">
        <v>279</v>
      </c>
      <c r="Z8" s="1348" t="s">
        <v>279</v>
      </c>
      <c r="AA8" s="1348" t="s">
        <v>279</v>
      </c>
      <c r="AB8" s="1512" t="s">
        <v>240</v>
      </c>
      <c r="AC8" s="1344" t="s">
        <v>239</v>
      </c>
      <c r="AD8" s="1344" t="s">
        <v>239</v>
      </c>
      <c r="AE8" s="1344" t="s">
        <v>239</v>
      </c>
      <c r="AF8" s="1344" t="s">
        <v>239</v>
      </c>
      <c r="AG8" s="1344" t="s">
        <v>239</v>
      </c>
      <c r="AH8" s="1344" t="s">
        <v>280</v>
      </c>
      <c r="AI8" s="1344" t="s">
        <v>241</v>
      </c>
      <c r="AJ8" s="1344" t="s">
        <v>280</v>
      </c>
      <c r="AK8" s="1344" t="s">
        <v>241</v>
      </c>
      <c r="AL8" s="1344" t="s">
        <v>280</v>
      </c>
      <c r="AM8" s="1344" t="s">
        <v>241</v>
      </c>
      <c r="AN8" s="1344" t="s">
        <v>242</v>
      </c>
      <c r="AO8" s="1344" t="s">
        <v>241</v>
      </c>
      <c r="AP8" s="1512" t="s">
        <v>279</v>
      </c>
      <c r="AQ8" s="1512" t="s">
        <v>279</v>
      </c>
      <c r="AR8" s="1512" t="s">
        <v>279</v>
      </c>
      <c r="AS8" s="1512" t="s">
        <v>279</v>
      </c>
      <c r="AT8" s="1512" t="s">
        <v>279</v>
      </c>
      <c r="AU8" s="1512" t="s">
        <v>279</v>
      </c>
      <c r="AV8" s="1512" t="s">
        <v>279</v>
      </c>
      <c r="AW8" s="1512" t="s">
        <v>279</v>
      </c>
      <c r="AX8" s="1512" t="s">
        <v>279</v>
      </c>
      <c r="AY8" s="1512" t="s">
        <v>279</v>
      </c>
      <c r="AZ8" s="1512" t="s">
        <v>279</v>
      </c>
      <c r="BA8" s="1512" t="s">
        <v>279</v>
      </c>
      <c r="BB8" s="1512" t="s">
        <v>279</v>
      </c>
      <c r="BC8" s="1344" t="s">
        <v>243</v>
      </c>
      <c r="BD8" s="1344" t="s">
        <v>279</v>
      </c>
      <c r="BE8" s="1344" t="s">
        <v>243</v>
      </c>
      <c r="BF8" s="1344" t="s">
        <v>279</v>
      </c>
      <c r="BG8" s="1344" t="s">
        <v>243</v>
      </c>
      <c r="BH8" s="1346" t="s">
        <v>279</v>
      </c>
      <c r="BI8" s="1685" t="s">
        <v>355</v>
      </c>
    </row>
    <row r="9" spans="2:62" ht="18.75" customHeight="1" x14ac:dyDescent="0.25">
      <c r="B9" s="1360"/>
      <c r="C9" s="1361"/>
      <c r="D9" s="1365"/>
      <c r="E9" s="1349"/>
      <c r="F9" s="1349"/>
      <c r="G9" s="1349"/>
      <c r="H9" s="1683" t="s">
        <v>123</v>
      </c>
      <c r="I9" s="1684"/>
      <c r="J9" s="1357"/>
      <c r="K9" s="1357"/>
      <c r="L9" s="1357"/>
      <c r="M9" s="1349"/>
      <c r="N9" s="1349"/>
      <c r="O9" s="1349"/>
      <c r="P9" s="1349"/>
      <c r="Q9" s="1349"/>
      <c r="R9" s="1349"/>
      <c r="S9" s="1349"/>
      <c r="T9" s="1349"/>
      <c r="U9" s="1349"/>
      <c r="V9" s="1349"/>
      <c r="W9" s="1349"/>
      <c r="X9" s="1349"/>
      <c r="Y9" s="1349"/>
      <c r="Z9" s="1349"/>
      <c r="AA9" s="1349"/>
      <c r="AB9" s="1513"/>
      <c r="AC9" s="1345"/>
      <c r="AD9" s="1345"/>
      <c r="AE9" s="1345"/>
      <c r="AF9" s="1345"/>
      <c r="AG9" s="1345"/>
      <c r="AH9" s="1345"/>
      <c r="AI9" s="1345"/>
      <c r="AJ9" s="1345"/>
      <c r="AK9" s="1345"/>
      <c r="AL9" s="1345"/>
      <c r="AM9" s="1345"/>
      <c r="AN9" s="1345"/>
      <c r="AO9" s="1345"/>
      <c r="AP9" s="1513"/>
      <c r="AQ9" s="1513"/>
      <c r="AR9" s="1513"/>
      <c r="AS9" s="1513"/>
      <c r="AT9" s="1513"/>
      <c r="AU9" s="1513"/>
      <c r="AV9" s="1513"/>
      <c r="AW9" s="1513"/>
      <c r="AX9" s="1513"/>
      <c r="AY9" s="1513"/>
      <c r="AZ9" s="1513"/>
      <c r="BA9" s="1513"/>
      <c r="BB9" s="1513"/>
      <c r="BC9" s="1345"/>
      <c r="BD9" s="1345"/>
      <c r="BE9" s="1345"/>
      <c r="BF9" s="1345"/>
      <c r="BG9" s="1345"/>
      <c r="BH9" s="1347"/>
      <c r="BI9" s="1686"/>
    </row>
    <row r="10" spans="2:62" ht="23.25" x14ac:dyDescent="0.25">
      <c r="B10" s="1547"/>
      <c r="C10" s="1548"/>
      <c r="D10" s="665" t="s">
        <v>51</v>
      </c>
      <c r="E10" s="637">
        <f>SUM(E11:E47)</f>
        <v>977094</v>
      </c>
      <c r="F10" s="594">
        <f>SUM(F11:F47)</f>
        <v>740396</v>
      </c>
      <c r="G10" s="594">
        <f>SUM(G11:G47)</f>
        <v>321955</v>
      </c>
      <c r="H10" s="594">
        <f>SUM(H11:H47)</f>
        <v>19435</v>
      </c>
      <c r="I10" s="594">
        <f>SUM(I11:I47)</f>
        <v>5795</v>
      </c>
      <c r="J10" s="666">
        <v>2.5299999999999998</v>
      </c>
      <c r="K10" s="666">
        <v>8.43</v>
      </c>
      <c r="L10" s="668">
        <v>2.96</v>
      </c>
      <c r="M10" s="639">
        <f t="shared" ref="M10:AB10" si="0">SUM(M11:M47)</f>
        <v>227</v>
      </c>
      <c r="N10" s="594">
        <f t="shared" si="0"/>
        <v>8</v>
      </c>
      <c r="O10" s="594">
        <f t="shared" si="0"/>
        <v>1725</v>
      </c>
      <c r="P10" s="594">
        <f t="shared" si="0"/>
        <v>206</v>
      </c>
      <c r="Q10" s="594">
        <f t="shared" si="0"/>
        <v>226</v>
      </c>
      <c r="R10" s="594">
        <f t="shared" si="0"/>
        <v>8</v>
      </c>
      <c r="S10" s="594">
        <f t="shared" si="0"/>
        <v>16</v>
      </c>
      <c r="T10" s="594">
        <f t="shared" si="0"/>
        <v>347</v>
      </c>
      <c r="U10" s="594">
        <f t="shared" si="0"/>
        <v>118</v>
      </c>
      <c r="V10" s="594">
        <f t="shared" si="0"/>
        <v>8890</v>
      </c>
      <c r="W10" s="594">
        <f t="shared" si="0"/>
        <v>20818</v>
      </c>
      <c r="X10" s="594">
        <f t="shared" si="0"/>
        <v>108459</v>
      </c>
      <c r="Y10" s="594">
        <f t="shared" si="0"/>
        <v>72672</v>
      </c>
      <c r="Z10" s="594">
        <f t="shared" si="0"/>
        <v>23426</v>
      </c>
      <c r="AA10" s="636">
        <f t="shared" si="0"/>
        <v>20638</v>
      </c>
      <c r="AB10" s="637">
        <f t="shared" si="0"/>
        <v>362050</v>
      </c>
      <c r="AC10" s="635">
        <v>98.6</v>
      </c>
      <c r="AD10" s="635">
        <v>63.4</v>
      </c>
      <c r="AE10" s="635">
        <v>93.7</v>
      </c>
      <c r="AF10" s="635">
        <v>24.5</v>
      </c>
      <c r="AG10" s="653">
        <v>93.6</v>
      </c>
      <c r="AH10" s="639">
        <f>SUM(AH11:AH47)</f>
        <v>98453.599999999991</v>
      </c>
      <c r="AI10" s="594">
        <f t="shared" ref="AI10:BH10" si="1">SUM(AI11:AI47)</f>
        <v>424576.413</v>
      </c>
      <c r="AJ10" s="594">
        <f t="shared" si="1"/>
        <v>4001</v>
      </c>
      <c r="AK10" s="594">
        <f t="shared" si="1"/>
        <v>23987</v>
      </c>
      <c r="AL10" s="594">
        <f t="shared" si="1"/>
        <v>52166.499999999993</v>
      </c>
      <c r="AM10" s="594">
        <f t="shared" si="1"/>
        <v>266243.76619999995</v>
      </c>
      <c r="AN10" s="594">
        <f t="shared" si="1"/>
        <v>124771.86000000003</v>
      </c>
      <c r="AO10" s="636">
        <f t="shared" si="1"/>
        <v>154853.34179999999</v>
      </c>
      <c r="AP10" s="637">
        <f t="shared" si="1"/>
        <v>370884</v>
      </c>
      <c r="AQ10" s="594">
        <f t="shared" si="1"/>
        <v>51737</v>
      </c>
      <c r="AR10" s="594">
        <f t="shared" si="1"/>
        <v>52102</v>
      </c>
      <c r="AS10" s="594">
        <f t="shared" si="1"/>
        <v>12262</v>
      </c>
      <c r="AT10" s="594">
        <f t="shared" si="1"/>
        <v>7537</v>
      </c>
      <c r="AU10" s="594">
        <f t="shared" si="1"/>
        <v>1179</v>
      </c>
      <c r="AV10" s="594">
        <f t="shared" si="1"/>
        <v>9010</v>
      </c>
      <c r="AW10" s="594">
        <f t="shared" si="1"/>
        <v>40177</v>
      </c>
      <c r="AX10" s="594">
        <f t="shared" si="1"/>
        <v>18284</v>
      </c>
      <c r="AY10" s="594">
        <f t="shared" si="1"/>
        <v>17811</v>
      </c>
      <c r="AZ10" s="594">
        <f t="shared" si="1"/>
        <v>1368910</v>
      </c>
      <c r="BA10" s="594">
        <f t="shared" si="1"/>
        <v>5715150</v>
      </c>
      <c r="BB10" s="638">
        <f t="shared" si="1"/>
        <v>8727</v>
      </c>
      <c r="BC10" s="639">
        <f t="shared" si="1"/>
        <v>35635476</v>
      </c>
      <c r="BD10" s="594">
        <f t="shared" si="1"/>
        <v>71986375</v>
      </c>
      <c r="BE10" s="594">
        <f t="shared" si="1"/>
        <v>2402247</v>
      </c>
      <c r="BF10" s="594">
        <f t="shared" si="1"/>
        <v>3509827.5</v>
      </c>
      <c r="BG10" s="594">
        <f t="shared" si="1"/>
        <v>176359</v>
      </c>
      <c r="BH10" s="638">
        <f t="shared" si="1"/>
        <v>339922.5</v>
      </c>
      <c r="BI10" s="1057">
        <v>75.09</v>
      </c>
      <c r="BJ10" s="30"/>
    </row>
    <row r="11" spans="2:62" x14ac:dyDescent="0.25">
      <c r="B11" s="570">
        <v>1</v>
      </c>
      <c r="C11" s="568">
        <v>41001</v>
      </c>
      <c r="D11" s="535" t="s">
        <v>52</v>
      </c>
      <c r="E11" s="536">
        <v>244173</v>
      </c>
      <c r="F11" s="612">
        <v>161696</v>
      </c>
      <c r="G11" s="538">
        <v>209927</v>
      </c>
      <c r="H11" s="539">
        <v>6457</v>
      </c>
      <c r="I11" s="559">
        <v>2073</v>
      </c>
      <c r="J11" s="646">
        <v>3.5108423071249444</v>
      </c>
      <c r="K11" s="646">
        <v>6.1292225992034224</v>
      </c>
      <c r="L11" s="647">
        <v>3.4629001327629445</v>
      </c>
      <c r="M11" s="634">
        <v>39</v>
      </c>
      <c r="N11" s="974">
        <v>0</v>
      </c>
      <c r="O11" s="612">
        <v>132</v>
      </c>
      <c r="P11" s="612">
        <v>128</v>
      </c>
      <c r="Q11" s="537">
        <v>37</v>
      </c>
      <c r="R11" s="537">
        <v>1</v>
      </c>
      <c r="S11" s="537">
        <v>6</v>
      </c>
      <c r="T11" s="537">
        <v>97</v>
      </c>
      <c r="U11" s="537">
        <v>37</v>
      </c>
      <c r="V11" s="537">
        <v>2121</v>
      </c>
      <c r="W11" s="612">
        <v>7703</v>
      </c>
      <c r="X11" s="612">
        <v>30150</v>
      </c>
      <c r="Y11" s="612">
        <v>21442</v>
      </c>
      <c r="Z11" s="612">
        <v>7484</v>
      </c>
      <c r="AA11" s="596">
        <v>7627</v>
      </c>
      <c r="AB11" s="615">
        <v>126478</v>
      </c>
      <c r="AC11" s="613">
        <v>98</v>
      </c>
      <c r="AD11" s="613">
        <v>71</v>
      </c>
      <c r="AE11" s="613">
        <v>97</v>
      </c>
      <c r="AF11" s="613">
        <v>47</v>
      </c>
      <c r="AG11" s="614">
        <v>100</v>
      </c>
      <c r="AH11" s="652">
        <v>7032.4</v>
      </c>
      <c r="AI11" s="625">
        <v>21892.445999999996</v>
      </c>
      <c r="AJ11" s="612">
        <v>331</v>
      </c>
      <c r="AK11" s="625">
        <v>1986</v>
      </c>
      <c r="AL11" s="625">
        <v>2639.8</v>
      </c>
      <c r="AM11" s="625">
        <v>13182.92</v>
      </c>
      <c r="AN11" s="612">
        <v>3464.22</v>
      </c>
      <c r="AO11" s="631">
        <v>4157.0639999999994</v>
      </c>
      <c r="AP11" s="615">
        <v>20455</v>
      </c>
      <c r="AQ11" s="612">
        <v>11000</v>
      </c>
      <c r="AR11" s="612">
        <v>3400</v>
      </c>
      <c r="AS11" s="612">
        <v>2420</v>
      </c>
      <c r="AT11" s="612">
        <v>750</v>
      </c>
      <c r="AU11" s="621">
        <v>270</v>
      </c>
      <c r="AV11" s="612">
        <v>600</v>
      </c>
      <c r="AW11" s="612">
        <v>1000</v>
      </c>
      <c r="AX11" s="612">
        <v>1500</v>
      </c>
      <c r="AY11" s="612">
        <v>1300</v>
      </c>
      <c r="AZ11" s="612">
        <v>392000</v>
      </c>
      <c r="BA11" s="612">
        <v>1320000</v>
      </c>
      <c r="BB11" s="627">
        <v>600</v>
      </c>
      <c r="BC11" s="652">
        <v>2160000</v>
      </c>
      <c r="BD11" s="612">
        <v>4800000</v>
      </c>
      <c r="BE11" s="612">
        <v>335350</v>
      </c>
      <c r="BF11" s="612">
        <v>745000</v>
      </c>
      <c r="BG11" s="612">
        <v>4690</v>
      </c>
      <c r="BH11" s="630">
        <v>6700</v>
      </c>
      <c r="BI11" s="1058">
        <v>75.41</v>
      </c>
    </row>
    <row r="12" spans="2:62" x14ac:dyDescent="0.25">
      <c r="B12" s="283">
        <v>2</v>
      </c>
      <c r="C12" s="41">
        <v>41006</v>
      </c>
      <c r="D12" s="679" t="s">
        <v>80</v>
      </c>
      <c r="E12" s="547">
        <v>30327</v>
      </c>
      <c r="F12" s="616">
        <v>27432</v>
      </c>
      <c r="G12" s="549">
        <v>995</v>
      </c>
      <c r="H12" s="550">
        <v>624</v>
      </c>
      <c r="I12" s="548">
        <v>130</v>
      </c>
      <c r="J12" s="617">
        <v>2.8804007514088918</v>
      </c>
      <c r="K12" s="655">
        <v>10.551033187226048</v>
      </c>
      <c r="L12" s="618">
        <v>3.8196618659987478</v>
      </c>
      <c r="M12" s="661">
        <v>9</v>
      </c>
      <c r="N12" s="1039">
        <v>0</v>
      </c>
      <c r="O12" s="616">
        <v>84</v>
      </c>
      <c r="P12" s="616">
        <v>3</v>
      </c>
      <c r="Q12" s="548">
        <v>9</v>
      </c>
      <c r="R12" s="1066">
        <v>0</v>
      </c>
      <c r="S12" s="548">
        <v>1</v>
      </c>
      <c r="T12" s="548">
        <v>11</v>
      </c>
      <c r="U12" s="548">
        <v>3</v>
      </c>
      <c r="V12" s="548">
        <v>303</v>
      </c>
      <c r="W12" s="616">
        <v>560</v>
      </c>
      <c r="X12" s="616">
        <v>3985</v>
      </c>
      <c r="Y12" s="616">
        <v>2089</v>
      </c>
      <c r="Z12" s="616">
        <v>432</v>
      </c>
      <c r="AA12" s="669">
        <v>693</v>
      </c>
      <c r="AB12" s="619">
        <v>7986</v>
      </c>
      <c r="AC12" s="617">
        <v>100</v>
      </c>
      <c r="AD12" s="617">
        <v>44</v>
      </c>
      <c r="AE12" s="617">
        <v>95</v>
      </c>
      <c r="AF12" s="617">
        <v>12</v>
      </c>
      <c r="AG12" s="618">
        <v>95</v>
      </c>
      <c r="AH12" s="670">
        <v>2681</v>
      </c>
      <c r="AI12" s="626">
        <v>7313.9</v>
      </c>
      <c r="AJ12" s="616">
        <v>125</v>
      </c>
      <c r="AK12" s="626">
        <v>915</v>
      </c>
      <c r="AL12" s="626">
        <v>2250.8999999999996</v>
      </c>
      <c r="AM12" s="626">
        <v>7635</v>
      </c>
      <c r="AN12" s="616">
        <v>11750.050000000001</v>
      </c>
      <c r="AO12" s="664">
        <v>14687.562500000002</v>
      </c>
      <c r="AP12" s="619">
        <v>3493</v>
      </c>
      <c r="AQ12" s="616">
        <v>1200</v>
      </c>
      <c r="AR12" s="616">
        <v>1890</v>
      </c>
      <c r="AS12" s="616">
        <v>400</v>
      </c>
      <c r="AT12" s="616">
        <v>18</v>
      </c>
      <c r="AU12" s="620">
        <v>10</v>
      </c>
      <c r="AV12" s="620">
        <v>0</v>
      </c>
      <c r="AW12" s="620">
        <v>30</v>
      </c>
      <c r="AX12" s="620">
        <v>0</v>
      </c>
      <c r="AY12" s="620">
        <v>0</v>
      </c>
      <c r="AZ12" s="616">
        <v>2500</v>
      </c>
      <c r="BA12" s="616">
        <v>22400</v>
      </c>
      <c r="BB12" s="628">
        <v>95</v>
      </c>
      <c r="BC12" s="670">
        <v>3500</v>
      </c>
      <c r="BD12" s="616">
        <v>9800</v>
      </c>
      <c r="BE12" s="1041">
        <v>0</v>
      </c>
      <c r="BF12" s="1041">
        <v>0</v>
      </c>
      <c r="BG12" s="620">
        <v>0</v>
      </c>
      <c r="BH12" s="629">
        <v>0</v>
      </c>
      <c r="BI12" s="1059">
        <v>74.69</v>
      </c>
    </row>
    <row r="13" spans="2:62" x14ac:dyDescent="0.25">
      <c r="B13" s="283">
        <v>3</v>
      </c>
      <c r="C13" s="50">
        <v>41013</v>
      </c>
      <c r="D13" s="51" t="s">
        <v>73</v>
      </c>
      <c r="E13" s="231">
        <v>9626</v>
      </c>
      <c r="F13" s="192">
        <v>6748</v>
      </c>
      <c r="G13" s="141">
        <v>959</v>
      </c>
      <c r="H13" s="175">
        <v>163</v>
      </c>
      <c r="I13" s="139">
        <v>43</v>
      </c>
      <c r="J13" s="203">
        <v>3.5294117647058822</v>
      </c>
      <c r="K13" s="203">
        <v>2.3529411764705883</v>
      </c>
      <c r="L13" s="263">
        <v>0.78431372549019607</v>
      </c>
      <c r="M13" s="192">
        <v>3</v>
      </c>
      <c r="N13" s="986">
        <v>0</v>
      </c>
      <c r="O13" s="192">
        <v>21</v>
      </c>
      <c r="P13" s="195">
        <v>0</v>
      </c>
      <c r="Q13" s="154">
        <v>3</v>
      </c>
      <c r="R13" s="154">
        <v>0</v>
      </c>
      <c r="S13" s="154">
        <v>0</v>
      </c>
      <c r="T13" s="154">
        <v>3</v>
      </c>
      <c r="U13" s="154">
        <v>1</v>
      </c>
      <c r="V13" s="154">
        <v>96</v>
      </c>
      <c r="W13" s="192">
        <v>134</v>
      </c>
      <c r="X13" s="192">
        <v>923</v>
      </c>
      <c r="Y13" s="192">
        <v>669</v>
      </c>
      <c r="Z13" s="192">
        <v>255</v>
      </c>
      <c r="AA13" s="139">
        <v>230</v>
      </c>
      <c r="AB13" s="257">
        <v>3160</v>
      </c>
      <c r="AC13" s="193">
        <v>99</v>
      </c>
      <c r="AD13" s="193">
        <v>53</v>
      </c>
      <c r="AE13" s="193">
        <v>98</v>
      </c>
      <c r="AF13" s="193">
        <v>5</v>
      </c>
      <c r="AG13" s="255">
        <v>98</v>
      </c>
      <c r="AH13" s="194">
        <v>472.5</v>
      </c>
      <c r="AI13" s="194">
        <v>1990.35</v>
      </c>
      <c r="AJ13" s="192">
        <v>16</v>
      </c>
      <c r="AK13" s="194">
        <v>108</v>
      </c>
      <c r="AL13" s="194">
        <v>626.55999999999995</v>
      </c>
      <c r="AM13" s="194">
        <v>3943.6831999999999</v>
      </c>
      <c r="AN13" s="192">
        <v>1096.8899999999999</v>
      </c>
      <c r="AO13" s="192">
        <v>1371.1124999999997</v>
      </c>
      <c r="AP13" s="257">
        <v>5238</v>
      </c>
      <c r="AQ13" s="192">
        <v>1122</v>
      </c>
      <c r="AR13" s="192">
        <v>500</v>
      </c>
      <c r="AS13" s="192">
        <v>20</v>
      </c>
      <c r="AT13" s="192">
        <v>50</v>
      </c>
      <c r="AU13" s="195">
        <v>10</v>
      </c>
      <c r="AV13" s="197">
        <v>40</v>
      </c>
      <c r="AW13" s="197">
        <v>15</v>
      </c>
      <c r="AX13" s="192">
        <v>40</v>
      </c>
      <c r="AY13" s="192">
        <v>20</v>
      </c>
      <c r="AZ13" s="192">
        <v>6000</v>
      </c>
      <c r="BA13" s="192">
        <v>40000</v>
      </c>
      <c r="BB13" s="259">
        <v>75</v>
      </c>
      <c r="BC13" s="194">
        <v>3987</v>
      </c>
      <c r="BD13" s="192">
        <v>9500</v>
      </c>
      <c r="BE13" s="192">
        <v>3600</v>
      </c>
      <c r="BF13" s="192">
        <v>4000</v>
      </c>
      <c r="BG13" s="195">
        <v>0</v>
      </c>
      <c r="BH13" s="260">
        <v>0</v>
      </c>
      <c r="BI13" s="1058">
        <v>70.069999999999993</v>
      </c>
    </row>
    <row r="14" spans="2:62" x14ac:dyDescent="0.25">
      <c r="B14" s="283">
        <v>4</v>
      </c>
      <c r="C14" s="50">
        <v>41016</v>
      </c>
      <c r="D14" s="51" t="s">
        <v>53</v>
      </c>
      <c r="E14" s="231">
        <v>18793</v>
      </c>
      <c r="F14" s="192">
        <v>11363</v>
      </c>
      <c r="G14" s="141">
        <v>2711</v>
      </c>
      <c r="H14" s="175">
        <v>240</v>
      </c>
      <c r="I14" s="139">
        <v>88</v>
      </c>
      <c r="J14" s="193">
        <v>2.1373056994818653</v>
      </c>
      <c r="K14" s="193">
        <v>6.7357512953367875</v>
      </c>
      <c r="L14" s="255">
        <v>2.266839378238342</v>
      </c>
      <c r="M14" s="192">
        <v>3</v>
      </c>
      <c r="N14" s="192">
        <v>1</v>
      </c>
      <c r="O14" s="192">
        <v>31</v>
      </c>
      <c r="P14" s="195">
        <v>0</v>
      </c>
      <c r="Q14" s="139">
        <v>4</v>
      </c>
      <c r="R14" s="139">
        <v>1</v>
      </c>
      <c r="S14" s="139">
        <v>1</v>
      </c>
      <c r="T14" s="139">
        <v>5</v>
      </c>
      <c r="U14" s="139">
        <v>1</v>
      </c>
      <c r="V14" s="139">
        <v>150</v>
      </c>
      <c r="W14" s="192">
        <v>241</v>
      </c>
      <c r="X14" s="192">
        <v>1551</v>
      </c>
      <c r="Y14" s="192">
        <v>1166</v>
      </c>
      <c r="Z14" s="192">
        <v>361</v>
      </c>
      <c r="AA14" s="139">
        <v>281</v>
      </c>
      <c r="AB14" s="257">
        <v>5720</v>
      </c>
      <c r="AC14" s="193">
        <v>98</v>
      </c>
      <c r="AD14" s="193">
        <v>67</v>
      </c>
      <c r="AE14" s="193">
        <v>98</v>
      </c>
      <c r="AF14" s="193">
        <v>34</v>
      </c>
      <c r="AG14" s="255">
        <v>100</v>
      </c>
      <c r="AH14" s="194">
        <v>2330</v>
      </c>
      <c r="AI14" s="194">
        <v>14823.279999999999</v>
      </c>
      <c r="AJ14" s="192">
        <v>50</v>
      </c>
      <c r="AK14" s="194">
        <v>300</v>
      </c>
      <c r="AL14" s="194">
        <v>533.9</v>
      </c>
      <c r="AM14" s="194">
        <v>2928.4</v>
      </c>
      <c r="AN14" s="192">
        <v>901.00999999999988</v>
      </c>
      <c r="AO14" s="192">
        <v>1081.2119999999998</v>
      </c>
      <c r="AP14" s="257">
        <v>22892</v>
      </c>
      <c r="AQ14" s="192">
        <v>1060</v>
      </c>
      <c r="AR14" s="192">
        <v>1430</v>
      </c>
      <c r="AS14" s="192">
        <v>416</v>
      </c>
      <c r="AT14" s="192">
        <v>400</v>
      </c>
      <c r="AU14" s="195">
        <v>12</v>
      </c>
      <c r="AV14" s="195">
        <v>0</v>
      </c>
      <c r="AW14" s="195">
        <v>0</v>
      </c>
      <c r="AX14" s="192">
        <v>1195</v>
      </c>
      <c r="AY14" s="192">
        <v>350</v>
      </c>
      <c r="AZ14" s="192">
        <v>2500</v>
      </c>
      <c r="BA14" s="192">
        <v>450000</v>
      </c>
      <c r="BB14" s="259">
        <v>250</v>
      </c>
      <c r="BC14" s="194">
        <v>3256000</v>
      </c>
      <c r="BD14" s="192">
        <v>9250000</v>
      </c>
      <c r="BE14" s="192">
        <v>915600</v>
      </c>
      <c r="BF14" s="192">
        <v>1200000</v>
      </c>
      <c r="BG14" s="195">
        <v>0</v>
      </c>
      <c r="BH14" s="260">
        <v>0</v>
      </c>
      <c r="BI14" s="1059">
        <v>72.14</v>
      </c>
    </row>
    <row r="15" spans="2:62" x14ac:dyDescent="0.25">
      <c r="B15" s="283">
        <v>5</v>
      </c>
      <c r="C15" s="50">
        <v>41020</v>
      </c>
      <c r="D15" s="51" t="s">
        <v>54</v>
      </c>
      <c r="E15" s="231">
        <v>24148</v>
      </c>
      <c r="F15" s="192">
        <v>19856</v>
      </c>
      <c r="G15" s="141">
        <v>1165</v>
      </c>
      <c r="H15" s="175">
        <v>308</v>
      </c>
      <c r="I15" s="139">
        <v>120</v>
      </c>
      <c r="J15" s="193">
        <v>4.0779062690200849</v>
      </c>
      <c r="K15" s="193">
        <v>4.0779062690200849</v>
      </c>
      <c r="L15" s="255">
        <v>1.6433353621424223</v>
      </c>
      <c r="M15" s="192">
        <v>6</v>
      </c>
      <c r="N15" s="195">
        <v>0</v>
      </c>
      <c r="O15" s="192">
        <v>59</v>
      </c>
      <c r="P15" s="192">
        <v>1</v>
      </c>
      <c r="Q15" s="154">
        <v>6</v>
      </c>
      <c r="R15" s="154">
        <v>0</v>
      </c>
      <c r="S15" s="154">
        <v>0</v>
      </c>
      <c r="T15" s="154">
        <v>7</v>
      </c>
      <c r="U15" s="154">
        <v>3</v>
      </c>
      <c r="V15" s="154">
        <v>208</v>
      </c>
      <c r="W15" s="192">
        <v>387</v>
      </c>
      <c r="X15" s="192">
        <v>2455</v>
      </c>
      <c r="Y15" s="192">
        <v>1494</v>
      </c>
      <c r="Z15" s="192">
        <v>465</v>
      </c>
      <c r="AA15" s="139">
        <v>287</v>
      </c>
      <c r="AB15" s="257">
        <v>6654</v>
      </c>
      <c r="AC15" s="193">
        <v>100</v>
      </c>
      <c r="AD15" s="193">
        <v>41</v>
      </c>
      <c r="AE15" s="193">
        <v>99</v>
      </c>
      <c r="AF15" s="193">
        <v>14</v>
      </c>
      <c r="AG15" s="255">
        <v>100</v>
      </c>
      <c r="AH15" s="194">
        <v>2626</v>
      </c>
      <c r="AI15" s="194">
        <v>8113.3</v>
      </c>
      <c r="AJ15" s="192">
        <v>210</v>
      </c>
      <c r="AK15" s="194">
        <v>1400.5</v>
      </c>
      <c r="AL15" s="194">
        <v>2711.5</v>
      </c>
      <c r="AM15" s="194">
        <v>14220.91</v>
      </c>
      <c r="AN15" s="192">
        <v>4719.8400000000011</v>
      </c>
      <c r="AO15" s="192">
        <v>5758.2048000000013</v>
      </c>
      <c r="AP15" s="257">
        <v>12950</v>
      </c>
      <c r="AQ15" s="192">
        <v>590</v>
      </c>
      <c r="AR15" s="192">
        <v>350</v>
      </c>
      <c r="AS15" s="192">
        <v>300</v>
      </c>
      <c r="AT15" s="192">
        <v>250</v>
      </c>
      <c r="AU15" s="195">
        <v>0</v>
      </c>
      <c r="AV15" s="195">
        <v>200</v>
      </c>
      <c r="AW15" s="195">
        <v>150</v>
      </c>
      <c r="AX15" s="195">
        <v>300</v>
      </c>
      <c r="AY15" s="195">
        <v>150</v>
      </c>
      <c r="AZ15" s="192">
        <v>2600</v>
      </c>
      <c r="BA15" s="192">
        <v>12800</v>
      </c>
      <c r="BB15" s="259">
        <v>750</v>
      </c>
      <c r="BC15" s="194">
        <v>74775</v>
      </c>
      <c r="BD15" s="192">
        <v>199400</v>
      </c>
      <c r="BE15" s="192">
        <v>11600</v>
      </c>
      <c r="BF15" s="192">
        <v>11600</v>
      </c>
      <c r="BG15" s="192">
        <v>8000</v>
      </c>
      <c r="BH15" s="261">
        <v>16000</v>
      </c>
      <c r="BI15" s="1058">
        <v>64.25</v>
      </c>
    </row>
    <row r="16" spans="2:62" x14ac:dyDescent="0.25">
      <c r="B16" s="692">
        <v>6</v>
      </c>
      <c r="C16" s="50">
        <v>41026</v>
      </c>
      <c r="D16" s="51" t="s">
        <v>74</v>
      </c>
      <c r="E16" s="231">
        <v>3573</v>
      </c>
      <c r="F16" s="192">
        <v>2052</v>
      </c>
      <c r="G16" s="141">
        <v>226</v>
      </c>
      <c r="H16" s="175">
        <v>51</v>
      </c>
      <c r="I16" s="139">
        <v>18</v>
      </c>
      <c r="J16" s="203">
        <v>1.2048192771084338</v>
      </c>
      <c r="K16" s="203">
        <v>10.843373493975903</v>
      </c>
      <c r="L16" s="263">
        <v>1.2048192771084338</v>
      </c>
      <c r="M16" s="192">
        <v>1</v>
      </c>
      <c r="N16" s="195">
        <v>0</v>
      </c>
      <c r="O16" s="192">
        <v>9</v>
      </c>
      <c r="P16" s="195">
        <v>0</v>
      </c>
      <c r="Q16" s="154">
        <v>1</v>
      </c>
      <c r="R16" s="154">
        <v>0</v>
      </c>
      <c r="S16" s="154">
        <v>0</v>
      </c>
      <c r="T16" s="154">
        <v>1</v>
      </c>
      <c r="U16" s="154">
        <v>1</v>
      </c>
      <c r="V16" s="154">
        <v>35</v>
      </c>
      <c r="W16" s="192">
        <v>51</v>
      </c>
      <c r="X16" s="192">
        <v>334</v>
      </c>
      <c r="Y16" s="192">
        <v>206</v>
      </c>
      <c r="Z16" s="192">
        <v>61</v>
      </c>
      <c r="AA16" s="154">
        <v>0</v>
      </c>
      <c r="AB16" s="257">
        <v>1580</v>
      </c>
      <c r="AC16" s="193">
        <v>100</v>
      </c>
      <c r="AD16" s="193">
        <v>58</v>
      </c>
      <c r="AE16" s="193">
        <v>86</v>
      </c>
      <c r="AF16" s="193">
        <v>4</v>
      </c>
      <c r="AG16" s="255">
        <v>90</v>
      </c>
      <c r="AH16" s="194">
        <v>688</v>
      </c>
      <c r="AI16" s="194">
        <v>3438.2</v>
      </c>
      <c r="AJ16" s="192">
        <v>4</v>
      </c>
      <c r="AK16" s="194">
        <v>24</v>
      </c>
      <c r="AL16" s="194">
        <v>256.85000000000002</v>
      </c>
      <c r="AM16" s="194">
        <v>2628.13</v>
      </c>
      <c r="AN16" s="192">
        <v>83.1</v>
      </c>
      <c r="AO16" s="192">
        <v>103.875</v>
      </c>
      <c r="AP16" s="257">
        <v>6349</v>
      </c>
      <c r="AQ16" s="192">
        <v>600</v>
      </c>
      <c r="AR16" s="192">
        <v>80</v>
      </c>
      <c r="AS16" s="192">
        <v>50</v>
      </c>
      <c r="AT16" s="192">
        <v>12</v>
      </c>
      <c r="AU16" s="195">
        <v>80</v>
      </c>
      <c r="AV16" s="195">
        <v>0</v>
      </c>
      <c r="AW16" s="195">
        <v>0</v>
      </c>
      <c r="AX16" s="195">
        <v>250</v>
      </c>
      <c r="AY16" s="199">
        <v>67</v>
      </c>
      <c r="AZ16" s="199">
        <v>1200</v>
      </c>
      <c r="BA16" s="192">
        <v>4500</v>
      </c>
      <c r="BB16" s="260">
        <v>0</v>
      </c>
      <c r="BC16" s="194">
        <v>5760</v>
      </c>
      <c r="BD16" s="192">
        <v>19200</v>
      </c>
      <c r="BE16" s="195">
        <v>4000</v>
      </c>
      <c r="BF16" s="195">
        <v>4000</v>
      </c>
      <c r="BG16" s="195">
        <v>0</v>
      </c>
      <c r="BH16" s="260">
        <v>0</v>
      </c>
      <c r="BI16" s="1059">
        <v>68.7</v>
      </c>
    </row>
    <row r="17" spans="1:95" x14ac:dyDescent="0.25">
      <c r="B17" s="283">
        <v>7</v>
      </c>
      <c r="C17" s="50">
        <v>41078</v>
      </c>
      <c r="D17" s="51" t="s">
        <v>55</v>
      </c>
      <c r="E17" s="231">
        <v>7961</v>
      </c>
      <c r="F17" s="192">
        <v>5396</v>
      </c>
      <c r="G17" s="141">
        <v>479</v>
      </c>
      <c r="H17" s="175">
        <v>70</v>
      </c>
      <c r="I17" s="139">
        <v>31</v>
      </c>
      <c r="J17" s="203">
        <v>6.5616797900262469</v>
      </c>
      <c r="K17" s="203">
        <v>11.023622047244094</v>
      </c>
      <c r="L17" s="263">
        <v>6.0367454068241466</v>
      </c>
      <c r="M17" s="192">
        <v>3</v>
      </c>
      <c r="N17" s="192">
        <v>1</v>
      </c>
      <c r="O17" s="192">
        <v>31</v>
      </c>
      <c r="P17" s="195">
        <v>0</v>
      </c>
      <c r="Q17" s="139">
        <v>3</v>
      </c>
      <c r="R17" s="139">
        <v>1</v>
      </c>
      <c r="S17" s="139">
        <v>1</v>
      </c>
      <c r="T17" s="139">
        <v>2</v>
      </c>
      <c r="U17" s="139">
        <v>1</v>
      </c>
      <c r="V17" s="139">
        <v>76</v>
      </c>
      <c r="W17" s="192">
        <v>82</v>
      </c>
      <c r="X17" s="192">
        <v>655</v>
      </c>
      <c r="Y17" s="192">
        <v>408</v>
      </c>
      <c r="Z17" s="192">
        <v>140</v>
      </c>
      <c r="AA17" s="139">
        <v>80</v>
      </c>
      <c r="AB17" s="257">
        <v>2376</v>
      </c>
      <c r="AC17" s="193">
        <v>100</v>
      </c>
      <c r="AD17" s="193">
        <v>44</v>
      </c>
      <c r="AE17" s="193">
        <v>96</v>
      </c>
      <c r="AF17" s="193">
        <v>29</v>
      </c>
      <c r="AG17" s="255">
        <v>94</v>
      </c>
      <c r="AH17" s="194">
        <v>1391.2</v>
      </c>
      <c r="AI17" s="194">
        <v>5081.1900000000005</v>
      </c>
      <c r="AJ17" s="192">
        <v>46</v>
      </c>
      <c r="AK17" s="194">
        <v>291</v>
      </c>
      <c r="AL17" s="194">
        <v>969.7</v>
      </c>
      <c r="AM17" s="194">
        <v>5039.982</v>
      </c>
      <c r="AN17" s="192">
        <v>648.17000000000007</v>
      </c>
      <c r="AO17" s="192">
        <v>777.80400000000009</v>
      </c>
      <c r="AP17" s="257">
        <v>16011</v>
      </c>
      <c r="AQ17" s="192">
        <v>255</v>
      </c>
      <c r="AR17" s="192">
        <v>1800</v>
      </c>
      <c r="AS17" s="192">
        <v>180</v>
      </c>
      <c r="AT17" s="192">
        <v>345</v>
      </c>
      <c r="AU17" s="195">
        <v>100</v>
      </c>
      <c r="AV17" s="195">
        <v>0</v>
      </c>
      <c r="AW17" s="195">
        <v>0</v>
      </c>
      <c r="AX17" s="192">
        <v>4300</v>
      </c>
      <c r="AY17" s="192">
        <v>5400</v>
      </c>
      <c r="AZ17" s="192">
        <v>12000</v>
      </c>
      <c r="BA17" s="192">
        <v>5250</v>
      </c>
      <c r="BB17" s="260">
        <v>0</v>
      </c>
      <c r="BC17" s="194">
        <v>278320</v>
      </c>
      <c r="BD17" s="192">
        <v>784000</v>
      </c>
      <c r="BE17" s="192">
        <v>40800</v>
      </c>
      <c r="BF17" s="192">
        <v>51000</v>
      </c>
      <c r="BG17" s="195">
        <v>0</v>
      </c>
      <c r="BH17" s="260">
        <v>0</v>
      </c>
      <c r="BI17" s="1058">
        <v>62.01</v>
      </c>
    </row>
    <row r="18" spans="1:95" x14ac:dyDescent="0.25">
      <c r="B18" s="283">
        <v>8</v>
      </c>
      <c r="C18" s="50">
        <v>41132</v>
      </c>
      <c r="D18" s="51" t="s">
        <v>56</v>
      </c>
      <c r="E18" s="231">
        <v>32476</v>
      </c>
      <c r="F18" s="192">
        <v>22806</v>
      </c>
      <c r="G18" s="141">
        <v>7508</v>
      </c>
      <c r="H18" s="181">
        <v>439</v>
      </c>
      <c r="I18" s="139">
        <v>209</v>
      </c>
      <c r="J18" s="203">
        <v>1.4439411098527746</v>
      </c>
      <c r="K18" s="203">
        <v>4.8414496036240084</v>
      </c>
      <c r="L18" s="263">
        <v>2.2083805209513021</v>
      </c>
      <c r="M18" s="192">
        <v>5</v>
      </c>
      <c r="N18" s="192">
        <v>1</v>
      </c>
      <c r="O18" s="192">
        <v>46</v>
      </c>
      <c r="P18" s="192">
        <v>5</v>
      </c>
      <c r="Q18" s="139">
        <v>5</v>
      </c>
      <c r="R18" s="139">
        <v>1</v>
      </c>
      <c r="S18" s="139">
        <v>1</v>
      </c>
      <c r="T18" s="139">
        <v>10</v>
      </c>
      <c r="U18" s="139">
        <v>3</v>
      </c>
      <c r="V18" s="139">
        <v>241</v>
      </c>
      <c r="W18" s="192">
        <v>518</v>
      </c>
      <c r="X18" s="192">
        <v>2881</v>
      </c>
      <c r="Y18" s="192">
        <v>1856</v>
      </c>
      <c r="Z18" s="192">
        <v>504</v>
      </c>
      <c r="AA18" s="139">
        <v>742</v>
      </c>
      <c r="AB18" s="257">
        <v>10277</v>
      </c>
      <c r="AC18" s="193">
        <v>98</v>
      </c>
      <c r="AD18" s="193">
        <v>69</v>
      </c>
      <c r="AE18" s="193">
        <v>95</v>
      </c>
      <c r="AF18" s="193">
        <v>26</v>
      </c>
      <c r="AG18" s="255">
        <v>99</v>
      </c>
      <c r="AH18" s="194">
        <v>15124.1</v>
      </c>
      <c r="AI18" s="194">
        <v>101292.454</v>
      </c>
      <c r="AJ18" s="192">
        <v>132</v>
      </c>
      <c r="AK18" s="194">
        <v>696</v>
      </c>
      <c r="AL18" s="194">
        <v>1331.58</v>
      </c>
      <c r="AM18" s="194">
        <v>5787.8540999999996</v>
      </c>
      <c r="AN18" s="192">
        <v>1478.59</v>
      </c>
      <c r="AO18" s="192">
        <v>1774.3079999999998</v>
      </c>
      <c r="AP18" s="257">
        <v>9775</v>
      </c>
      <c r="AQ18" s="192">
        <v>5000</v>
      </c>
      <c r="AR18" s="192">
        <v>1911</v>
      </c>
      <c r="AS18" s="192">
        <v>450</v>
      </c>
      <c r="AT18" s="192">
        <v>88</v>
      </c>
      <c r="AU18" s="192">
        <v>67</v>
      </c>
      <c r="AV18" s="195">
        <v>0</v>
      </c>
      <c r="AW18" s="195">
        <v>0</v>
      </c>
      <c r="AX18" s="192">
        <v>50</v>
      </c>
      <c r="AY18" s="192">
        <v>87</v>
      </c>
      <c r="AZ18" s="192">
        <v>25000</v>
      </c>
      <c r="BA18" s="192">
        <v>45000</v>
      </c>
      <c r="BB18" s="259">
        <v>60</v>
      </c>
      <c r="BC18" s="194">
        <v>12300000</v>
      </c>
      <c r="BD18" s="192">
        <v>21582000</v>
      </c>
      <c r="BE18" s="192">
        <v>115000</v>
      </c>
      <c r="BF18" s="192">
        <v>140250</v>
      </c>
      <c r="BG18" s="195">
        <v>0</v>
      </c>
      <c r="BH18" s="260">
        <v>0</v>
      </c>
      <c r="BI18" s="1059">
        <v>70.33</v>
      </c>
    </row>
    <row r="19" spans="1:95" x14ac:dyDescent="0.25">
      <c r="B19" s="283">
        <v>9</v>
      </c>
      <c r="C19" s="50">
        <v>41206</v>
      </c>
      <c r="D19" s="51" t="s">
        <v>57</v>
      </c>
      <c r="E19" s="231">
        <v>8522</v>
      </c>
      <c r="F19" s="192">
        <v>6185</v>
      </c>
      <c r="G19" s="141">
        <v>385</v>
      </c>
      <c r="H19" s="175">
        <v>121</v>
      </c>
      <c r="I19" s="139">
        <v>31</v>
      </c>
      <c r="J19" s="193">
        <v>1.1456628477905073</v>
      </c>
      <c r="K19" s="193">
        <v>9.4926350245499176</v>
      </c>
      <c r="L19" s="255">
        <v>2.6186579378068742</v>
      </c>
      <c r="M19" s="192">
        <v>5</v>
      </c>
      <c r="N19" s="192">
        <v>1</v>
      </c>
      <c r="O19" s="192">
        <v>52</v>
      </c>
      <c r="P19" s="195">
        <v>0</v>
      </c>
      <c r="Q19" s="154">
        <v>5</v>
      </c>
      <c r="R19" s="154">
        <v>0</v>
      </c>
      <c r="S19" s="154">
        <v>0</v>
      </c>
      <c r="T19" s="154">
        <v>1</v>
      </c>
      <c r="U19" s="154">
        <v>0</v>
      </c>
      <c r="V19" s="154">
        <v>90</v>
      </c>
      <c r="W19" s="192">
        <v>110</v>
      </c>
      <c r="X19" s="192">
        <v>724</v>
      </c>
      <c r="Y19" s="192">
        <v>354</v>
      </c>
      <c r="Z19" s="192">
        <v>94</v>
      </c>
      <c r="AA19" s="139">
        <v>149</v>
      </c>
      <c r="AB19" s="257">
        <v>2899</v>
      </c>
      <c r="AC19" s="193">
        <v>99</v>
      </c>
      <c r="AD19" s="193">
        <v>62</v>
      </c>
      <c r="AE19" s="193">
        <v>93</v>
      </c>
      <c r="AF19" s="193">
        <v>24</v>
      </c>
      <c r="AG19" s="255">
        <v>95</v>
      </c>
      <c r="AH19" s="194">
        <v>2191</v>
      </c>
      <c r="AI19" s="194">
        <v>4661.8999999999996</v>
      </c>
      <c r="AJ19" s="192">
        <v>152</v>
      </c>
      <c r="AK19" s="194">
        <v>926</v>
      </c>
      <c r="AL19" s="194">
        <v>1072.3</v>
      </c>
      <c r="AM19" s="194">
        <v>5682.23</v>
      </c>
      <c r="AN19" s="192">
        <v>1549.92</v>
      </c>
      <c r="AO19" s="192">
        <v>1859.904</v>
      </c>
      <c r="AP19" s="257">
        <v>14532</v>
      </c>
      <c r="AQ19" s="192">
        <v>200</v>
      </c>
      <c r="AR19" s="192">
        <v>4250</v>
      </c>
      <c r="AS19" s="192">
        <v>1720</v>
      </c>
      <c r="AT19" s="192">
        <v>1230</v>
      </c>
      <c r="AU19" s="195">
        <v>0</v>
      </c>
      <c r="AV19" s="195">
        <v>0</v>
      </c>
      <c r="AW19" s="195">
        <v>0</v>
      </c>
      <c r="AX19" s="192">
        <v>2820</v>
      </c>
      <c r="AY19" s="192">
        <v>3540</v>
      </c>
      <c r="AZ19" s="192">
        <v>3500</v>
      </c>
      <c r="BA19" s="192">
        <v>8400</v>
      </c>
      <c r="BB19" s="259">
        <v>78</v>
      </c>
      <c r="BC19" s="194">
        <v>1880</v>
      </c>
      <c r="BD19" s="192">
        <v>4500</v>
      </c>
      <c r="BE19" s="192">
        <v>450</v>
      </c>
      <c r="BF19" s="192">
        <v>1000</v>
      </c>
      <c r="BG19" s="195">
        <v>2000</v>
      </c>
      <c r="BH19" s="260">
        <v>3330</v>
      </c>
      <c r="BI19" s="1058">
        <v>59.2</v>
      </c>
    </row>
    <row r="20" spans="1:95" x14ac:dyDescent="0.25">
      <c r="B20" s="283">
        <v>10</v>
      </c>
      <c r="C20" s="50">
        <v>41244</v>
      </c>
      <c r="D20" s="51" t="s">
        <v>81</v>
      </c>
      <c r="E20" s="231">
        <v>4012</v>
      </c>
      <c r="F20" s="192">
        <v>2994</v>
      </c>
      <c r="G20" s="141">
        <v>241</v>
      </c>
      <c r="H20" s="175">
        <v>50</v>
      </c>
      <c r="I20" s="139">
        <v>19</v>
      </c>
      <c r="J20" s="193">
        <v>3.6529680365296802</v>
      </c>
      <c r="K20" s="193">
        <v>5.4794520547945202</v>
      </c>
      <c r="L20" s="255">
        <v>0.91324200913242004</v>
      </c>
      <c r="M20" s="192">
        <v>1</v>
      </c>
      <c r="N20" s="195">
        <v>0</v>
      </c>
      <c r="O20" s="192">
        <v>13</v>
      </c>
      <c r="P20" s="195">
        <v>0</v>
      </c>
      <c r="Q20" s="154">
        <v>1</v>
      </c>
      <c r="R20" s="154">
        <v>0</v>
      </c>
      <c r="S20" s="154">
        <v>0</v>
      </c>
      <c r="T20" s="154">
        <v>2</v>
      </c>
      <c r="U20" s="154">
        <v>1</v>
      </c>
      <c r="V20" s="154">
        <v>38</v>
      </c>
      <c r="W20" s="192">
        <v>38</v>
      </c>
      <c r="X20" s="192">
        <v>408</v>
      </c>
      <c r="Y20" s="192">
        <v>251</v>
      </c>
      <c r="Z20" s="192">
        <v>84</v>
      </c>
      <c r="AA20" s="139">
        <v>0</v>
      </c>
      <c r="AB20" s="257">
        <v>1292</v>
      </c>
      <c r="AC20" s="193">
        <v>100</v>
      </c>
      <c r="AD20" s="193">
        <v>88</v>
      </c>
      <c r="AE20" s="193">
        <v>98</v>
      </c>
      <c r="AF20" s="193">
        <v>66</v>
      </c>
      <c r="AG20" s="255">
        <v>93</v>
      </c>
      <c r="AH20" s="194">
        <v>211</v>
      </c>
      <c r="AI20" s="194">
        <v>716.88</v>
      </c>
      <c r="AJ20" s="192">
        <v>44</v>
      </c>
      <c r="AK20" s="194">
        <v>208</v>
      </c>
      <c r="AL20" s="194">
        <v>362.7</v>
      </c>
      <c r="AM20" s="194">
        <v>1478.05</v>
      </c>
      <c r="AN20" s="192">
        <v>875.33000000000015</v>
      </c>
      <c r="AO20" s="192">
        <v>1094.1625000000001</v>
      </c>
      <c r="AP20" s="257">
        <v>5550</v>
      </c>
      <c r="AQ20" s="192">
        <v>400</v>
      </c>
      <c r="AR20" s="192">
        <v>130</v>
      </c>
      <c r="AS20" s="192">
        <v>30</v>
      </c>
      <c r="AT20" s="192">
        <v>5</v>
      </c>
      <c r="AU20" s="195">
        <v>0</v>
      </c>
      <c r="AV20" s="195">
        <v>300</v>
      </c>
      <c r="AW20" s="195">
        <v>0</v>
      </c>
      <c r="AX20" s="195">
        <v>0</v>
      </c>
      <c r="AY20" s="195">
        <v>0</v>
      </c>
      <c r="AZ20" s="192">
        <v>4000</v>
      </c>
      <c r="BA20" s="192">
        <v>6400</v>
      </c>
      <c r="BB20" s="259">
        <v>15</v>
      </c>
      <c r="BC20" s="195">
        <v>1200</v>
      </c>
      <c r="BD20" s="195">
        <v>2900</v>
      </c>
      <c r="BE20" s="195">
        <v>2563</v>
      </c>
      <c r="BF20" s="195">
        <v>4836</v>
      </c>
      <c r="BG20" s="195">
        <v>350</v>
      </c>
      <c r="BH20" s="260">
        <v>722.5</v>
      </c>
      <c r="BI20" s="1058">
        <v>57.65</v>
      </c>
    </row>
    <row r="21" spans="1:95" x14ac:dyDescent="0.25">
      <c r="B21" s="570">
        <v>11</v>
      </c>
      <c r="C21" s="50">
        <v>41298</v>
      </c>
      <c r="D21" s="51" t="s">
        <v>72</v>
      </c>
      <c r="E21" s="231">
        <v>66991</v>
      </c>
      <c r="F21" s="192">
        <v>53843</v>
      </c>
      <c r="G21" s="141">
        <v>17808</v>
      </c>
      <c r="H21" s="175">
        <v>1316</v>
      </c>
      <c r="I21" s="139">
        <v>360</v>
      </c>
      <c r="J21" s="193">
        <v>0.94212651413189774</v>
      </c>
      <c r="K21" s="193">
        <v>8.9098250336473761</v>
      </c>
      <c r="L21" s="255">
        <v>2.3014804845222074</v>
      </c>
      <c r="M21" s="192">
        <v>13</v>
      </c>
      <c r="N21" s="192">
        <v>1</v>
      </c>
      <c r="O21" s="192">
        <v>99</v>
      </c>
      <c r="P21" s="192">
        <v>9</v>
      </c>
      <c r="Q21" s="139">
        <v>13</v>
      </c>
      <c r="R21" s="139">
        <v>1</v>
      </c>
      <c r="S21" s="139">
        <v>1</v>
      </c>
      <c r="T21" s="139">
        <v>23</v>
      </c>
      <c r="U21" s="139">
        <v>8</v>
      </c>
      <c r="V21" s="139">
        <v>572</v>
      </c>
      <c r="W21" s="192">
        <v>1315</v>
      </c>
      <c r="X21" s="192">
        <v>7366</v>
      </c>
      <c r="Y21" s="192">
        <v>5027</v>
      </c>
      <c r="Z21" s="192">
        <v>1633</v>
      </c>
      <c r="AA21" s="139">
        <v>1304</v>
      </c>
      <c r="AB21" s="257">
        <v>23863</v>
      </c>
      <c r="AC21" s="193">
        <v>100</v>
      </c>
      <c r="AD21" s="193">
        <v>76</v>
      </c>
      <c r="AE21" s="193">
        <v>97</v>
      </c>
      <c r="AF21" s="193">
        <v>18</v>
      </c>
      <c r="AG21" s="255">
        <v>98</v>
      </c>
      <c r="AH21" s="194">
        <v>6122</v>
      </c>
      <c r="AI21" s="194">
        <v>18385.5</v>
      </c>
      <c r="AJ21" s="192">
        <v>645</v>
      </c>
      <c r="AK21" s="194">
        <v>3832</v>
      </c>
      <c r="AL21" s="194">
        <v>3344.3999999999996</v>
      </c>
      <c r="AM21" s="194">
        <v>17136.519999999997</v>
      </c>
      <c r="AN21" s="192">
        <v>7926.96</v>
      </c>
      <c r="AO21" s="192">
        <v>9908.7000000000007</v>
      </c>
      <c r="AP21" s="257">
        <v>10388</v>
      </c>
      <c r="AQ21" s="192">
        <v>2500</v>
      </c>
      <c r="AR21" s="192">
        <v>3900</v>
      </c>
      <c r="AS21" s="192">
        <v>1560</v>
      </c>
      <c r="AT21" s="192">
        <v>268</v>
      </c>
      <c r="AU21" s="192">
        <v>21</v>
      </c>
      <c r="AV21" s="192">
        <v>215</v>
      </c>
      <c r="AW21" s="202">
        <v>0</v>
      </c>
      <c r="AX21" s="192">
        <v>360</v>
      </c>
      <c r="AY21" s="192">
        <v>180</v>
      </c>
      <c r="AZ21" s="192">
        <v>48000</v>
      </c>
      <c r="BA21" s="192">
        <v>420000</v>
      </c>
      <c r="BB21" s="259">
        <v>510</v>
      </c>
      <c r="BC21" s="194">
        <v>2250000</v>
      </c>
      <c r="BD21" s="192">
        <v>5625000</v>
      </c>
      <c r="BE21" s="192">
        <v>380000</v>
      </c>
      <c r="BF21" s="192">
        <v>380000</v>
      </c>
      <c r="BG21" s="192">
        <v>15200</v>
      </c>
      <c r="BH21" s="261">
        <v>26000</v>
      </c>
      <c r="BI21" s="1059">
        <v>71.209999999999994</v>
      </c>
    </row>
    <row r="22" spans="1:95" x14ac:dyDescent="0.25">
      <c r="B22" s="283">
        <v>12</v>
      </c>
      <c r="C22" s="50">
        <v>41306</v>
      </c>
      <c r="D22" s="51" t="s">
        <v>75</v>
      </c>
      <c r="E22" s="231">
        <v>24498</v>
      </c>
      <c r="F22" s="192">
        <v>16787</v>
      </c>
      <c r="G22" s="141">
        <v>4524</v>
      </c>
      <c r="H22" s="175">
        <v>388</v>
      </c>
      <c r="I22" s="139">
        <v>157</v>
      </c>
      <c r="J22" s="193">
        <v>3.8528896672504378</v>
      </c>
      <c r="K22" s="193">
        <v>7.8225335668417983</v>
      </c>
      <c r="L22" s="255">
        <v>3.0939871570344426</v>
      </c>
      <c r="M22" s="192">
        <v>8</v>
      </c>
      <c r="N22" s="195">
        <v>0</v>
      </c>
      <c r="O22" s="192">
        <v>46</v>
      </c>
      <c r="P22" s="192">
        <v>1</v>
      </c>
      <c r="Q22" s="139">
        <v>7</v>
      </c>
      <c r="R22" s="139">
        <v>0</v>
      </c>
      <c r="S22" s="139">
        <v>0</v>
      </c>
      <c r="T22" s="139">
        <v>13</v>
      </c>
      <c r="U22" s="139">
        <v>5</v>
      </c>
      <c r="V22" s="139">
        <v>282</v>
      </c>
      <c r="W22" s="192">
        <v>363</v>
      </c>
      <c r="X22" s="192">
        <v>2403</v>
      </c>
      <c r="Y22" s="192">
        <v>2068</v>
      </c>
      <c r="Z22" s="192">
        <v>708</v>
      </c>
      <c r="AA22" s="139">
        <v>322</v>
      </c>
      <c r="AB22" s="257">
        <v>8333</v>
      </c>
      <c r="AC22" s="193">
        <v>100</v>
      </c>
      <c r="AD22" s="193">
        <v>73</v>
      </c>
      <c r="AE22" s="193">
        <v>99</v>
      </c>
      <c r="AF22" s="193">
        <v>15</v>
      </c>
      <c r="AG22" s="255">
        <v>99</v>
      </c>
      <c r="AH22" s="194">
        <v>2458</v>
      </c>
      <c r="AI22" s="194">
        <v>7118.3</v>
      </c>
      <c r="AJ22" s="192">
        <v>237</v>
      </c>
      <c r="AK22" s="194">
        <v>1637.6</v>
      </c>
      <c r="AL22" s="194">
        <v>2577.0499999999997</v>
      </c>
      <c r="AM22" s="194">
        <v>11089.150999999998</v>
      </c>
      <c r="AN22" s="192">
        <v>4595.21</v>
      </c>
      <c r="AO22" s="192">
        <v>5744.0124999999998</v>
      </c>
      <c r="AP22" s="257">
        <v>12345</v>
      </c>
      <c r="AQ22" s="192">
        <v>2000</v>
      </c>
      <c r="AR22" s="192">
        <v>700</v>
      </c>
      <c r="AS22" s="192">
        <v>45</v>
      </c>
      <c r="AT22" s="192">
        <v>250</v>
      </c>
      <c r="AU22" s="195">
        <v>40</v>
      </c>
      <c r="AV22" s="195">
        <v>200</v>
      </c>
      <c r="AW22" s="195">
        <v>70</v>
      </c>
      <c r="AX22" s="195">
        <v>120</v>
      </c>
      <c r="AY22" s="199">
        <v>45</v>
      </c>
      <c r="AZ22" s="199">
        <v>15000</v>
      </c>
      <c r="BA22" s="192">
        <v>66000</v>
      </c>
      <c r="BB22" s="259">
        <v>300</v>
      </c>
      <c r="BC22" s="194">
        <v>1240000</v>
      </c>
      <c r="BD22" s="192">
        <v>3100000</v>
      </c>
      <c r="BE22" s="192">
        <v>143500</v>
      </c>
      <c r="BF22" s="192">
        <v>287000</v>
      </c>
      <c r="BG22" s="195">
        <v>0</v>
      </c>
      <c r="BH22" s="260">
        <v>0</v>
      </c>
      <c r="BI22" s="1058">
        <v>79.930000000000007</v>
      </c>
    </row>
    <row r="23" spans="1:95" x14ac:dyDescent="0.25">
      <c r="B23" s="283">
        <v>13</v>
      </c>
      <c r="C23" s="50">
        <v>41319</v>
      </c>
      <c r="D23" s="51" t="s">
        <v>76</v>
      </c>
      <c r="E23" s="231">
        <v>17649</v>
      </c>
      <c r="F23" s="192">
        <v>15759</v>
      </c>
      <c r="G23" s="141">
        <v>1343</v>
      </c>
      <c r="H23" s="175">
        <v>290</v>
      </c>
      <c r="I23" s="139">
        <v>78</v>
      </c>
      <c r="J23" s="193">
        <v>1.116751269035533</v>
      </c>
      <c r="K23" s="193">
        <v>9.9492385786802036</v>
      </c>
      <c r="L23" s="255">
        <v>2.1319796954314718</v>
      </c>
      <c r="M23" s="192">
        <v>3</v>
      </c>
      <c r="N23" s="195">
        <v>0</v>
      </c>
      <c r="O23" s="192">
        <v>50</v>
      </c>
      <c r="P23" s="192">
        <v>1</v>
      </c>
      <c r="Q23" s="139">
        <v>3</v>
      </c>
      <c r="R23" s="139">
        <v>0</v>
      </c>
      <c r="S23" s="139">
        <v>0</v>
      </c>
      <c r="T23" s="139">
        <v>8</v>
      </c>
      <c r="U23" s="139">
        <v>3</v>
      </c>
      <c r="V23" s="139">
        <v>167</v>
      </c>
      <c r="W23" s="192">
        <v>210</v>
      </c>
      <c r="X23" s="192">
        <v>2004</v>
      </c>
      <c r="Y23" s="192">
        <v>1274</v>
      </c>
      <c r="Z23" s="192">
        <v>346</v>
      </c>
      <c r="AA23" s="139">
        <v>509</v>
      </c>
      <c r="AB23" s="257">
        <v>5759</v>
      </c>
      <c r="AC23" s="193">
        <v>100</v>
      </c>
      <c r="AD23" s="193">
        <v>75</v>
      </c>
      <c r="AE23" s="193">
        <v>100</v>
      </c>
      <c r="AF23" s="193">
        <v>26</v>
      </c>
      <c r="AG23" s="255">
        <v>99</v>
      </c>
      <c r="AH23" s="194">
        <v>664</v>
      </c>
      <c r="AI23" s="194">
        <v>2647.3</v>
      </c>
      <c r="AJ23" s="192">
        <v>148</v>
      </c>
      <c r="AK23" s="194">
        <v>996</v>
      </c>
      <c r="AL23" s="194">
        <v>1325.3</v>
      </c>
      <c r="AM23" s="194">
        <v>6304.174</v>
      </c>
      <c r="AN23" s="192">
        <v>4167.57</v>
      </c>
      <c r="AO23" s="192">
        <v>5209.4624999999996</v>
      </c>
      <c r="AP23" s="257">
        <v>3642</v>
      </c>
      <c r="AQ23" s="192">
        <v>1600</v>
      </c>
      <c r="AR23" s="192">
        <v>130</v>
      </c>
      <c r="AS23" s="192">
        <v>50</v>
      </c>
      <c r="AT23" s="192">
        <v>8</v>
      </c>
      <c r="AU23" s="195">
        <v>40</v>
      </c>
      <c r="AV23" s="192">
        <v>250</v>
      </c>
      <c r="AW23" s="192">
        <v>100</v>
      </c>
      <c r="AX23" s="192">
        <v>120</v>
      </c>
      <c r="AY23" s="192">
        <v>60</v>
      </c>
      <c r="AZ23" s="192">
        <v>4550</v>
      </c>
      <c r="BA23" s="192">
        <v>37500</v>
      </c>
      <c r="BB23" s="259">
        <v>72</v>
      </c>
      <c r="BC23" s="194">
        <v>195240</v>
      </c>
      <c r="BD23" s="192">
        <v>504500</v>
      </c>
      <c r="BE23" s="192">
        <v>101000</v>
      </c>
      <c r="BF23" s="192">
        <v>200000</v>
      </c>
      <c r="BG23" s="195">
        <v>3060</v>
      </c>
      <c r="BH23" s="260">
        <v>6800</v>
      </c>
      <c r="BI23" s="1059">
        <v>64.86</v>
      </c>
    </row>
    <row r="24" spans="1:95" x14ac:dyDescent="0.25">
      <c r="B24" s="283">
        <v>14</v>
      </c>
      <c r="C24" s="50">
        <v>41349</v>
      </c>
      <c r="D24" s="51" t="s">
        <v>58</v>
      </c>
      <c r="E24" s="231">
        <v>6778</v>
      </c>
      <c r="F24" s="192">
        <v>5291</v>
      </c>
      <c r="G24" s="141">
        <v>1110</v>
      </c>
      <c r="H24" s="181">
        <v>142</v>
      </c>
      <c r="I24" s="139">
        <v>37</v>
      </c>
      <c r="J24" s="193">
        <v>2.593010146561443</v>
      </c>
      <c r="K24" s="193">
        <v>6.2006764374295376</v>
      </c>
      <c r="L24" s="256">
        <v>3.3821871476888385</v>
      </c>
      <c r="M24" s="192">
        <v>1</v>
      </c>
      <c r="N24" s="195">
        <v>0</v>
      </c>
      <c r="O24" s="192">
        <v>8</v>
      </c>
      <c r="P24" s="195">
        <v>0</v>
      </c>
      <c r="Q24" s="154">
        <v>1</v>
      </c>
      <c r="R24" s="154">
        <v>0</v>
      </c>
      <c r="S24" s="154">
        <v>0</v>
      </c>
      <c r="T24" s="154">
        <v>3</v>
      </c>
      <c r="U24" s="154">
        <v>1</v>
      </c>
      <c r="V24" s="154">
        <v>58</v>
      </c>
      <c r="W24" s="192">
        <v>113</v>
      </c>
      <c r="X24" s="192">
        <v>683</v>
      </c>
      <c r="Y24" s="192">
        <v>414</v>
      </c>
      <c r="Z24" s="192">
        <v>113</v>
      </c>
      <c r="AA24" s="154">
        <v>50</v>
      </c>
      <c r="AB24" s="257">
        <v>2707</v>
      </c>
      <c r="AC24" s="193">
        <v>100</v>
      </c>
      <c r="AD24" s="193">
        <v>54</v>
      </c>
      <c r="AE24" s="193">
        <v>99</v>
      </c>
      <c r="AF24" s="193">
        <v>30</v>
      </c>
      <c r="AG24" s="255">
        <v>98</v>
      </c>
      <c r="AH24" s="194">
        <v>425</v>
      </c>
      <c r="AI24" s="194">
        <v>2695.2999999999997</v>
      </c>
      <c r="AJ24" s="192">
        <v>78</v>
      </c>
      <c r="AK24" s="194">
        <v>471</v>
      </c>
      <c r="AL24" s="194">
        <v>317.95</v>
      </c>
      <c r="AM24" s="194">
        <v>1517.479</v>
      </c>
      <c r="AN24" s="192">
        <v>869.46999999999991</v>
      </c>
      <c r="AO24" s="192">
        <v>1043.3639999999998</v>
      </c>
      <c r="AP24" s="257">
        <v>4703</v>
      </c>
      <c r="AQ24" s="192">
        <v>400</v>
      </c>
      <c r="AR24" s="192">
        <v>350</v>
      </c>
      <c r="AS24" s="192">
        <v>279</v>
      </c>
      <c r="AT24" s="192">
        <v>74</v>
      </c>
      <c r="AU24" s="195">
        <v>22</v>
      </c>
      <c r="AV24" s="195">
        <v>185</v>
      </c>
      <c r="AW24" s="195">
        <v>250</v>
      </c>
      <c r="AX24" s="195">
        <v>585</v>
      </c>
      <c r="AY24" s="195">
        <v>625</v>
      </c>
      <c r="AZ24" s="192">
        <v>4000</v>
      </c>
      <c r="BA24" s="192">
        <v>8400</v>
      </c>
      <c r="BB24" s="260">
        <v>0</v>
      </c>
      <c r="BC24" s="194">
        <v>2318500</v>
      </c>
      <c r="BD24" s="192">
        <v>3234500</v>
      </c>
      <c r="BE24" s="195">
        <v>71400</v>
      </c>
      <c r="BF24" s="195">
        <v>84000</v>
      </c>
      <c r="BG24" s="195">
        <v>0</v>
      </c>
      <c r="BH24" s="260">
        <v>0</v>
      </c>
      <c r="BI24" s="1058">
        <v>70.09</v>
      </c>
    </row>
    <row r="25" spans="1:95" x14ac:dyDescent="0.25">
      <c r="B25" s="283">
        <v>15</v>
      </c>
      <c r="C25" s="50">
        <v>41357</v>
      </c>
      <c r="D25" s="51" t="s">
        <v>59</v>
      </c>
      <c r="E25" s="231">
        <v>8731</v>
      </c>
      <c r="F25" s="192">
        <v>8880</v>
      </c>
      <c r="G25" s="141">
        <v>666</v>
      </c>
      <c r="H25" s="175">
        <v>207</v>
      </c>
      <c r="I25" s="139">
        <v>46</v>
      </c>
      <c r="J25" s="193">
        <v>1.40405616224649</v>
      </c>
      <c r="K25" s="193">
        <v>14.35257410296412</v>
      </c>
      <c r="L25" s="255">
        <v>2.5481019240769629</v>
      </c>
      <c r="M25" s="192">
        <v>4</v>
      </c>
      <c r="N25" s="195">
        <v>0</v>
      </c>
      <c r="O25" s="192">
        <v>31</v>
      </c>
      <c r="P25" s="195">
        <v>0</v>
      </c>
      <c r="Q25" s="154">
        <v>4</v>
      </c>
      <c r="R25" s="154">
        <v>0</v>
      </c>
      <c r="S25" s="154">
        <v>1</v>
      </c>
      <c r="T25" s="154">
        <v>3</v>
      </c>
      <c r="U25" s="154">
        <v>1</v>
      </c>
      <c r="V25" s="154">
        <v>113</v>
      </c>
      <c r="W25" s="192">
        <v>182</v>
      </c>
      <c r="X25" s="192">
        <v>1171</v>
      </c>
      <c r="Y25" s="192">
        <v>626</v>
      </c>
      <c r="Z25" s="192">
        <v>220</v>
      </c>
      <c r="AA25" s="139">
        <v>103</v>
      </c>
      <c r="AB25" s="257">
        <v>3631</v>
      </c>
      <c r="AC25" s="193">
        <v>87</v>
      </c>
      <c r="AD25" s="193">
        <v>70</v>
      </c>
      <c r="AE25" s="193">
        <v>93</v>
      </c>
      <c r="AF25" s="193">
        <v>20</v>
      </c>
      <c r="AG25" s="255">
        <v>97</v>
      </c>
      <c r="AH25" s="194">
        <v>1152</v>
      </c>
      <c r="AI25" s="194">
        <v>2298.1</v>
      </c>
      <c r="AJ25" s="192">
        <v>111</v>
      </c>
      <c r="AK25" s="194">
        <v>690.5</v>
      </c>
      <c r="AL25" s="194">
        <v>1159.8</v>
      </c>
      <c r="AM25" s="194">
        <v>4566.2250000000004</v>
      </c>
      <c r="AN25" s="192">
        <v>2143.71</v>
      </c>
      <c r="AO25" s="192">
        <v>2615.3262</v>
      </c>
      <c r="AP25" s="257">
        <v>6061</v>
      </c>
      <c r="AQ25" s="192">
        <v>1250</v>
      </c>
      <c r="AR25" s="192">
        <v>2200</v>
      </c>
      <c r="AS25" s="192">
        <v>78</v>
      </c>
      <c r="AT25" s="192">
        <v>350</v>
      </c>
      <c r="AU25" s="195">
        <v>0</v>
      </c>
      <c r="AV25" s="202">
        <v>0</v>
      </c>
      <c r="AW25" s="192">
        <v>67</v>
      </c>
      <c r="AX25" s="192">
        <v>20</v>
      </c>
      <c r="AY25" s="192">
        <v>20</v>
      </c>
      <c r="AZ25" s="192">
        <v>3000</v>
      </c>
      <c r="BA25" s="192">
        <v>16500</v>
      </c>
      <c r="BB25" s="259">
        <v>115</v>
      </c>
      <c r="BC25" s="194">
        <v>14060</v>
      </c>
      <c r="BD25" s="192">
        <v>38000</v>
      </c>
      <c r="BE25" s="192">
        <v>5800</v>
      </c>
      <c r="BF25" s="192">
        <v>5800</v>
      </c>
      <c r="BG25" s="192">
        <v>5440</v>
      </c>
      <c r="BH25" s="261">
        <v>6800</v>
      </c>
      <c r="BI25" s="1059">
        <v>64.92</v>
      </c>
    </row>
    <row r="26" spans="1:95" x14ac:dyDescent="0.25">
      <c r="B26" s="692">
        <v>16</v>
      </c>
      <c r="C26" s="50">
        <v>41359</v>
      </c>
      <c r="D26" s="51" t="s">
        <v>82</v>
      </c>
      <c r="E26" s="231">
        <v>26001</v>
      </c>
      <c r="F26" s="192">
        <v>23662</v>
      </c>
      <c r="G26" s="141">
        <v>1271</v>
      </c>
      <c r="H26" s="175">
        <v>418</v>
      </c>
      <c r="I26" s="139">
        <v>148</v>
      </c>
      <c r="J26" s="193">
        <v>1.3535031847133758</v>
      </c>
      <c r="K26" s="193">
        <v>15.684713375796179</v>
      </c>
      <c r="L26" s="255">
        <v>4.9363057324840769</v>
      </c>
      <c r="M26" s="192">
        <v>7</v>
      </c>
      <c r="N26" s="202">
        <v>0</v>
      </c>
      <c r="O26" s="192">
        <v>60</v>
      </c>
      <c r="P26" s="192">
        <v>2</v>
      </c>
      <c r="Q26" s="154">
        <v>7</v>
      </c>
      <c r="R26" s="154">
        <v>0</v>
      </c>
      <c r="S26" s="154">
        <v>0</v>
      </c>
      <c r="T26" s="154">
        <v>9</v>
      </c>
      <c r="U26" s="154">
        <v>2</v>
      </c>
      <c r="V26" s="154">
        <v>218</v>
      </c>
      <c r="W26" s="192">
        <v>382</v>
      </c>
      <c r="X26" s="192">
        <v>2538</v>
      </c>
      <c r="Y26" s="192">
        <v>1608</v>
      </c>
      <c r="Z26" s="192">
        <v>491</v>
      </c>
      <c r="AA26" s="139">
        <v>642</v>
      </c>
      <c r="AB26" s="257">
        <v>6611</v>
      </c>
      <c r="AC26" s="193">
        <v>98</v>
      </c>
      <c r="AD26" s="193">
        <v>78</v>
      </c>
      <c r="AE26" s="193">
        <v>98</v>
      </c>
      <c r="AF26" s="193">
        <v>16</v>
      </c>
      <c r="AG26" s="255">
        <v>92</v>
      </c>
      <c r="AH26" s="194">
        <v>1183</v>
      </c>
      <c r="AI26" s="194">
        <v>3223.3</v>
      </c>
      <c r="AJ26" s="192">
        <v>56</v>
      </c>
      <c r="AK26" s="194">
        <v>307</v>
      </c>
      <c r="AL26" s="194">
        <v>3258.6000000000004</v>
      </c>
      <c r="AM26" s="194">
        <v>23196.55</v>
      </c>
      <c r="AN26" s="192">
        <v>3542.07</v>
      </c>
      <c r="AO26" s="192">
        <v>4427.5875000000005</v>
      </c>
      <c r="AP26" s="257">
        <v>5194</v>
      </c>
      <c r="AQ26" s="192">
        <v>950</v>
      </c>
      <c r="AR26" s="192">
        <v>2350</v>
      </c>
      <c r="AS26" s="192">
        <v>230</v>
      </c>
      <c r="AT26" s="192">
        <v>320</v>
      </c>
      <c r="AU26" s="195">
        <v>0</v>
      </c>
      <c r="AV26" s="197">
        <v>2500</v>
      </c>
      <c r="AW26" s="192">
        <v>6000</v>
      </c>
      <c r="AX26" s="195">
        <v>0</v>
      </c>
      <c r="AY26" s="202">
        <v>0</v>
      </c>
      <c r="AZ26" s="192">
        <v>7200</v>
      </c>
      <c r="BA26" s="192">
        <v>29200</v>
      </c>
      <c r="BB26" s="259">
        <v>40</v>
      </c>
      <c r="BC26" s="194">
        <v>2963</v>
      </c>
      <c r="BD26" s="192">
        <v>6585</v>
      </c>
      <c r="BE26" s="195">
        <v>300</v>
      </c>
      <c r="BF26" s="195">
        <v>380</v>
      </c>
      <c r="BG26" s="195">
        <v>473</v>
      </c>
      <c r="BH26" s="260">
        <v>1050</v>
      </c>
      <c r="BI26" s="1058">
        <v>63.08</v>
      </c>
    </row>
    <row r="27" spans="1:95" x14ac:dyDescent="0.25">
      <c r="B27" s="283">
        <v>17</v>
      </c>
      <c r="C27" s="50">
        <v>41378</v>
      </c>
      <c r="D27" s="51" t="s">
        <v>68</v>
      </c>
      <c r="E27" s="231">
        <v>13664</v>
      </c>
      <c r="F27" s="192">
        <v>12166</v>
      </c>
      <c r="G27" s="141">
        <v>690</v>
      </c>
      <c r="H27" s="175">
        <v>196</v>
      </c>
      <c r="I27" s="139">
        <v>54</v>
      </c>
      <c r="J27" s="193">
        <v>2.2604951560818085</v>
      </c>
      <c r="K27" s="193">
        <v>10.333692142088267</v>
      </c>
      <c r="L27" s="256">
        <v>2.9063509149623248</v>
      </c>
      <c r="M27" s="192">
        <v>5</v>
      </c>
      <c r="N27" s="192">
        <v>1</v>
      </c>
      <c r="O27" s="192">
        <v>33</v>
      </c>
      <c r="P27" s="192">
        <v>1</v>
      </c>
      <c r="Q27" s="154">
        <v>5</v>
      </c>
      <c r="R27" s="154">
        <v>1</v>
      </c>
      <c r="S27" s="154">
        <v>1</v>
      </c>
      <c r="T27" s="154">
        <v>3</v>
      </c>
      <c r="U27" s="154">
        <v>2</v>
      </c>
      <c r="V27" s="154">
        <v>137</v>
      </c>
      <c r="W27" s="192">
        <v>272</v>
      </c>
      <c r="X27" s="192">
        <v>1513</v>
      </c>
      <c r="Y27" s="192">
        <v>824</v>
      </c>
      <c r="Z27" s="192">
        <v>258</v>
      </c>
      <c r="AA27" s="139">
        <v>200</v>
      </c>
      <c r="AB27" s="257">
        <v>3824</v>
      </c>
      <c r="AC27" s="193">
        <v>90</v>
      </c>
      <c r="AD27" s="193">
        <v>58</v>
      </c>
      <c r="AE27" s="193">
        <v>98</v>
      </c>
      <c r="AF27" s="193">
        <v>14</v>
      </c>
      <c r="AG27" s="255">
        <v>100</v>
      </c>
      <c r="AH27" s="194">
        <v>453</v>
      </c>
      <c r="AI27" s="194">
        <v>1181.6500000000001</v>
      </c>
      <c r="AJ27" s="192">
        <v>30</v>
      </c>
      <c r="AK27" s="194">
        <v>185</v>
      </c>
      <c r="AL27" s="194">
        <v>827.7</v>
      </c>
      <c r="AM27" s="194">
        <v>6338.9500000000007</v>
      </c>
      <c r="AN27" s="192">
        <v>2202.5000000000005</v>
      </c>
      <c r="AO27" s="192">
        <v>2753.1250000000005</v>
      </c>
      <c r="AP27" s="257">
        <v>4193</v>
      </c>
      <c r="AQ27" s="192">
        <v>400</v>
      </c>
      <c r="AR27" s="192">
        <v>400</v>
      </c>
      <c r="AS27" s="192">
        <v>30</v>
      </c>
      <c r="AT27" s="192">
        <v>25</v>
      </c>
      <c r="AU27" s="195">
        <v>0</v>
      </c>
      <c r="AV27" s="192">
        <v>155</v>
      </c>
      <c r="AW27" s="192">
        <v>1800</v>
      </c>
      <c r="AX27" s="192">
        <v>46</v>
      </c>
      <c r="AY27" s="192">
        <v>50</v>
      </c>
      <c r="AZ27" s="192">
        <v>7500</v>
      </c>
      <c r="BA27" s="192">
        <v>28800</v>
      </c>
      <c r="BB27" s="259">
        <v>185</v>
      </c>
      <c r="BC27" s="194">
        <v>26201</v>
      </c>
      <c r="BD27" s="192">
        <v>71100</v>
      </c>
      <c r="BE27" s="195">
        <v>4334</v>
      </c>
      <c r="BF27" s="195">
        <v>9300</v>
      </c>
      <c r="BG27" s="195">
        <v>6500</v>
      </c>
      <c r="BH27" s="260">
        <v>12500</v>
      </c>
      <c r="BI27" s="1059">
        <v>68.319999999999993</v>
      </c>
    </row>
    <row r="28" spans="1:95" x14ac:dyDescent="0.25">
      <c r="B28" s="283">
        <v>18</v>
      </c>
      <c r="C28" s="50">
        <v>41396</v>
      </c>
      <c r="D28" s="51" t="s">
        <v>67</v>
      </c>
      <c r="E28" s="231">
        <v>55031</v>
      </c>
      <c r="F28" s="192">
        <v>47914</v>
      </c>
      <c r="G28" s="141">
        <v>11123</v>
      </c>
      <c r="H28" s="175">
        <v>1328</v>
      </c>
      <c r="I28" s="157">
        <v>266</v>
      </c>
      <c r="J28" s="193">
        <v>1.7807798587657353</v>
      </c>
      <c r="K28" s="193">
        <v>8.4126496776174395</v>
      </c>
      <c r="L28" s="256">
        <v>2.2413263739637705</v>
      </c>
      <c r="M28" s="192">
        <v>18</v>
      </c>
      <c r="N28" s="202">
        <v>0</v>
      </c>
      <c r="O28" s="192">
        <v>127</v>
      </c>
      <c r="P28" s="192">
        <v>4</v>
      </c>
      <c r="Q28" s="139">
        <v>18</v>
      </c>
      <c r="R28" s="139">
        <v>0</v>
      </c>
      <c r="S28" s="139">
        <v>0</v>
      </c>
      <c r="T28" s="139">
        <v>22</v>
      </c>
      <c r="U28" s="139">
        <v>7</v>
      </c>
      <c r="V28" s="139">
        <v>577</v>
      </c>
      <c r="W28" s="192">
        <v>1122</v>
      </c>
      <c r="X28" s="192">
        <v>6866</v>
      </c>
      <c r="Y28" s="192">
        <v>4206</v>
      </c>
      <c r="Z28" s="192">
        <v>1366</v>
      </c>
      <c r="AA28" s="139">
        <v>1139</v>
      </c>
      <c r="AB28" s="257">
        <v>17294</v>
      </c>
      <c r="AC28" s="193">
        <v>95.75</v>
      </c>
      <c r="AD28" s="193">
        <v>76</v>
      </c>
      <c r="AE28" s="193">
        <v>93.64</v>
      </c>
      <c r="AF28" s="193">
        <v>22</v>
      </c>
      <c r="AG28" s="255">
        <v>98.27</v>
      </c>
      <c r="AH28" s="194">
        <v>7915</v>
      </c>
      <c r="AI28" s="194">
        <v>18555</v>
      </c>
      <c r="AJ28" s="192">
        <v>295</v>
      </c>
      <c r="AK28" s="194">
        <v>1433.8</v>
      </c>
      <c r="AL28" s="194">
        <v>2425.9</v>
      </c>
      <c r="AM28" s="194">
        <v>13027.454</v>
      </c>
      <c r="AN28" s="192">
        <v>9330.0499999999993</v>
      </c>
      <c r="AO28" s="192">
        <v>11662.5625</v>
      </c>
      <c r="AP28" s="257">
        <v>17683</v>
      </c>
      <c r="AQ28" s="192">
        <v>2000</v>
      </c>
      <c r="AR28" s="192">
        <v>1500</v>
      </c>
      <c r="AS28" s="192">
        <v>200</v>
      </c>
      <c r="AT28" s="192">
        <v>60</v>
      </c>
      <c r="AU28" s="195">
        <v>0</v>
      </c>
      <c r="AV28" s="195">
        <v>100</v>
      </c>
      <c r="AW28" s="195">
        <v>160</v>
      </c>
      <c r="AX28" s="195">
        <v>840</v>
      </c>
      <c r="AY28" s="195">
        <v>40</v>
      </c>
      <c r="AZ28" s="192">
        <v>54000</v>
      </c>
      <c r="BA28" s="192">
        <v>495000</v>
      </c>
      <c r="BB28" s="259">
        <v>135</v>
      </c>
      <c r="BC28" s="194">
        <v>91010</v>
      </c>
      <c r="BD28" s="192">
        <v>260000</v>
      </c>
      <c r="BE28" s="192">
        <v>23000</v>
      </c>
      <c r="BF28" s="192">
        <v>28700</v>
      </c>
      <c r="BG28" s="192">
        <v>7540</v>
      </c>
      <c r="BH28" s="261">
        <v>16500</v>
      </c>
      <c r="BI28" s="1058">
        <v>68.349999999999994</v>
      </c>
    </row>
    <row r="29" spans="1:95" s="32" customFormat="1" x14ac:dyDescent="0.25">
      <c r="A29"/>
      <c r="B29" s="283">
        <v>19</v>
      </c>
      <c r="C29" s="50">
        <v>41483</v>
      </c>
      <c r="D29" s="51" t="s">
        <v>69</v>
      </c>
      <c r="E29" s="231">
        <v>5812</v>
      </c>
      <c r="F29" s="192">
        <v>4728</v>
      </c>
      <c r="G29" s="141">
        <v>370</v>
      </c>
      <c r="H29" s="175">
        <v>128</v>
      </c>
      <c r="I29" s="139">
        <v>35</v>
      </c>
      <c r="J29" s="193">
        <v>1.4675052410901468</v>
      </c>
      <c r="K29" s="193">
        <v>18.029350104821802</v>
      </c>
      <c r="L29" s="255">
        <v>3.1446540880503147</v>
      </c>
      <c r="M29" s="192">
        <v>4</v>
      </c>
      <c r="N29" s="195">
        <v>0</v>
      </c>
      <c r="O29" s="192">
        <v>23</v>
      </c>
      <c r="P29" s="195">
        <v>0</v>
      </c>
      <c r="Q29" s="154">
        <v>4</v>
      </c>
      <c r="R29" s="154">
        <v>0</v>
      </c>
      <c r="S29" s="154">
        <v>0</v>
      </c>
      <c r="T29" s="154">
        <v>2</v>
      </c>
      <c r="U29" s="154">
        <v>1</v>
      </c>
      <c r="V29" s="154">
        <v>69</v>
      </c>
      <c r="W29" s="192">
        <v>114</v>
      </c>
      <c r="X29" s="192">
        <v>662</v>
      </c>
      <c r="Y29" s="192">
        <v>465</v>
      </c>
      <c r="Z29" s="192">
        <v>180</v>
      </c>
      <c r="AA29" s="139">
        <v>30</v>
      </c>
      <c r="AB29" s="257">
        <v>2007</v>
      </c>
      <c r="AC29" s="193">
        <v>100</v>
      </c>
      <c r="AD29" s="193">
        <v>58</v>
      </c>
      <c r="AE29" s="193">
        <v>95</v>
      </c>
      <c r="AF29" s="193">
        <v>31</v>
      </c>
      <c r="AG29" s="255">
        <v>100</v>
      </c>
      <c r="AH29" s="194">
        <v>209</v>
      </c>
      <c r="AI29" s="194">
        <v>576.04999999999995</v>
      </c>
      <c r="AJ29" s="192">
        <v>16</v>
      </c>
      <c r="AK29" s="194">
        <v>87</v>
      </c>
      <c r="AL29" s="194">
        <v>483.9</v>
      </c>
      <c r="AM29" s="194">
        <v>2670.3140000000003</v>
      </c>
      <c r="AN29" s="192">
        <v>1750.5400000000002</v>
      </c>
      <c r="AO29" s="192">
        <v>2170.6696000000002</v>
      </c>
      <c r="AP29" s="257">
        <v>3308</v>
      </c>
      <c r="AQ29" s="192">
        <v>250</v>
      </c>
      <c r="AR29" s="192">
        <v>280</v>
      </c>
      <c r="AS29" s="192">
        <v>50</v>
      </c>
      <c r="AT29" s="192">
        <v>25</v>
      </c>
      <c r="AU29" s="192">
        <v>5</v>
      </c>
      <c r="AV29" s="192">
        <v>50</v>
      </c>
      <c r="AW29" s="192">
        <v>70</v>
      </c>
      <c r="AX29" s="197">
        <v>50</v>
      </c>
      <c r="AY29" s="192">
        <v>20</v>
      </c>
      <c r="AZ29" s="192">
        <v>1050</v>
      </c>
      <c r="BA29" s="192">
        <v>16000</v>
      </c>
      <c r="BB29" s="259">
        <v>15</v>
      </c>
      <c r="BC29" s="194">
        <v>5300</v>
      </c>
      <c r="BD29" s="192">
        <v>13500</v>
      </c>
      <c r="BE29" s="195">
        <v>2050</v>
      </c>
      <c r="BF29" s="195">
        <v>4700</v>
      </c>
      <c r="BG29" s="195">
        <v>0</v>
      </c>
      <c r="BH29" s="260">
        <v>0</v>
      </c>
      <c r="BI29" s="1059">
        <v>66.25</v>
      </c>
      <c r="BJ29"/>
      <c r="BK29"/>
      <c r="BL29"/>
      <c r="BM29"/>
      <c r="BN29"/>
      <c r="BO29"/>
      <c r="BP29"/>
      <c r="BQ29"/>
      <c r="BR29"/>
      <c r="BS29"/>
      <c r="BT29"/>
      <c r="BU29"/>
      <c r="BV29"/>
      <c r="BW29"/>
      <c r="BX29"/>
      <c r="BY29"/>
      <c r="BZ29"/>
      <c r="CA29"/>
      <c r="CB29"/>
      <c r="CC29"/>
      <c r="CD29"/>
      <c r="CE29"/>
      <c r="CF29"/>
      <c r="CG29"/>
      <c r="CH29"/>
      <c r="CI29"/>
      <c r="CJ29"/>
      <c r="CK29"/>
      <c r="CL29"/>
      <c r="CM29"/>
      <c r="CN29"/>
      <c r="CO29"/>
      <c r="CP29"/>
      <c r="CQ29"/>
    </row>
    <row r="30" spans="1:95" x14ac:dyDescent="0.25">
      <c r="B30" s="283">
        <v>20</v>
      </c>
      <c r="C30" s="50">
        <v>41503</v>
      </c>
      <c r="D30" s="51" t="s">
        <v>83</v>
      </c>
      <c r="E30" s="231">
        <v>11316</v>
      </c>
      <c r="F30" s="192">
        <v>9957</v>
      </c>
      <c r="G30" s="141">
        <v>474</v>
      </c>
      <c r="H30" s="175">
        <v>219</v>
      </c>
      <c r="I30" s="139">
        <v>36</v>
      </c>
      <c r="J30" s="193">
        <v>0.67950169875424693</v>
      </c>
      <c r="K30" s="193">
        <v>10.985277463193659</v>
      </c>
      <c r="L30" s="255">
        <v>1.8120045300113252</v>
      </c>
      <c r="M30" s="192">
        <v>3</v>
      </c>
      <c r="N30" s="195">
        <v>0</v>
      </c>
      <c r="O30" s="192">
        <v>27</v>
      </c>
      <c r="P30" s="192">
        <v>1</v>
      </c>
      <c r="Q30" s="139">
        <v>3</v>
      </c>
      <c r="R30" s="139">
        <v>0</v>
      </c>
      <c r="S30" s="139">
        <v>0</v>
      </c>
      <c r="T30" s="139">
        <v>4</v>
      </c>
      <c r="U30" s="139">
        <v>1</v>
      </c>
      <c r="V30" s="139">
        <v>110</v>
      </c>
      <c r="W30" s="192">
        <v>233</v>
      </c>
      <c r="X30" s="192">
        <v>1364</v>
      </c>
      <c r="Y30" s="192">
        <v>753</v>
      </c>
      <c r="Z30" s="192">
        <v>273</v>
      </c>
      <c r="AA30" s="139">
        <v>92</v>
      </c>
      <c r="AB30" s="257">
        <v>3246</v>
      </c>
      <c r="AC30" s="193">
        <v>100</v>
      </c>
      <c r="AD30" s="193">
        <v>90</v>
      </c>
      <c r="AE30" s="193">
        <v>80</v>
      </c>
      <c r="AF30" s="193">
        <v>24</v>
      </c>
      <c r="AG30" s="255">
        <v>80</v>
      </c>
      <c r="AH30" s="194">
        <v>485</v>
      </c>
      <c r="AI30" s="194">
        <v>1453.2</v>
      </c>
      <c r="AJ30" s="192">
        <v>26</v>
      </c>
      <c r="AK30" s="194">
        <v>145</v>
      </c>
      <c r="AL30" s="194">
        <v>616.29999999999995</v>
      </c>
      <c r="AM30" s="194">
        <v>2550.5</v>
      </c>
      <c r="AN30" s="192">
        <v>2675.41</v>
      </c>
      <c r="AO30" s="192">
        <v>3344.2624999999998</v>
      </c>
      <c r="AP30" s="257">
        <v>2650</v>
      </c>
      <c r="AQ30" s="192">
        <v>800</v>
      </c>
      <c r="AR30" s="192">
        <v>800</v>
      </c>
      <c r="AS30" s="192">
        <v>120</v>
      </c>
      <c r="AT30" s="195">
        <v>12</v>
      </c>
      <c r="AU30" s="195">
        <v>0</v>
      </c>
      <c r="AV30" s="195">
        <v>35</v>
      </c>
      <c r="AW30" s="195">
        <v>350</v>
      </c>
      <c r="AX30" s="192">
        <v>10</v>
      </c>
      <c r="AY30" s="199">
        <v>50</v>
      </c>
      <c r="AZ30" s="199">
        <v>1200</v>
      </c>
      <c r="BA30" s="192">
        <v>19200</v>
      </c>
      <c r="BB30" s="259">
        <v>8</v>
      </c>
      <c r="BC30" s="194">
        <v>3500</v>
      </c>
      <c r="BD30" s="192">
        <v>10000</v>
      </c>
      <c r="BE30" s="195">
        <v>280</v>
      </c>
      <c r="BF30" s="195">
        <v>511.5</v>
      </c>
      <c r="BG30" s="192">
        <v>2000</v>
      </c>
      <c r="BH30" s="261">
        <v>3720</v>
      </c>
      <c r="BI30" s="1058">
        <v>70.400000000000006</v>
      </c>
    </row>
    <row r="31" spans="1:95" x14ac:dyDescent="0.25">
      <c r="B31" s="570">
        <v>21</v>
      </c>
      <c r="C31" s="50">
        <v>41518</v>
      </c>
      <c r="D31" s="51" t="s">
        <v>70</v>
      </c>
      <c r="E31" s="231">
        <v>5880</v>
      </c>
      <c r="F31" s="192">
        <v>4185</v>
      </c>
      <c r="G31" s="141">
        <v>588</v>
      </c>
      <c r="H31" s="175">
        <v>99</v>
      </c>
      <c r="I31" s="139">
        <v>23</v>
      </c>
      <c r="J31" s="193">
        <v>1.4884979702300407</v>
      </c>
      <c r="K31" s="193">
        <v>5.4127198917456019</v>
      </c>
      <c r="L31" s="255">
        <v>1.7591339648173208</v>
      </c>
      <c r="M31" s="192">
        <v>1</v>
      </c>
      <c r="N31" s="195">
        <v>0</v>
      </c>
      <c r="O31" s="192">
        <v>20</v>
      </c>
      <c r="P31" s="195">
        <v>0</v>
      </c>
      <c r="Q31" s="154">
        <v>1</v>
      </c>
      <c r="R31" s="154">
        <v>0</v>
      </c>
      <c r="S31" s="154">
        <v>0</v>
      </c>
      <c r="T31" s="154">
        <v>3</v>
      </c>
      <c r="U31" s="154">
        <v>1</v>
      </c>
      <c r="V31" s="154">
        <v>59</v>
      </c>
      <c r="W31" s="192">
        <v>89</v>
      </c>
      <c r="X31" s="192">
        <v>612</v>
      </c>
      <c r="Y31" s="192">
        <v>383</v>
      </c>
      <c r="Z31" s="192">
        <v>164</v>
      </c>
      <c r="AA31" s="139">
        <v>139</v>
      </c>
      <c r="AB31" s="257">
        <v>2236</v>
      </c>
      <c r="AC31" s="193">
        <v>99</v>
      </c>
      <c r="AD31" s="193">
        <v>60</v>
      </c>
      <c r="AE31" s="193">
        <v>97</v>
      </c>
      <c r="AF31" s="193">
        <v>18</v>
      </c>
      <c r="AG31" s="255">
        <v>98</v>
      </c>
      <c r="AH31" s="194">
        <v>663</v>
      </c>
      <c r="AI31" s="194">
        <v>3442.9</v>
      </c>
      <c r="AJ31" s="192">
        <v>20</v>
      </c>
      <c r="AK31" s="194">
        <v>100</v>
      </c>
      <c r="AL31" s="194">
        <v>526.65</v>
      </c>
      <c r="AM31" s="194">
        <v>2312.94</v>
      </c>
      <c r="AN31" s="192">
        <v>1490.28</v>
      </c>
      <c r="AO31" s="192">
        <v>1847.9472000000001</v>
      </c>
      <c r="AP31" s="257">
        <v>11331</v>
      </c>
      <c r="AQ31" s="192">
        <v>550</v>
      </c>
      <c r="AR31" s="192">
        <v>218</v>
      </c>
      <c r="AS31" s="192">
        <v>40</v>
      </c>
      <c r="AT31" s="192">
        <v>31</v>
      </c>
      <c r="AU31" s="195">
        <v>0</v>
      </c>
      <c r="AV31" s="195">
        <v>0</v>
      </c>
      <c r="AW31" s="195">
        <v>0</v>
      </c>
      <c r="AX31" s="195">
        <v>180</v>
      </c>
      <c r="AY31" s="192">
        <v>47</v>
      </c>
      <c r="AZ31" s="192">
        <v>36000</v>
      </c>
      <c r="BA31" s="192">
        <v>20000</v>
      </c>
      <c r="BB31" s="259">
        <v>120</v>
      </c>
      <c r="BC31" s="194">
        <v>14620</v>
      </c>
      <c r="BD31" s="192">
        <v>43000</v>
      </c>
      <c r="BE31" s="192">
        <v>6300</v>
      </c>
      <c r="BF31" s="192">
        <v>14000</v>
      </c>
      <c r="BG31" s="195">
        <v>0</v>
      </c>
      <c r="BH31" s="260">
        <v>0</v>
      </c>
      <c r="BI31" s="1059">
        <v>79.09</v>
      </c>
    </row>
    <row r="32" spans="1:95" x14ac:dyDescent="0.25">
      <c r="B32" s="283">
        <v>22</v>
      </c>
      <c r="C32" s="50">
        <v>41524</v>
      </c>
      <c r="D32" s="51" t="s">
        <v>60</v>
      </c>
      <c r="E32" s="231">
        <v>23814</v>
      </c>
      <c r="F32" s="192">
        <v>14373</v>
      </c>
      <c r="G32" s="141">
        <v>2879</v>
      </c>
      <c r="H32" s="175">
        <v>352</v>
      </c>
      <c r="I32" s="139">
        <v>136</v>
      </c>
      <c r="J32" s="193">
        <v>1.849112426035503</v>
      </c>
      <c r="K32" s="193">
        <v>5.9911242603550292</v>
      </c>
      <c r="L32" s="255">
        <v>1.1834319526627219</v>
      </c>
      <c r="M32" s="192">
        <v>7</v>
      </c>
      <c r="N32" s="202">
        <v>0</v>
      </c>
      <c r="O32" s="192">
        <v>52</v>
      </c>
      <c r="P32" s="192">
        <v>5</v>
      </c>
      <c r="Q32" s="139">
        <v>7</v>
      </c>
      <c r="R32" s="139">
        <v>0</v>
      </c>
      <c r="S32" s="139">
        <v>0</v>
      </c>
      <c r="T32" s="139">
        <v>8</v>
      </c>
      <c r="U32" s="139">
        <v>3</v>
      </c>
      <c r="V32" s="139">
        <v>227</v>
      </c>
      <c r="W32" s="192">
        <v>546</v>
      </c>
      <c r="X32" s="192">
        <v>2695</v>
      </c>
      <c r="Y32" s="192">
        <v>1999</v>
      </c>
      <c r="Z32" s="192">
        <v>595</v>
      </c>
      <c r="AA32" s="139">
        <v>283</v>
      </c>
      <c r="AB32" s="257">
        <v>9282</v>
      </c>
      <c r="AC32" s="193">
        <v>100</v>
      </c>
      <c r="AD32" s="193">
        <v>79</v>
      </c>
      <c r="AE32" s="193">
        <v>98</v>
      </c>
      <c r="AF32" s="193">
        <v>41</v>
      </c>
      <c r="AG32" s="255">
        <v>95</v>
      </c>
      <c r="AH32" s="194">
        <v>8502</v>
      </c>
      <c r="AI32" s="194">
        <v>56619.65</v>
      </c>
      <c r="AJ32" s="192">
        <v>65</v>
      </c>
      <c r="AK32" s="194">
        <v>395</v>
      </c>
      <c r="AL32" s="194">
        <v>1007.4200000000001</v>
      </c>
      <c r="AM32" s="194">
        <v>4445.3620000000001</v>
      </c>
      <c r="AN32" s="192">
        <v>2052.1899999999996</v>
      </c>
      <c r="AO32" s="192">
        <v>2462.6279999999992</v>
      </c>
      <c r="AP32" s="257">
        <v>27277</v>
      </c>
      <c r="AQ32" s="192">
        <v>950</v>
      </c>
      <c r="AR32" s="192">
        <v>2000</v>
      </c>
      <c r="AS32" s="192">
        <v>250</v>
      </c>
      <c r="AT32" s="192">
        <v>300</v>
      </c>
      <c r="AU32" s="192">
        <v>54</v>
      </c>
      <c r="AV32" s="195">
        <v>150</v>
      </c>
      <c r="AW32" s="195">
        <v>50</v>
      </c>
      <c r="AX32" s="197">
        <v>40</v>
      </c>
      <c r="AY32" s="197">
        <v>50</v>
      </c>
      <c r="AZ32" s="192">
        <v>320000</v>
      </c>
      <c r="BA32" s="192">
        <v>650000</v>
      </c>
      <c r="BB32" s="259">
        <v>150</v>
      </c>
      <c r="BC32" s="194">
        <v>814000</v>
      </c>
      <c r="BD32" s="192">
        <v>2200000</v>
      </c>
      <c r="BE32" s="195">
        <v>64000</v>
      </c>
      <c r="BF32" s="195">
        <v>85000</v>
      </c>
      <c r="BG32" s="195">
        <v>0</v>
      </c>
      <c r="BH32" s="260">
        <v>0</v>
      </c>
      <c r="BI32" s="1058">
        <v>61.03</v>
      </c>
    </row>
    <row r="33" spans="2:61" x14ac:dyDescent="0.25">
      <c r="B33" s="283">
        <v>23</v>
      </c>
      <c r="C33" s="50">
        <v>41530</v>
      </c>
      <c r="D33" s="51" t="s">
        <v>84</v>
      </c>
      <c r="E33" s="231">
        <v>11254</v>
      </c>
      <c r="F33" s="192">
        <v>10305</v>
      </c>
      <c r="G33" s="141">
        <v>444</v>
      </c>
      <c r="H33" s="175">
        <v>211</v>
      </c>
      <c r="I33" s="157">
        <v>44</v>
      </c>
      <c r="J33" s="193">
        <v>2.5490196078431371</v>
      </c>
      <c r="K33" s="193">
        <v>13.23529411764706</v>
      </c>
      <c r="L33" s="255">
        <v>3.0392156862745097</v>
      </c>
      <c r="M33" s="192">
        <v>5</v>
      </c>
      <c r="N33" s="195">
        <v>0</v>
      </c>
      <c r="O33" s="192">
        <v>40</v>
      </c>
      <c r="P33" s="195">
        <v>0</v>
      </c>
      <c r="Q33" s="154">
        <v>5</v>
      </c>
      <c r="R33" s="154">
        <v>0</v>
      </c>
      <c r="S33" s="154">
        <v>0</v>
      </c>
      <c r="T33" s="154">
        <v>2</v>
      </c>
      <c r="U33" s="154">
        <v>1</v>
      </c>
      <c r="V33" s="154">
        <v>112</v>
      </c>
      <c r="W33" s="192">
        <v>205</v>
      </c>
      <c r="X33" s="192">
        <v>1218</v>
      </c>
      <c r="Y33" s="192">
        <v>777</v>
      </c>
      <c r="Z33" s="192">
        <v>254</v>
      </c>
      <c r="AA33" s="139">
        <v>123</v>
      </c>
      <c r="AB33" s="257">
        <v>3184</v>
      </c>
      <c r="AC33" s="193">
        <v>97.53</v>
      </c>
      <c r="AD33" s="193">
        <v>64</v>
      </c>
      <c r="AE33" s="193">
        <v>97.53</v>
      </c>
      <c r="AF33" s="193">
        <v>9</v>
      </c>
      <c r="AG33" s="255">
        <v>100</v>
      </c>
      <c r="AH33" s="194">
        <v>314</v>
      </c>
      <c r="AI33" s="194">
        <v>1098.7</v>
      </c>
      <c r="AJ33" s="192">
        <v>28</v>
      </c>
      <c r="AK33" s="194">
        <v>143</v>
      </c>
      <c r="AL33" s="194">
        <v>1650.9</v>
      </c>
      <c r="AM33" s="194">
        <v>10211.15</v>
      </c>
      <c r="AN33" s="192">
        <v>4002</v>
      </c>
      <c r="AO33" s="192">
        <v>5002.5</v>
      </c>
      <c r="AP33" s="257">
        <v>1639</v>
      </c>
      <c r="AQ33" s="192">
        <v>290</v>
      </c>
      <c r="AR33" s="192">
        <v>810</v>
      </c>
      <c r="AS33" s="192">
        <v>200</v>
      </c>
      <c r="AT33" s="192">
        <v>5</v>
      </c>
      <c r="AU33" s="195">
        <v>0</v>
      </c>
      <c r="AV33" s="197">
        <v>100</v>
      </c>
      <c r="AW33" s="197">
        <v>450</v>
      </c>
      <c r="AX33" s="195">
        <v>0</v>
      </c>
      <c r="AY33" s="197">
        <v>45</v>
      </c>
      <c r="AZ33" s="199">
        <v>5160</v>
      </c>
      <c r="BA33" s="192">
        <v>24000</v>
      </c>
      <c r="BB33" s="259">
        <v>150</v>
      </c>
      <c r="BC33" s="194">
        <v>2500</v>
      </c>
      <c r="BD33" s="192">
        <v>7500</v>
      </c>
      <c r="BE33" s="195">
        <v>0</v>
      </c>
      <c r="BF33" s="195">
        <v>0</v>
      </c>
      <c r="BG33" s="192">
        <v>6500</v>
      </c>
      <c r="BH33" s="261">
        <v>13200</v>
      </c>
      <c r="BI33" s="1059">
        <v>60.75</v>
      </c>
    </row>
    <row r="34" spans="2:61" x14ac:dyDescent="0.25">
      <c r="B34" s="283">
        <v>24</v>
      </c>
      <c r="C34" s="50">
        <v>41548</v>
      </c>
      <c r="D34" s="51" t="s">
        <v>202</v>
      </c>
      <c r="E34" s="231">
        <v>13226</v>
      </c>
      <c r="F34" s="192">
        <v>10492</v>
      </c>
      <c r="G34" s="141">
        <v>622</v>
      </c>
      <c r="H34" s="181">
        <v>255</v>
      </c>
      <c r="I34" s="139">
        <v>65</v>
      </c>
      <c r="J34" s="193">
        <v>0.95846645367412142</v>
      </c>
      <c r="K34" s="193">
        <v>12.140575079872203</v>
      </c>
      <c r="L34" s="255">
        <v>3.3546325878594248</v>
      </c>
      <c r="M34" s="192">
        <v>4</v>
      </c>
      <c r="N34" s="192">
        <v>1</v>
      </c>
      <c r="O34" s="192">
        <v>38</v>
      </c>
      <c r="P34" s="192">
        <v>1</v>
      </c>
      <c r="Q34" s="139">
        <v>5</v>
      </c>
      <c r="R34" s="139">
        <v>1</v>
      </c>
      <c r="S34" s="139">
        <v>0</v>
      </c>
      <c r="T34" s="139">
        <v>4</v>
      </c>
      <c r="U34" s="139">
        <v>1</v>
      </c>
      <c r="V34" s="139">
        <v>130</v>
      </c>
      <c r="W34" s="192">
        <v>262</v>
      </c>
      <c r="X34" s="192">
        <v>1508</v>
      </c>
      <c r="Y34" s="192">
        <v>979</v>
      </c>
      <c r="Z34" s="192">
        <v>316</v>
      </c>
      <c r="AA34" s="139">
        <v>17</v>
      </c>
      <c r="AB34" s="257">
        <v>4663</v>
      </c>
      <c r="AC34" s="193">
        <v>100</v>
      </c>
      <c r="AD34" s="193">
        <v>51</v>
      </c>
      <c r="AE34" s="193">
        <v>94.1</v>
      </c>
      <c r="AF34" s="193">
        <v>20</v>
      </c>
      <c r="AG34" s="255">
        <v>93.6</v>
      </c>
      <c r="AH34" s="194">
        <v>1697</v>
      </c>
      <c r="AI34" s="194">
        <v>4430.95</v>
      </c>
      <c r="AJ34" s="192">
        <v>78</v>
      </c>
      <c r="AK34" s="194">
        <v>591</v>
      </c>
      <c r="AL34" s="194">
        <v>1226.47</v>
      </c>
      <c r="AM34" s="194">
        <v>4478.3784999999998</v>
      </c>
      <c r="AN34" s="192">
        <v>3975.56</v>
      </c>
      <c r="AO34" s="192">
        <v>4969.45</v>
      </c>
      <c r="AP34" s="257">
        <v>5405</v>
      </c>
      <c r="AQ34" s="192">
        <v>800</v>
      </c>
      <c r="AR34" s="192">
        <v>450</v>
      </c>
      <c r="AS34" s="192">
        <v>54</v>
      </c>
      <c r="AT34" s="192">
        <v>250</v>
      </c>
      <c r="AU34" s="195">
        <v>21</v>
      </c>
      <c r="AV34" s="192">
        <v>20</v>
      </c>
      <c r="AW34" s="195">
        <v>0</v>
      </c>
      <c r="AX34" s="192">
        <v>30</v>
      </c>
      <c r="AY34" s="192">
        <v>10</v>
      </c>
      <c r="AZ34" s="192">
        <v>2700</v>
      </c>
      <c r="BA34" s="192">
        <v>30000</v>
      </c>
      <c r="BB34" s="259">
        <v>120</v>
      </c>
      <c r="BC34" s="194">
        <v>22400</v>
      </c>
      <c r="BD34" s="192">
        <v>47000</v>
      </c>
      <c r="BE34" s="192">
        <v>3100</v>
      </c>
      <c r="BF34" s="192">
        <v>6200</v>
      </c>
      <c r="BG34" s="195">
        <v>3000</v>
      </c>
      <c r="BH34" s="260">
        <v>6000</v>
      </c>
      <c r="BI34" s="1059">
        <v>58.48</v>
      </c>
    </row>
    <row r="35" spans="2:61" x14ac:dyDescent="0.25">
      <c r="B35" s="283">
        <v>25</v>
      </c>
      <c r="C35" s="50">
        <v>41551</v>
      </c>
      <c r="D35" s="51" t="s">
        <v>79</v>
      </c>
      <c r="E35" s="231">
        <v>123273</v>
      </c>
      <c r="F35" s="192">
        <v>96004</v>
      </c>
      <c r="G35" s="141">
        <v>39624</v>
      </c>
      <c r="H35" s="175">
        <v>2495</v>
      </c>
      <c r="I35" s="157">
        <v>670</v>
      </c>
      <c r="J35" s="193">
        <v>2.8252578047746857</v>
      </c>
      <c r="K35" s="193">
        <v>14.098036445825683</v>
      </c>
      <c r="L35" s="255">
        <v>3.41856194377737</v>
      </c>
      <c r="M35" s="192">
        <v>16</v>
      </c>
      <c r="N35" s="202">
        <v>0</v>
      </c>
      <c r="O35" s="192">
        <v>142</v>
      </c>
      <c r="P35" s="192">
        <v>29</v>
      </c>
      <c r="Q35" s="154">
        <v>16</v>
      </c>
      <c r="R35" s="154">
        <v>0</v>
      </c>
      <c r="S35" s="154">
        <v>0</v>
      </c>
      <c r="T35" s="154">
        <v>43</v>
      </c>
      <c r="U35" s="154">
        <v>14</v>
      </c>
      <c r="V35" s="154">
        <v>1049</v>
      </c>
      <c r="W35" s="192">
        <v>2698</v>
      </c>
      <c r="X35" s="192">
        <v>14006</v>
      </c>
      <c r="Y35" s="192">
        <v>9312</v>
      </c>
      <c r="Z35" s="192">
        <v>2799</v>
      </c>
      <c r="AA35" s="139">
        <v>2961</v>
      </c>
      <c r="AB35" s="257">
        <v>40354</v>
      </c>
      <c r="AC35" s="193">
        <v>99.91</v>
      </c>
      <c r="AD35" s="193">
        <v>62</v>
      </c>
      <c r="AE35" s="193">
        <v>96.57</v>
      </c>
      <c r="AF35" s="193">
        <v>19</v>
      </c>
      <c r="AG35" s="255">
        <v>99.43</v>
      </c>
      <c r="AH35" s="194">
        <v>6308</v>
      </c>
      <c r="AI35" s="194">
        <v>18128.599999999999</v>
      </c>
      <c r="AJ35" s="192">
        <v>414</v>
      </c>
      <c r="AK35" s="194">
        <v>2199</v>
      </c>
      <c r="AL35" s="194">
        <v>3539.6</v>
      </c>
      <c r="AM35" s="194">
        <v>16716.599999999999</v>
      </c>
      <c r="AN35" s="192">
        <v>15683.650000000001</v>
      </c>
      <c r="AO35" s="192">
        <v>19604.5625</v>
      </c>
      <c r="AP35" s="257">
        <v>24162</v>
      </c>
      <c r="AQ35" s="192">
        <v>3800</v>
      </c>
      <c r="AR35" s="192">
        <v>6500</v>
      </c>
      <c r="AS35" s="192">
        <v>450</v>
      </c>
      <c r="AT35" s="192">
        <v>120</v>
      </c>
      <c r="AU35" s="195">
        <v>80</v>
      </c>
      <c r="AV35" s="195">
        <v>250</v>
      </c>
      <c r="AW35" s="195">
        <v>500</v>
      </c>
      <c r="AX35" s="192">
        <v>100</v>
      </c>
      <c r="AY35" s="192">
        <v>200</v>
      </c>
      <c r="AZ35" s="192">
        <v>48000</v>
      </c>
      <c r="BA35" s="192">
        <v>1125000</v>
      </c>
      <c r="BB35" s="259">
        <v>1960</v>
      </c>
      <c r="BC35" s="194">
        <v>140400</v>
      </c>
      <c r="BD35" s="192">
        <v>390000</v>
      </c>
      <c r="BE35" s="192">
        <v>49300</v>
      </c>
      <c r="BF35" s="192">
        <v>58000</v>
      </c>
      <c r="BG35" s="192">
        <v>53760</v>
      </c>
      <c r="BH35" s="261">
        <v>112000</v>
      </c>
      <c r="BI35" s="1058">
        <v>72.06</v>
      </c>
    </row>
    <row r="36" spans="2:61" x14ac:dyDescent="0.25">
      <c r="B36" s="692">
        <v>26</v>
      </c>
      <c r="C36" s="50">
        <v>41615</v>
      </c>
      <c r="D36" s="51" t="s">
        <v>61</v>
      </c>
      <c r="E36" s="231">
        <v>21925</v>
      </c>
      <c r="F36" s="192">
        <v>12947</v>
      </c>
      <c r="G36" s="141">
        <v>2550</v>
      </c>
      <c r="H36" s="181">
        <v>347</v>
      </c>
      <c r="I36" s="139">
        <v>118</v>
      </c>
      <c r="J36" s="193">
        <v>2.7134876296887471</v>
      </c>
      <c r="K36" s="193">
        <v>8.5395051875498798</v>
      </c>
      <c r="L36" s="255">
        <v>3.2721468475658417</v>
      </c>
      <c r="M36" s="192">
        <v>4</v>
      </c>
      <c r="N36" s="195">
        <v>0</v>
      </c>
      <c r="O36" s="192">
        <v>27</v>
      </c>
      <c r="P36" s="192">
        <v>5</v>
      </c>
      <c r="Q36" s="154">
        <v>4</v>
      </c>
      <c r="R36" s="154">
        <v>0</v>
      </c>
      <c r="S36" s="154">
        <v>1</v>
      </c>
      <c r="T36" s="154">
        <v>7</v>
      </c>
      <c r="U36" s="154">
        <v>2</v>
      </c>
      <c r="V36" s="154">
        <v>183</v>
      </c>
      <c r="W36" s="192">
        <v>395</v>
      </c>
      <c r="X36" s="192">
        <v>2057</v>
      </c>
      <c r="Y36" s="192">
        <v>1614</v>
      </c>
      <c r="Z36" s="192">
        <v>540</v>
      </c>
      <c r="AA36" s="139">
        <v>230</v>
      </c>
      <c r="AB36" s="257">
        <v>7576</v>
      </c>
      <c r="AC36" s="193">
        <v>99.48</v>
      </c>
      <c r="AD36" s="193">
        <v>80</v>
      </c>
      <c r="AE36" s="193">
        <v>98.45</v>
      </c>
      <c r="AF36" s="193">
        <v>61</v>
      </c>
      <c r="AG36" s="255">
        <v>98.29</v>
      </c>
      <c r="AH36" s="194">
        <v>2148.1999999999998</v>
      </c>
      <c r="AI36" s="194">
        <v>9241.9459999999999</v>
      </c>
      <c r="AJ36" s="192">
        <v>17</v>
      </c>
      <c r="AK36" s="194">
        <v>102</v>
      </c>
      <c r="AL36" s="194">
        <v>2107.7399999999998</v>
      </c>
      <c r="AM36" s="194">
        <v>8667.1196</v>
      </c>
      <c r="AN36" s="192">
        <v>664.21999999999991</v>
      </c>
      <c r="AO36" s="192">
        <v>797.06399999999985</v>
      </c>
      <c r="AP36" s="257">
        <v>12213</v>
      </c>
      <c r="AQ36" s="192">
        <v>2500</v>
      </c>
      <c r="AR36" s="192">
        <v>115</v>
      </c>
      <c r="AS36" s="192">
        <v>210</v>
      </c>
      <c r="AT36" s="192">
        <v>300</v>
      </c>
      <c r="AU36" s="195">
        <v>30</v>
      </c>
      <c r="AV36" s="195">
        <v>0</v>
      </c>
      <c r="AW36" s="195">
        <v>170</v>
      </c>
      <c r="AX36" s="192">
        <v>110</v>
      </c>
      <c r="AY36" s="192">
        <v>120</v>
      </c>
      <c r="AZ36" s="192">
        <v>315000</v>
      </c>
      <c r="BA36" s="192">
        <v>470000</v>
      </c>
      <c r="BB36" s="260">
        <v>0</v>
      </c>
      <c r="BC36" s="194">
        <v>657000</v>
      </c>
      <c r="BD36" s="192">
        <v>1420000</v>
      </c>
      <c r="BE36" s="195">
        <v>105000</v>
      </c>
      <c r="BF36" s="195">
        <v>161500</v>
      </c>
      <c r="BG36" s="195">
        <v>0</v>
      </c>
      <c r="BH36" s="260">
        <v>0</v>
      </c>
      <c r="BI36" s="1059">
        <v>73.05</v>
      </c>
    </row>
    <row r="37" spans="2:61" x14ac:dyDescent="0.25">
      <c r="B37" s="283">
        <v>27</v>
      </c>
      <c r="C37" s="50">
        <v>41660</v>
      </c>
      <c r="D37" s="51" t="s">
        <v>85</v>
      </c>
      <c r="E37" s="231">
        <v>11961</v>
      </c>
      <c r="F37" s="192">
        <v>10806</v>
      </c>
      <c r="G37" s="141">
        <v>502</v>
      </c>
      <c r="H37" s="175">
        <v>257</v>
      </c>
      <c r="I37" s="139">
        <v>45</v>
      </c>
      <c r="J37" s="193">
        <v>3.5230352303523031</v>
      </c>
      <c r="K37" s="193">
        <v>10.027100271002711</v>
      </c>
      <c r="L37" s="255">
        <v>2.9810298102981028</v>
      </c>
      <c r="M37" s="192">
        <v>2</v>
      </c>
      <c r="N37" s="195">
        <v>0</v>
      </c>
      <c r="O37" s="192">
        <v>40</v>
      </c>
      <c r="P37" s="195">
        <v>0</v>
      </c>
      <c r="Q37" s="154">
        <v>2</v>
      </c>
      <c r="R37" s="154">
        <v>0</v>
      </c>
      <c r="S37" s="154">
        <v>0</v>
      </c>
      <c r="T37" s="154">
        <v>5</v>
      </c>
      <c r="U37" s="154">
        <v>2</v>
      </c>
      <c r="V37" s="154">
        <v>120</v>
      </c>
      <c r="W37" s="192">
        <v>211</v>
      </c>
      <c r="X37" s="192">
        <v>1387</v>
      </c>
      <c r="Y37" s="192">
        <v>770</v>
      </c>
      <c r="Z37" s="192">
        <v>223</v>
      </c>
      <c r="AA37" s="139">
        <v>119</v>
      </c>
      <c r="AB37" s="257">
        <v>3100</v>
      </c>
      <c r="AC37" s="193">
        <v>100</v>
      </c>
      <c r="AD37" s="193">
        <v>56</v>
      </c>
      <c r="AE37" s="193">
        <v>90</v>
      </c>
      <c r="AF37" s="193">
        <v>15</v>
      </c>
      <c r="AG37" s="255">
        <v>95</v>
      </c>
      <c r="AH37" s="194">
        <v>620</v>
      </c>
      <c r="AI37" s="194">
        <v>1551</v>
      </c>
      <c r="AJ37" s="192">
        <v>36</v>
      </c>
      <c r="AK37" s="194">
        <v>239</v>
      </c>
      <c r="AL37" s="194">
        <v>698.2</v>
      </c>
      <c r="AM37" s="194">
        <v>3161.05</v>
      </c>
      <c r="AN37" s="192">
        <v>3630.3500000000004</v>
      </c>
      <c r="AO37" s="192">
        <v>4537.9375</v>
      </c>
      <c r="AP37" s="257">
        <v>4151</v>
      </c>
      <c r="AQ37" s="192">
        <v>300</v>
      </c>
      <c r="AR37" s="192">
        <v>1100</v>
      </c>
      <c r="AS37" s="192">
        <v>270</v>
      </c>
      <c r="AT37" s="192">
        <v>18</v>
      </c>
      <c r="AU37" s="195">
        <v>0</v>
      </c>
      <c r="AV37" s="200">
        <v>70</v>
      </c>
      <c r="AW37" s="192">
        <v>360</v>
      </c>
      <c r="AX37" s="195">
        <v>0</v>
      </c>
      <c r="AY37" s="195">
        <v>0</v>
      </c>
      <c r="AZ37" s="199">
        <v>2000</v>
      </c>
      <c r="BA37" s="192">
        <v>10800</v>
      </c>
      <c r="BB37" s="259">
        <v>25</v>
      </c>
      <c r="BC37" s="194">
        <v>600</v>
      </c>
      <c r="BD37" s="192">
        <v>1850</v>
      </c>
      <c r="BE37" s="202">
        <v>0</v>
      </c>
      <c r="BF37" s="202">
        <v>0</v>
      </c>
      <c r="BG37" s="192">
        <v>22500</v>
      </c>
      <c r="BH37" s="261">
        <v>45000</v>
      </c>
      <c r="BI37" s="1058">
        <v>57.41</v>
      </c>
    </row>
    <row r="38" spans="2:61" x14ac:dyDescent="0.25">
      <c r="B38" s="283">
        <v>28</v>
      </c>
      <c r="C38" s="50">
        <v>41668</v>
      </c>
      <c r="D38" s="51" t="s">
        <v>86</v>
      </c>
      <c r="E38" s="231">
        <v>33098</v>
      </c>
      <c r="F38" s="192">
        <v>28432</v>
      </c>
      <c r="G38" s="141">
        <v>2110</v>
      </c>
      <c r="H38" s="175">
        <v>547</v>
      </c>
      <c r="I38" s="157">
        <v>177</v>
      </c>
      <c r="J38" s="193">
        <v>1.1170212765957448</v>
      </c>
      <c r="K38" s="193">
        <v>17.978723404255319</v>
      </c>
      <c r="L38" s="255">
        <v>3.563829787234043</v>
      </c>
      <c r="M38" s="192">
        <v>9</v>
      </c>
      <c r="N38" s="195">
        <v>0</v>
      </c>
      <c r="O38" s="192">
        <v>89</v>
      </c>
      <c r="P38" s="192">
        <v>1</v>
      </c>
      <c r="Q38" s="139">
        <v>9</v>
      </c>
      <c r="R38" s="139">
        <v>0</v>
      </c>
      <c r="S38" s="139">
        <v>0</v>
      </c>
      <c r="T38" s="139">
        <v>11</v>
      </c>
      <c r="U38" s="139">
        <v>2</v>
      </c>
      <c r="V38" s="139">
        <v>282</v>
      </c>
      <c r="W38" s="192">
        <v>490</v>
      </c>
      <c r="X38" s="192">
        <v>3021</v>
      </c>
      <c r="Y38" s="192">
        <v>2019</v>
      </c>
      <c r="Z38" s="192">
        <v>727</v>
      </c>
      <c r="AA38" s="139">
        <v>379</v>
      </c>
      <c r="AB38" s="257">
        <v>9526</v>
      </c>
      <c r="AC38" s="193">
        <v>100</v>
      </c>
      <c r="AD38" s="193">
        <v>70</v>
      </c>
      <c r="AE38" s="193">
        <v>98</v>
      </c>
      <c r="AF38" s="193">
        <v>29</v>
      </c>
      <c r="AG38" s="255">
        <v>100</v>
      </c>
      <c r="AH38" s="194">
        <v>2151</v>
      </c>
      <c r="AI38" s="194">
        <v>5617.5</v>
      </c>
      <c r="AJ38" s="192">
        <v>165</v>
      </c>
      <c r="AK38" s="194">
        <v>938.6</v>
      </c>
      <c r="AL38" s="194">
        <v>2604.1000000000004</v>
      </c>
      <c r="AM38" s="194">
        <v>16867.099999999999</v>
      </c>
      <c r="AN38" s="192">
        <v>5686.51</v>
      </c>
      <c r="AO38" s="192">
        <v>7108.1375000000007</v>
      </c>
      <c r="AP38" s="257">
        <v>6360</v>
      </c>
      <c r="AQ38" s="192">
        <v>1200</v>
      </c>
      <c r="AR38" s="192">
        <v>2015</v>
      </c>
      <c r="AS38" s="192">
        <v>155</v>
      </c>
      <c r="AT38" s="192">
        <v>20</v>
      </c>
      <c r="AU38" s="195">
        <v>20</v>
      </c>
      <c r="AV38" s="192">
        <v>3100</v>
      </c>
      <c r="AW38" s="192">
        <v>28200</v>
      </c>
      <c r="AX38" s="192">
        <v>150</v>
      </c>
      <c r="AY38" s="192">
        <v>40</v>
      </c>
      <c r="AZ38" s="192">
        <v>4350</v>
      </c>
      <c r="BA38" s="192">
        <v>90000</v>
      </c>
      <c r="BB38" s="259">
        <v>1200</v>
      </c>
      <c r="BC38" s="194">
        <v>3800</v>
      </c>
      <c r="BD38" s="192">
        <v>9500</v>
      </c>
      <c r="BE38" s="202">
        <v>0</v>
      </c>
      <c r="BF38" s="202">
        <v>0</v>
      </c>
      <c r="BG38" s="192">
        <v>6510</v>
      </c>
      <c r="BH38" s="261">
        <v>10850</v>
      </c>
      <c r="BI38" s="1059">
        <v>65.42</v>
      </c>
    </row>
    <row r="39" spans="2:61" x14ac:dyDescent="0.25">
      <c r="B39" s="283">
        <v>29</v>
      </c>
      <c r="C39" s="50">
        <v>41676</v>
      </c>
      <c r="D39" s="51" t="s">
        <v>62</v>
      </c>
      <c r="E39" s="231">
        <v>10249</v>
      </c>
      <c r="F39" s="192">
        <v>9299</v>
      </c>
      <c r="G39" s="141">
        <v>577</v>
      </c>
      <c r="H39" s="175">
        <v>190</v>
      </c>
      <c r="I39" s="139">
        <v>40</v>
      </c>
      <c r="J39" s="203">
        <v>1.7770597738287561</v>
      </c>
      <c r="K39" s="203">
        <v>6.7043618739903073</v>
      </c>
      <c r="L39" s="263">
        <v>2.9079159935379644</v>
      </c>
      <c r="M39" s="192">
        <v>4</v>
      </c>
      <c r="N39" s="195">
        <v>0</v>
      </c>
      <c r="O39" s="192">
        <v>39</v>
      </c>
      <c r="P39" s="195">
        <v>0</v>
      </c>
      <c r="Q39" s="154">
        <v>4</v>
      </c>
      <c r="R39" s="154">
        <v>0</v>
      </c>
      <c r="S39" s="154">
        <v>0</v>
      </c>
      <c r="T39" s="154">
        <v>3</v>
      </c>
      <c r="U39" s="154">
        <v>1</v>
      </c>
      <c r="V39" s="154">
        <v>105</v>
      </c>
      <c r="W39" s="192">
        <v>112</v>
      </c>
      <c r="X39" s="192">
        <v>1094</v>
      </c>
      <c r="Y39" s="192">
        <v>704</v>
      </c>
      <c r="Z39" s="192">
        <v>223</v>
      </c>
      <c r="AA39" s="139">
        <v>130</v>
      </c>
      <c r="AB39" s="257">
        <v>3323</v>
      </c>
      <c r="AC39" s="193">
        <v>99</v>
      </c>
      <c r="AD39" s="193">
        <v>58</v>
      </c>
      <c r="AE39" s="193">
        <v>103</v>
      </c>
      <c r="AF39" s="193">
        <v>14</v>
      </c>
      <c r="AG39" s="255">
        <v>104</v>
      </c>
      <c r="AH39" s="194">
        <v>4185</v>
      </c>
      <c r="AI39" s="194">
        <v>6075.8</v>
      </c>
      <c r="AJ39" s="192">
        <v>133</v>
      </c>
      <c r="AK39" s="194">
        <v>806</v>
      </c>
      <c r="AL39" s="194">
        <v>1374.2</v>
      </c>
      <c r="AM39" s="194">
        <v>7924.66</v>
      </c>
      <c r="AN39" s="192">
        <v>2637.2400000000002</v>
      </c>
      <c r="AO39" s="192">
        <v>3296.55</v>
      </c>
      <c r="AP39" s="257">
        <v>6583</v>
      </c>
      <c r="AQ39" s="192">
        <v>400</v>
      </c>
      <c r="AR39" s="192">
        <v>350</v>
      </c>
      <c r="AS39" s="192">
        <v>60</v>
      </c>
      <c r="AT39" s="192">
        <v>40</v>
      </c>
      <c r="AU39" s="195">
        <v>16</v>
      </c>
      <c r="AV39" s="197">
        <v>200</v>
      </c>
      <c r="AW39" s="197">
        <v>150</v>
      </c>
      <c r="AX39" s="197">
        <v>400</v>
      </c>
      <c r="AY39" s="197">
        <v>100</v>
      </c>
      <c r="AZ39" s="192">
        <v>1200</v>
      </c>
      <c r="BA39" s="192">
        <v>16200</v>
      </c>
      <c r="BB39" s="259">
        <v>165</v>
      </c>
      <c r="BC39" s="194">
        <v>4480</v>
      </c>
      <c r="BD39" s="192">
        <v>11200</v>
      </c>
      <c r="BE39" s="195">
        <v>0</v>
      </c>
      <c r="BF39" s="195">
        <v>0</v>
      </c>
      <c r="BG39" s="192">
        <v>10100</v>
      </c>
      <c r="BH39" s="261">
        <v>21400</v>
      </c>
      <c r="BI39" s="1058">
        <v>57.44</v>
      </c>
    </row>
    <row r="40" spans="2:61" x14ac:dyDescent="0.25">
      <c r="B40" s="283">
        <v>30</v>
      </c>
      <c r="C40" s="50">
        <v>41770</v>
      </c>
      <c r="D40" s="51" t="s">
        <v>77</v>
      </c>
      <c r="E40" s="231">
        <v>16594</v>
      </c>
      <c r="F40" s="192">
        <v>16346</v>
      </c>
      <c r="G40" s="141">
        <v>1090</v>
      </c>
      <c r="H40" s="175">
        <v>361</v>
      </c>
      <c r="I40" s="139">
        <v>88</v>
      </c>
      <c r="J40" s="193">
        <v>1.7603911980440097</v>
      </c>
      <c r="K40" s="193">
        <v>6.8948655256723725</v>
      </c>
      <c r="L40" s="255">
        <v>2.3471882640586799</v>
      </c>
      <c r="M40" s="192">
        <v>7</v>
      </c>
      <c r="N40" s="202">
        <v>0</v>
      </c>
      <c r="O40" s="192">
        <v>55</v>
      </c>
      <c r="P40" s="192">
        <v>2</v>
      </c>
      <c r="Q40" s="139">
        <v>7</v>
      </c>
      <c r="R40" s="139">
        <v>0</v>
      </c>
      <c r="S40" s="139">
        <v>1</v>
      </c>
      <c r="T40" s="139">
        <v>5</v>
      </c>
      <c r="U40" s="139">
        <v>1</v>
      </c>
      <c r="V40" s="139">
        <v>189</v>
      </c>
      <c r="W40" s="192">
        <v>404</v>
      </c>
      <c r="X40" s="192">
        <v>2210</v>
      </c>
      <c r="Y40" s="192">
        <v>1376</v>
      </c>
      <c r="Z40" s="192">
        <v>352</v>
      </c>
      <c r="AA40" s="139">
        <v>482</v>
      </c>
      <c r="AB40" s="257">
        <v>5356</v>
      </c>
      <c r="AC40" s="193">
        <v>99.84</v>
      </c>
      <c r="AD40" s="193">
        <v>49</v>
      </c>
      <c r="AE40" s="193">
        <v>99.83</v>
      </c>
      <c r="AF40" s="193">
        <v>17</v>
      </c>
      <c r="AG40" s="255">
        <v>61.65</v>
      </c>
      <c r="AH40" s="194">
        <v>767</v>
      </c>
      <c r="AI40" s="194">
        <v>4939.3999999999996</v>
      </c>
      <c r="AJ40" s="192">
        <v>57</v>
      </c>
      <c r="AK40" s="194">
        <v>389</v>
      </c>
      <c r="AL40" s="194">
        <v>858.6</v>
      </c>
      <c r="AM40" s="194">
        <v>8626.39</v>
      </c>
      <c r="AN40" s="192">
        <v>5548.6299999999992</v>
      </c>
      <c r="AO40" s="192">
        <v>6935.7874999999985</v>
      </c>
      <c r="AP40" s="257">
        <v>7142</v>
      </c>
      <c r="AQ40" s="192">
        <v>1500</v>
      </c>
      <c r="AR40" s="192">
        <v>2000</v>
      </c>
      <c r="AS40" s="192">
        <v>420</v>
      </c>
      <c r="AT40" s="192">
        <v>25</v>
      </c>
      <c r="AU40" s="201">
        <v>5</v>
      </c>
      <c r="AV40" s="195">
        <v>80</v>
      </c>
      <c r="AW40" s="192">
        <v>200</v>
      </c>
      <c r="AX40" s="192">
        <v>90</v>
      </c>
      <c r="AY40" s="192">
        <v>150</v>
      </c>
      <c r="AZ40" s="192">
        <v>3300</v>
      </c>
      <c r="BA40" s="192">
        <v>23000</v>
      </c>
      <c r="BB40" s="259">
        <v>100</v>
      </c>
      <c r="BC40" s="194">
        <v>18720</v>
      </c>
      <c r="BD40" s="192">
        <v>45000</v>
      </c>
      <c r="BE40" s="202">
        <v>0</v>
      </c>
      <c r="BF40" s="202">
        <v>0</v>
      </c>
      <c r="BG40" s="192">
        <v>6456</v>
      </c>
      <c r="BH40" s="261">
        <v>13450</v>
      </c>
      <c r="BI40" s="1059">
        <v>66.8</v>
      </c>
    </row>
    <row r="41" spans="2:61" x14ac:dyDescent="0.25">
      <c r="B41" s="570">
        <v>31</v>
      </c>
      <c r="C41" s="50">
        <v>41791</v>
      </c>
      <c r="D41" s="51" t="s">
        <v>78</v>
      </c>
      <c r="E41" s="231">
        <v>17404</v>
      </c>
      <c r="F41" s="192">
        <v>13816</v>
      </c>
      <c r="G41" s="141">
        <v>1068</v>
      </c>
      <c r="H41" s="175">
        <v>277</v>
      </c>
      <c r="I41" s="139">
        <v>75</v>
      </c>
      <c r="J41" s="193">
        <v>2.0751542344363432</v>
      </c>
      <c r="K41" s="193">
        <v>6.3376332024677504</v>
      </c>
      <c r="L41" s="255">
        <v>2.1873247335950645</v>
      </c>
      <c r="M41" s="192">
        <v>6</v>
      </c>
      <c r="N41" s="195">
        <v>0</v>
      </c>
      <c r="O41" s="192">
        <v>51</v>
      </c>
      <c r="P41" s="192">
        <v>1</v>
      </c>
      <c r="Q41" s="139">
        <v>6</v>
      </c>
      <c r="R41" s="139">
        <v>0</v>
      </c>
      <c r="S41" s="139">
        <v>0</v>
      </c>
      <c r="T41" s="139">
        <v>7</v>
      </c>
      <c r="U41" s="139">
        <v>2</v>
      </c>
      <c r="V41" s="139">
        <v>177</v>
      </c>
      <c r="W41" s="192">
        <v>294</v>
      </c>
      <c r="X41" s="192">
        <v>1912</v>
      </c>
      <c r="Y41" s="192">
        <v>1362</v>
      </c>
      <c r="Z41" s="192">
        <v>395</v>
      </c>
      <c r="AA41" s="139">
        <v>225</v>
      </c>
      <c r="AB41" s="257">
        <v>5336</v>
      </c>
      <c r="AC41" s="193">
        <v>99</v>
      </c>
      <c r="AD41" s="193">
        <v>66</v>
      </c>
      <c r="AE41" s="193">
        <v>94</v>
      </c>
      <c r="AF41" s="193">
        <v>26</v>
      </c>
      <c r="AG41" s="255">
        <v>95</v>
      </c>
      <c r="AH41" s="194">
        <v>567</v>
      </c>
      <c r="AI41" s="194">
        <v>1612.1</v>
      </c>
      <c r="AJ41" s="192">
        <v>28</v>
      </c>
      <c r="AK41" s="194">
        <v>196</v>
      </c>
      <c r="AL41" s="194">
        <v>1078.46</v>
      </c>
      <c r="AM41" s="194">
        <v>6453.4159999999993</v>
      </c>
      <c r="AN41" s="192">
        <v>3629.96</v>
      </c>
      <c r="AO41" s="192">
        <v>4537.45</v>
      </c>
      <c r="AP41" s="257">
        <v>14133</v>
      </c>
      <c r="AQ41" s="192">
        <v>1130</v>
      </c>
      <c r="AR41" s="192">
        <v>570</v>
      </c>
      <c r="AS41" s="192">
        <v>90</v>
      </c>
      <c r="AT41" s="192">
        <v>340</v>
      </c>
      <c r="AU41" s="192">
        <v>85</v>
      </c>
      <c r="AV41" s="195">
        <v>0</v>
      </c>
      <c r="AW41" s="195">
        <v>0</v>
      </c>
      <c r="AX41" s="192">
        <v>10</v>
      </c>
      <c r="AY41" s="192">
        <v>20</v>
      </c>
      <c r="AZ41" s="192">
        <v>3600</v>
      </c>
      <c r="BA41" s="192">
        <v>21000</v>
      </c>
      <c r="BB41" s="259">
        <v>234</v>
      </c>
      <c r="BC41" s="194">
        <v>20520</v>
      </c>
      <c r="BD41" s="192">
        <v>54000</v>
      </c>
      <c r="BE41" s="192">
        <v>2245</v>
      </c>
      <c r="BF41" s="192">
        <v>5200</v>
      </c>
      <c r="BG41" s="195">
        <v>0</v>
      </c>
      <c r="BH41" s="260">
        <v>0</v>
      </c>
      <c r="BI41" s="1058">
        <v>59.59</v>
      </c>
    </row>
    <row r="42" spans="2:61" x14ac:dyDescent="0.25">
      <c r="B42" s="283">
        <v>32</v>
      </c>
      <c r="C42" s="50">
        <v>41799</v>
      </c>
      <c r="D42" s="51" t="s">
        <v>63</v>
      </c>
      <c r="E42" s="231">
        <v>10134</v>
      </c>
      <c r="F42" s="192">
        <v>8978</v>
      </c>
      <c r="G42" s="141">
        <v>820</v>
      </c>
      <c r="H42" s="175">
        <v>147</v>
      </c>
      <c r="I42" s="139">
        <v>49</v>
      </c>
      <c r="J42" s="193">
        <v>4.0080160320641278</v>
      </c>
      <c r="K42" s="193">
        <v>8.2164328657314627</v>
      </c>
      <c r="L42" s="256">
        <v>4.8096192384769543</v>
      </c>
      <c r="M42" s="192">
        <v>4</v>
      </c>
      <c r="N42" s="195">
        <v>0</v>
      </c>
      <c r="O42" s="192">
        <v>47</v>
      </c>
      <c r="P42" s="195">
        <v>0</v>
      </c>
      <c r="Q42" s="154">
        <v>4</v>
      </c>
      <c r="R42" s="154">
        <v>0</v>
      </c>
      <c r="S42" s="154">
        <v>1</v>
      </c>
      <c r="T42" s="154">
        <v>4</v>
      </c>
      <c r="U42" s="154">
        <v>2</v>
      </c>
      <c r="V42" s="154">
        <v>125</v>
      </c>
      <c r="W42" s="192">
        <v>190</v>
      </c>
      <c r="X42" s="192">
        <v>1132</v>
      </c>
      <c r="Y42" s="192">
        <v>775</v>
      </c>
      <c r="Z42" s="192">
        <v>273</v>
      </c>
      <c r="AA42" s="139">
        <v>229</v>
      </c>
      <c r="AB42" s="257">
        <v>4064</v>
      </c>
      <c r="AC42" s="193">
        <v>100</v>
      </c>
      <c r="AD42" s="193">
        <v>69</v>
      </c>
      <c r="AE42" s="193">
        <v>96</v>
      </c>
      <c r="AF42" s="193">
        <v>37</v>
      </c>
      <c r="AG42" s="255">
        <v>93</v>
      </c>
      <c r="AH42" s="194">
        <v>3850.5</v>
      </c>
      <c r="AI42" s="194">
        <v>19606.810000000001</v>
      </c>
      <c r="AJ42" s="192">
        <v>106</v>
      </c>
      <c r="AK42" s="194">
        <v>642</v>
      </c>
      <c r="AL42" s="194">
        <v>3735.36</v>
      </c>
      <c r="AM42" s="194">
        <v>16077.4728</v>
      </c>
      <c r="AN42" s="192">
        <v>2808.05</v>
      </c>
      <c r="AO42" s="192">
        <v>3369.6600000000003</v>
      </c>
      <c r="AP42" s="257">
        <v>12201</v>
      </c>
      <c r="AQ42" s="192">
        <v>300</v>
      </c>
      <c r="AR42" s="192">
        <v>3000</v>
      </c>
      <c r="AS42" s="192">
        <v>1000</v>
      </c>
      <c r="AT42" s="192">
        <v>800</v>
      </c>
      <c r="AU42" s="195">
        <v>1</v>
      </c>
      <c r="AV42" s="195">
        <v>0</v>
      </c>
      <c r="AW42" s="195">
        <v>0</v>
      </c>
      <c r="AX42" s="192">
        <v>350</v>
      </c>
      <c r="AY42" s="192">
        <v>400</v>
      </c>
      <c r="AZ42" s="192">
        <v>6000</v>
      </c>
      <c r="BA42" s="192">
        <v>10000</v>
      </c>
      <c r="BB42" s="259">
        <v>50</v>
      </c>
      <c r="BC42" s="194">
        <v>8140</v>
      </c>
      <c r="BD42" s="192">
        <v>22000</v>
      </c>
      <c r="BE42" s="192">
        <v>5400</v>
      </c>
      <c r="BF42" s="192">
        <v>5400</v>
      </c>
      <c r="BG42" s="195">
        <v>0</v>
      </c>
      <c r="BH42" s="260">
        <v>0</v>
      </c>
      <c r="BI42" s="1059">
        <v>68.16</v>
      </c>
    </row>
    <row r="43" spans="2:61" x14ac:dyDescent="0.25">
      <c r="B43" s="283">
        <v>33</v>
      </c>
      <c r="C43" s="50">
        <v>41801</v>
      </c>
      <c r="D43" s="51" t="s">
        <v>64</v>
      </c>
      <c r="E43" s="231">
        <v>13485</v>
      </c>
      <c r="F43" s="192">
        <v>6146</v>
      </c>
      <c r="G43" s="141">
        <v>659</v>
      </c>
      <c r="H43" s="175">
        <v>123</v>
      </c>
      <c r="I43" s="157">
        <v>33</v>
      </c>
      <c r="J43" s="193">
        <v>1.3449899125756557</v>
      </c>
      <c r="K43" s="193">
        <v>9.5494283792871553</v>
      </c>
      <c r="L43" s="255">
        <v>2.0847343644922667</v>
      </c>
      <c r="M43" s="192">
        <v>3</v>
      </c>
      <c r="N43" s="202">
        <v>0</v>
      </c>
      <c r="O43" s="192">
        <v>23</v>
      </c>
      <c r="P43" s="195">
        <v>0</v>
      </c>
      <c r="Q43" s="154">
        <v>3</v>
      </c>
      <c r="R43" s="154">
        <v>0</v>
      </c>
      <c r="S43" s="154">
        <v>0</v>
      </c>
      <c r="T43" s="154">
        <v>2</v>
      </c>
      <c r="U43" s="154">
        <v>1</v>
      </c>
      <c r="V43" s="154">
        <v>72</v>
      </c>
      <c r="W43" s="192">
        <v>119</v>
      </c>
      <c r="X43" s="192">
        <v>766</v>
      </c>
      <c r="Y43" s="192">
        <v>483</v>
      </c>
      <c r="Z43" s="192">
        <v>113</v>
      </c>
      <c r="AA43" s="139">
        <v>67</v>
      </c>
      <c r="AB43" s="257">
        <v>2732</v>
      </c>
      <c r="AC43" s="193">
        <v>98</v>
      </c>
      <c r="AD43" s="193">
        <v>32</v>
      </c>
      <c r="AE43" s="193">
        <v>98</v>
      </c>
      <c r="AF43" s="193">
        <v>9</v>
      </c>
      <c r="AG43" s="255">
        <v>100</v>
      </c>
      <c r="AH43" s="194">
        <v>707</v>
      </c>
      <c r="AI43" s="194">
        <v>2589.1499999999996</v>
      </c>
      <c r="AJ43" s="192">
        <v>33</v>
      </c>
      <c r="AK43" s="194">
        <v>171</v>
      </c>
      <c r="AL43" s="194">
        <v>695.4</v>
      </c>
      <c r="AM43" s="194">
        <v>2409.41</v>
      </c>
      <c r="AN43" s="192">
        <v>2381.7400000000002</v>
      </c>
      <c r="AO43" s="192">
        <v>2858.0880000000002</v>
      </c>
      <c r="AP43" s="257">
        <v>5284</v>
      </c>
      <c r="AQ43" s="192">
        <v>200</v>
      </c>
      <c r="AR43" s="192">
        <v>253</v>
      </c>
      <c r="AS43" s="192">
        <v>65</v>
      </c>
      <c r="AT43" s="192">
        <v>223</v>
      </c>
      <c r="AU43" s="195">
        <v>7</v>
      </c>
      <c r="AV43" s="195">
        <v>0</v>
      </c>
      <c r="AW43" s="195">
        <v>0</v>
      </c>
      <c r="AX43" s="192">
        <v>13</v>
      </c>
      <c r="AY43" s="192">
        <v>35</v>
      </c>
      <c r="AZ43" s="192">
        <v>2000</v>
      </c>
      <c r="BA43" s="192">
        <v>10800</v>
      </c>
      <c r="BB43" s="260">
        <v>20</v>
      </c>
      <c r="BC43" s="194">
        <v>3500</v>
      </c>
      <c r="BD43" s="192">
        <v>9600</v>
      </c>
      <c r="BE43" s="202">
        <v>0</v>
      </c>
      <c r="BF43" s="202">
        <v>0</v>
      </c>
      <c r="BG43" s="192">
        <v>10780</v>
      </c>
      <c r="BH43" s="261">
        <v>15400</v>
      </c>
      <c r="BI43" s="1058">
        <v>62</v>
      </c>
    </row>
    <row r="44" spans="2:61" x14ac:dyDescent="0.25">
      <c r="B44" s="283">
        <v>34</v>
      </c>
      <c r="C44" s="50">
        <v>41797</v>
      </c>
      <c r="D44" s="51" t="s">
        <v>71</v>
      </c>
      <c r="E44" s="231">
        <v>8291</v>
      </c>
      <c r="F44" s="192">
        <v>7106</v>
      </c>
      <c r="G44" s="141">
        <v>1517</v>
      </c>
      <c r="H44" s="175">
        <v>133</v>
      </c>
      <c r="I44" s="139">
        <v>54</v>
      </c>
      <c r="J44" s="193">
        <v>1.8571428571428572</v>
      </c>
      <c r="K44" s="193">
        <v>9.8571428571428577</v>
      </c>
      <c r="L44" s="255">
        <v>1.5714285714285716</v>
      </c>
      <c r="M44" s="192">
        <v>4</v>
      </c>
      <c r="N44" s="195">
        <v>0</v>
      </c>
      <c r="O44" s="192">
        <v>20</v>
      </c>
      <c r="P44" s="195">
        <v>1</v>
      </c>
      <c r="Q44" s="154">
        <v>4</v>
      </c>
      <c r="R44" s="154">
        <v>0</v>
      </c>
      <c r="S44" s="154">
        <v>0</v>
      </c>
      <c r="T44" s="154">
        <v>4</v>
      </c>
      <c r="U44" s="154">
        <v>1</v>
      </c>
      <c r="V44" s="154">
        <v>97</v>
      </c>
      <c r="W44" s="192">
        <v>179</v>
      </c>
      <c r="X44" s="192">
        <v>1030</v>
      </c>
      <c r="Y44" s="192">
        <v>660</v>
      </c>
      <c r="Z44" s="192">
        <v>256</v>
      </c>
      <c r="AA44" s="139">
        <v>98</v>
      </c>
      <c r="AB44" s="257">
        <v>3628</v>
      </c>
      <c r="AC44" s="193">
        <v>98</v>
      </c>
      <c r="AD44" s="193">
        <v>75</v>
      </c>
      <c r="AE44" s="193">
        <v>97</v>
      </c>
      <c r="AF44" s="193">
        <v>38</v>
      </c>
      <c r="AG44" s="255">
        <v>100</v>
      </c>
      <c r="AH44" s="194">
        <v>1829</v>
      </c>
      <c r="AI44" s="194">
        <v>10256.699999999999</v>
      </c>
      <c r="AJ44" s="192">
        <v>20</v>
      </c>
      <c r="AK44" s="194">
        <v>120</v>
      </c>
      <c r="AL44" s="194">
        <v>434.06</v>
      </c>
      <c r="AM44" s="194">
        <v>987.56600000000003</v>
      </c>
      <c r="AN44" s="192">
        <v>645.79</v>
      </c>
      <c r="AO44" s="192">
        <v>774.94799999999998</v>
      </c>
      <c r="AP44" s="257">
        <v>14830</v>
      </c>
      <c r="AQ44" s="192">
        <v>1050</v>
      </c>
      <c r="AR44" s="192">
        <v>500</v>
      </c>
      <c r="AS44" s="192">
        <v>50</v>
      </c>
      <c r="AT44" s="192">
        <v>50</v>
      </c>
      <c r="AU44" s="200">
        <v>10</v>
      </c>
      <c r="AV44" s="197">
        <v>60</v>
      </c>
      <c r="AW44" s="197">
        <v>35</v>
      </c>
      <c r="AX44" s="192">
        <v>25</v>
      </c>
      <c r="AY44" s="192">
        <v>100</v>
      </c>
      <c r="AZ44" s="192">
        <v>5000</v>
      </c>
      <c r="BA44" s="192">
        <v>40000</v>
      </c>
      <c r="BB44" s="259">
        <v>80</v>
      </c>
      <c r="BC44" s="194">
        <v>9700</v>
      </c>
      <c r="BD44" s="192">
        <v>30240</v>
      </c>
      <c r="BE44" s="192">
        <v>600</v>
      </c>
      <c r="BF44" s="192">
        <v>1500</v>
      </c>
      <c r="BG44" s="195">
        <v>0</v>
      </c>
      <c r="BH44" s="260">
        <v>0</v>
      </c>
      <c r="BI44" s="1059">
        <v>65.290000000000006</v>
      </c>
    </row>
    <row r="45" spans="2:61" x14ac:dyDescent="0.25">
      <c r="B45" s="283">
        <v>35</v>
      </c>
      <c r="C45" s="50">
        <v>41807</v>
      </c>
      <c r="D45" s="51" t="s">
        <v>87</v>
      </c>
      <c r="E45" s="231">
        <v>21681</v>
      </c>
      <c r="F45" s="192">
        <v>16120</v>
      </c>
      <c r="G45" s="141">
        <v>783</v>
      </c>
      <c r="H45" s="175">
        <v>291</v>
      </c>
      <c r="I45" s="139">
        <v>108</v>
      </c>
      <c r="J45" s="193">
        <v>2.9684601113172544</v>
      </c>
      <c r="K45" s="193">
        <v>8.7198515769944329</v>
      </c>
      <c r="L45" s="255">
        <v>2.9684601113172544</v>
      </c>
      <c r="M45" s="192">
        <v>6</v>
      </c>
      <c r="N45" s="195">
        <v>0</v>
      </c>
      <c r="O45" s="192">
        <v>37</v>
      </c>
      <c r="P45" s="192">
        <v>3</v>
      </c>
      <c r="Q45" s="139">
        <v>6</v>
      </c>
      <c r="R45" s="139">
        <v>0</v>
      </c>
      <c r="S45" s="139">
        <v>0</v>
      </c>
      <c r="T45" s="139">
        <v>6</v>
      </c>
      <c r="U45" s="139">
        <v>1</v>
      </c>
      <c r="V45" s="154">
        <v>181</v>
      </c>
      <c r="W45" s="192">
        <v>288</v>
      </c>
      <c r="X45" s="192">
        <v>2041</v>
      </c>
      <c r="Y45" s="192">
        <v>1404</v>
      </c>
      <c r="Z45" s="192">
        <v>418</v>
      </c>
      <c r="AA45" s="139">
        <v>508</v>
      </c>
      <c r="AB45" s="257">
        <v>6675</v>
      </c>
      <c r="AC45" s="193">
        <v>100</v>
      </c>
      <c r="AD45" s="193">
        <v>72</v>
      </c>
      <c r="AE45" s="193">
        <v>100</v>
      </c>
      <c r="AF45" s="193">
        <v>13</v>
      </c>
      <c r="AG45" s="255">
        <v>100</v>
      </c>
      <c r="AH45" s="194">
        <v>1479</v>
      </c>
      <c r="AI45" s="194">
        <v>3730.9</v>
      </c>
      <c r="AJ45" s="192">
        <v>47</v>
      </c>
      <c r="AK45" s="194">
        <v>306</v>
      </c>
      <c r="AL45" s="194">
        <v>1231.4000000000001</v>
      </c>
      <c r="AM45" s="194">
        <v>4198.8999999999996</v>
      </c>
      <c r="AN45" s="192">
        <v>4165.08</v>
      </c>
      <c r="AO45" s="192">
        <v>5206.3500000000004</v>
      </c>
      <c r="AP45" s="257">
        <v>10240</v>
      </c>
      <c r="AQ45" s="192">
        <v>2350</v>
      </c>
      <c r="AR45" s="192">
        <v>2350</v>
      </c>
      <c r="AS45" s="192">
        <v>150</v>
      </c>
      <c r="AT45" s="192">
        <v>20</v>
      </c>
      <c r="AU45" s="195">
        <v>0</v>
      </c>
      <c r="AV45" s="192">
        <v>150</v>
      </c>
      <c r="AW45" s="202">
        <v>0</v>
      </c>
      <c r="AX45" s="192">
        <v>30</v>
      </c>
      <c r="AY45" s="192">
        <v>10</v>
      </c>
      <c r="AZ45" s="192">
        <v>7000</v>
      </c>
      <c r="BA45" s="192">
        <v>90000</v>
      </c>
      <c r="BB45" s="259">
        <v>1050</v>
      </c>
      <c r="BC45" s="194">
        <v>31500</v>
      </c>
      <c r="BD45" s="192">
        <v>70000</v>
      </c>
      <c r="BE45" s="192">
        <v>3825</v>
      </c>
      <c r="BF45" s="192">
        <v>8500</v>
      </c>
      <c r="BG45" s="195">
        <v>1500</v>
      </c>
      <c r="BH45" s="260">
        <v>2500</v>
      </c>
      <c r="BI45" s="1058">
        <v>64.59</v>
      </c>
    </row>
    <row r="46" spans="2:61" x14ac:dyDescent="0.25">
      <c r="B46" s="692">
        <v>36</v>
      </c>
      <c r="C46" s="50">
        <v>41872</v>
      </c>
      <c r="D46" s="51" t="s">
        <v>65</v>
      </c>
      <c r="E46" s="231">
        <v>7003</v>
      </c>
      <c r="F46" s="192">
        <v>4977</v>
      </c>
      <c r="G46" s="141">
        <v>461</v>
      </c>
      <c r="H46" s="175">
        <v>88</v>
      </c>
      <c r="I46" s="139">
        <v>44</v>
      </c>
      <c r="J46" s="193">
        <v>4.4077134986225897</v>
      </c>
      <c r="K46" s="193">
        <v>3.5812672176308542</v>
      </c>
      <c r="L46" s="255">
        <v>3.5812672176308542</v>
      </c>
      <c r="M46" s="192">
        <v>3</v>
      </c>
      <c r="N46" s="192">
        <v>1</v>
      </c>
      <c r="O46" s="192">
        <v>14</v>
      </c>
      <c r="P46" s="195">
        <v>0</v>
      </c>
      <c r="Q46" s="154">
        <v>3</v>
      </c>
      <c r="R46" s="154">
        <v>1</v>
      </c>
      <c r="S46" s="154">
        <v>0</v>
      </c>
      <c r="T46" s="154">
        <v>1</v>
      </c>
      <c r="U46" s="154">
        <v>0</v>
      </c>
      <c r="V46" s="154">
        <v>65</v>
      </c>
      <c r="W46" s="192">
        <v>106</v>
      </c>
      <c r="X46" s="192">
        <v>551</v>
      </c>
      <c r="Y46" s="192">
        <v>362</v>
      </c>
      <c r="Z46" s="192">
        <v>133</v>
      </c>
      <c r="AA46" s="139">
        <v>100</v>
      </c>
      <c r="AB46" s="257">
        <v>2391</v>
      </c>
      <c r="AC46" s="193">
        <v>100</v>
      </c>
      <c r="AD46" s="193">
        <v>88</v>
      </c>
      <c r="AE46" s="193">
        <v>98</v>
      </c>
      <c r="AF46" s="193">
        <v>74</v>
      </c>
      <c r="AG46" s="255">
        <v>100</v>
      </c>
      <c r="AH46" s="194">
        <v>4197.7</v>
      </c>
      <c r="AI46" s="194">
        <v>28705.106999999996</v>
      </c>
      <c r="AJ46" s="192">
        <v>2</v>
      </c>
      <c r="AK46" s="194">
        <v>10</v>
      </c>
      <c r="AL46" s="194">
        <v>172.75</v>
      </c>
      <c r="AM46" s="194">
        <v>1181.425</v>
      </c>
      <c r="AN46" s="195">
        <v>0</v>
      </c>
      <c r="AO46" s="195">
        <v>0</v>
      </c>
      <c r="AP46" s="257">
        <v>8691</v>
      </c>
      <c r="AQ46" s="192">
        <v>300</v>
      </c>
      <c r="AR46" s="192">
        <v>1070</v>
      </c>
      <c r="AS46" s="192">
        <v>100</v>
      </c>
      <c r="AT46" s="192">
        <v>425</v>
      </c>
      <c r="AU46" s="195">
        <v>148</v>
      </c>
      <c r="AV46" s="195">
        <v>0</v>
      </c>
      <c r="AW46" s="195">
        <v>0</v>
      </c>
      <c r="AX46" s="192">
        <v>4100</v>
      </c>
      <c r="AY46" s="192">
        <v>4380</v>
      </c>
      <c r="AZ46" s="192">
        <v>1200</v>
      </c>
      <c r="BA46" s="192">
        <v>9000</v>
      </c>
      <c r="BB46" s="260">
        <v>0</v>
      </c>
      <c r="BC46" s="194">
        <v>4200</v>
      </c>
      <c r="BD46" s="192">
        <v>12000</v>
      </c>
      <c r="BE46" s="192">
        <v>1850</v>
      </c>
      <c r="BF46" s="192">
        <v>2450</v>
      </c>
      <c r="BG46" s="195">
        <v>0</v>
      </c>
      <c r="BH46" s="260">
        <v>0</v>
      </c>
      <c r="BI46" s="1059">
        <v>62.67</v>
      </c>
    </row>
    <row r="47" spans="2:61" x14ac:dyDescent="0.25">
      <c r="B47" s="283">
        <v>37</v>
      </c>
      <c r="C47" s="50">
        <v>41885</v>
      </c>
      <c r="D47" s="51" t="s">
        <v>66</v>
      </c>
      <c r="E47" s="231">
        <v>7740</v>
      </c>
      <c r="F47" s="192">
        <v>4549</v>
      </c>
      <c r="G47" s="141">
        <v>1686</v>
      </c>
      <c r="H47" s="181">
        <v>107</v>
      </c>
      <c r="I47" s="139">
        <v>47</v>
      </c>
      <c r="J47" s="193">
        <v>0.83056478405315626</v>
      </c>
      <c r="K47" s="193">
        <v>2.6578073089700998</v>
      </c>
      <c r="L47" s="256">
        <v>0.83056478405315626</v>
      </c>
      <c r="M47" s="192">
        <v>1</v>
      </c>
      <c r="N47" s="195">
        <v>0</v>
      </c>
      <c r="O47" s="192">
        <v>9</v>
      </c>
      <c r="P47" s="192">
        <v>2</v>
      </c>
      <c r="Q47" s="139">
        <v>1</v>
      </c>
      <c r="R47" s="139">
        <v>0</v>
      </c>
      <c r="S47" s="139">
        <v>0</v>
      </c>
      <c r="T47" s="139">
        <v>3</v>
      </c>
      <c r="U47" s="139">
        <v>1</v>
      </c>
      <c r="V47" s="154">
        <v>56</v>
      </c>
      <c r="W47" s="192">
        <v>100</v>
      </c>
      <c r="X47" s="192">
        <v>583</v>
      </c>
      <c r="Y47" s="192">
        <v>493</v>
      </c>
      <c r="Z47" s="192">
        <v>177</v>
      </c>
      <c r="AA47" s="139">
        <v>68</v>
      </c>
      <c r="AB47" s="257">
        <v>2927</v>
      </c>
      <c r="AC47" s="193">
        <v>100</v>
      </c>
      <c r="AD47" s="193">
        <v>53</v>
      </c>
      <c r="AE47" s="193">
        <v>98</v>
      </c>
      <c r="AF47" s="202">
        <v>0</v>
      </c>
      <c r="AG47" s="255">
        <v>100</v>
      </c>
      <c r="AH47" s="194">
        <v>2655</v>
      </c>
      <c r="AI47" s="194">
        <v>19471.600000000002</v>
      </c>
      <c r="AJ47" s="195">
        <v>0</v>
      </c>
      <c r="AK47" s="195">
        <v>0</v>
      </c>
      <c r="AL47" s="194">
        <v>132.5</v>
      </c>
      <c r="AM47" s="194">
        <v>600.35</v>
      </c>
      <c r="AN47" s="195">
        <v>0</v>
      </c>
      <c r="AO47" s="195">
        <v>0</v>
      </c>
      <c r="AP47" s="257">
        <v>11830</v>
      </c>
      <c r="AQ47" s="192">
        <v>540</v>
      </c>
      <c r="AR47" s="192">
        <v>450</v>
      </c>
      <c r="AS47" s="192">
        <v>70</v>
      </c>
      <c r="AT47" s="192">
        <v>30</v>
      </c>
      <c r="AU47" s="192">
        <v>25</v>
      </c>
      <c r="AV47" s="195">
        <v>0</v>
      </c>
      <c r="AW47" s="195">
        <v>0</v>
      </c>
      <c r="AX47" s="192">
        <v>50</v>
      </c>
      <c r="AY47" s="199">
        <v>100</v>
      </c>
      <c r="AZ47" s="199">
        <v>9600</v>
      </c>
      <c r="BA47" s="192">
        <v>24000</v>
      </c>
      <c r="BB47" s="260">
        <v>0</v>
      </c>
      <c r="BC47" s="194">
        <v>9647200</v>
      </c>
      <c r="BD47" s="192">
        <v>18089000</v>
      </c>
      <c r="BE47" s="195">
        <v>0</v>
      </c>
      <c r="BF47" s="195">
        <v>0</v>
      </c>
      <c r="BG47" s="195">
        <v>0</v>
      </c>
      <c r="BH47" s="260">
        <v>0</v>
      </c>
      <c r="BI47" s="1058">
        <v>69.84</v>
      </c>
    </row>
    <row r="48" spans="2:61" ht="13.5" customHeight="1" thickBot="1" x14ac:dyDescent="0.3">
      <c r="B48" s="284"/>
      <c r="C48" s="206"/>
      <c r="D48" s="667"/>
      <c r="E48" s="234"/>
      <c r="F48" s="235"/>
      <c r="G48" s="235"/>
      <c r="H48" s="237"/>
      <c r="I48" s="237"/>
      <c r="J48" s="88"/>
      <c r="K48" s="88"/>
      <c r="L48" s="115"/>
      <c r="M48" s="235"/>
      <c r="N48" s="235"/>
      <c r="O48" s="235"/>
      <c r="P48" s="235"/>
      <c r="Q48" s="235"/>
      <c r="R48" s="235"/>
      <c r="S48" s="235"/>
      <c r="T48" s="235"/>
      <c r="U48" s="235"/>
      <c r="V48" s="235"/>
      <c r="W48" s="235"/>
      <c r="X48" s="235"/>
      <c r="Y48" s="235"/>
      <c r="Z48" s="235"/>
      <c r="AA48" s="235"/>
      <c r="AB48" s="241"/>
      <c r="AC48" s="94"/>
      <c r="AD48" s="94"/>
      <c r="AE48" s="94"/>
      <c r="AF48" s="94"/>
      <c r="AG48" s="52"/>
      <c r="AH48" s="245"/>
      <c r="AI48" s="245"/>
      <c r="AJ48" s="246"/>
      <c r="AK48" s="247"/>
      <c r="AL48" s="235"/>
      <c r="AM48" s="235"/>
      <c r="AN48" s="235"/>
      <c r="AO48" s="235"/>
      <c r="AP48" s="241"/>
      <c r="AQ48" s="235"/>
      <c r="AR48" s="235"/>
      <c r="AS48" s="235"/>
      <c r="AT48" s="235"/>
      <c r="AU48" s="235"/>
      <c r="AV48" s="235"/>
      <c r="AW48" s="235"/>
      <c r="AX48" s="235"/>
      <c r="AY48" s="235"/>
      <c r="AZ48" s="235"/>
      <c r="BA48" s="235"/>
      <c r="BB48" s="242"/>
      <c r="BC48" s="235"/>
      <c r="BD48" s="235"/>
      <c r="BE48" s="235"/>
      <c r="BF48" s="235"/>
      <c r="BG48" s="225"/>
      <c r="BH48" s="226"/>
      <c r="BI48" s="1060"/>
    </row>
    <row r="49" spans="2:61" ht="15" customHeight="1" thickBot="1" x14ac:dyDescent="0.3">
      <c r="B49" s="41"/>
      <c r="C49" s="41"/>
      <c r="D49" s="1025"/>
      <c r="E49" s="1052"/>
      <c r="F49" s="139"/>
      <c r="G49" s="139"/>
      <c r="H49" s="154"/>
      <c r="I49" s="154"/>
      <c r="J49" s="64"/>
      <c r="K49" s="64"/>
      <c r="L49" s="64"/>
      <c r="M49" s="139"/>
      <c r="N49" s="139"/>
      <c r="O49" s="139"/>
      <c r="P49" s="139"/>
      <c r="Q49" s="139"/>
      <c r="R49" s="139"/>
      <c r="S49" s="139"/>
      <c r="T49" s="139"/>
      <c r="U49" s="139"/>
      <c r="V49" s="139"/>
      <c r="W49" s="139"/>
      <c r="X49" s="139"/>
      <c r="Y49" s="139"/>
      <c r="Z49" s="139"/>
      <c r="AA49" s="139"/>
      <c r="AB49" s="139"/>
      <c r="AC49" s="39"/>
      <c r="AD49" s="39"/>
      <c r="AE49" s="39"/>
      <c r="AF49" s="39"/>
      <c r="AG49" s="39"/>
      <c r="AH49" s="1053"/>
      <c r="AI49" s="1053"/>
      <c r="AJ49" s="1054"/>
      <c r="AK49" s="1055"/>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031"/>
      <c r="BH49" s="1056"/>
      <c r="BI49" s="1018"/>
    </row>
    <row r="50" spans="2:61" ht="18.75" customHeight="1" x14ac:dyDescent="0.25">
      <c r="B50" s="331" t="s">
        <v>301</v>
      </c>
      <c r="C50" s="1036"/>
      <c r="D50" s="1036"/>
      <c r="E50" s="1009"/>
      <c r="F50" s="1009"/>
      <c r="G50" s="1009"/>
      <c r="H50" s="1009"/>
      <c r="I50" s="1009"/>
      <c r="J50" s="1009"/>
      <c r="K50" s="1010"/>
      <c r="L50" s="64"/>
      <c r="M50" s="139"/>
      <c r="N50" s="139"/>
      <c r="O50" s="139"/>
      <c r="P50" s="139"/>
      <c r="Q50" s="139"/>
      <c r="R50" s="139"/>
      <c r="S50" s="139"/>
      <c r="T50" s="139"/>
      <c r="U50" s="139"/>
      <c r="V50" s="139"/>
      <c r="W50" s="139"/>
      <c r="X50" s="139"/>
      <c r="Y50" s="139"/>
      <c r="Z50" s="139"/>
      <c r="AA50" s="139"/>
      <c r="AB50" s="139"/>
      <c r="AC50" s="39"/>
      <c r="AD50" s="39"/>
      <c r="AE50" s="39"/>
      <c r="AF50" s="39"/>
      <c r="AG50" s="39"/>
      <c r="AH50" s="1053"/>
      <c r="AI50" s="1053"/>
      <c r="AJ50" s="1054"/>
      <c r="AK50" s="1055"/>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031"/>
      <c r="BH50" s="1056"/>
      <c r="BI50" s="1018"/>
    </row>
    <row r="51" spans="2:61" ht="18.75" customHeight="1" x14ac:dyDescent="0.25">
      <c r="B51" s="332" t="s">
        <v>306</v>
      </c>
      <c r="C51" s="999"/>
      <c r="D51" s="999"/>
      <c r="E51" s="1011"/>
      <c r="F51" s="1011"/>
      <c r="G51" s="1011"/>
      <c r="H51" s="1011"/>
      <c r="I51" s="1011"/>
      <c r="J51" s="1011"/>
      <c r="K51" s="1012"/>
      <c r="L51" s="64"/>
      <c r="M51" s="139"/>
      <c r="N51" s="139"/>
      <c r="O51" s="139"/>
      <c r="P51" s="139"/>
      <c r="Q51" s="139"/>
      <c r="R51" s="139"/>
      <c r="S51" s="139"/>
      <c r="T51" s="139"/>
      <c r="U51" s="139"/>
      <c r="V51" s="139"/>
      <c r="W51" s="139"/>
      <c r="X51" s="139"/>
      <c r="Y51" s="139"/>
      <c r="Z51" s="139"/>
      <c r="AA51" s="139"/>
      <c r="AB51" s="139"/>
      <c r="AC51" s="39"/>
      <c r="AD51" s="39"/>
      <c r="AE51" s="39"/>
      <c r="AF51" s="39"/>
      <c r="AG51" s="39"/>
      <c r="AH51" s="1053"/>
      <c r="AI51" s="1053"/>
      <c r="AJ51" s="1054"/>
      <c r="AK51" s="1055"/>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031"/>
      <c r="BH51" s="1056"/>
      <c r="BI51" s="1018"/>
    </row>
    <row r="52" spans="2:61" ht="7.5" customHeight="1" thickBot="1" x14ac:dyDescent="0.3">
      <c r="B52" s="1013"/>
      <c r="C52" s="27"/>
      <c r="D52" s="27"/>
      <c r="E52" s="27"/>
      <c r="F52" s="27"/>
      <c r="G52" s="27"/>
      <c r="H52" s="1014"/>
      <c r="I52" s="1015"/>
      <c r="J52" s="1015"/>
      <c r="K52" s="1016"/>
      <c r="L52" s="64"/>
      <c r="M52" s="139"/>
      <c r="N52" s="139"/>
      <c r="O52" s="139"/>
      <c r="P52" s="139"/>
      <c r="Q52" s="139"/>
      <c r="R52" s="139"/>
      <c r="S52" s="139"/>
      <c r="T52" s="139"/>
      <c r="U52" s="139"/>
      <c r="V52" s="139"/>
      <c r="W52" s="139"/>
      <c r="X52" s="139"/>
      <c r="Y52" s="139"/>
      <c r="Z52" s="139"/>
      <c r="AA52" s="139"/>
      <c r="AB52" s="139"/>
      <c r="AC52" s="39"/>
      <c r="AD52" s="39"/>
      <c r="AE52" s="39"/>
      <c r="AF52" s="39"/>
      <c r="AG52" s="39"/>
      <c r="AH52" s="1053"/>
      <c r="AI52" s="1053"/>
      <c r="AJ52" s="1054"/>
      <c r="AK52" s="1055"/>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031"/>
      <c r="BH52" s="1056"/>
      <c r="BI52" s="1018"/>
    </row>
    <row r="53" spans="2:61" ht="18.75" customHeight="1" thickBot="1" x14ac:dyDescent="0.3"/>
    <row r="54" spans="2:61" x14ac:dyDescent="0.25">
      <c r="B54" s="1378" t="s">
        <v>127</v>
      </c>
      <c r="C54" s="1379"/>
      <c r="D54" s="334"/>
      <c r="E54" s="334"/>
      <c r="F54" s="334"/>
      <c r="G54" s="334"/>
      <c r="H54" s="334"/>
      <c r="I54" s="334"/>
      <c r="J54" s="334"/>
      <c r="K54" s="335"/>
    </row>
    <row r="55" spans="2:61" x14ac:dyDescent="0.25">
      <c r="B55" s="1380" t="s">
        <v>183</v>
      </c>
      <c r="C55" s="1381"/>
      <c r="D55" s="1381"/>
      <c r="E55" s="1381"/>
      <c r="F55" s="1381"/>
      <c r="G55" s="1381"/>
      <c r="H55" s="330"/>
      <c r="I55" s="330"/>
      <c r="J55" s="330"/>
      <c r="K55" s="336"/>
      <c r="L55" s="345"/>
      <c r="M55" s="345"/>
    </row>
    <row r="56" spans="2:61" x14ac:dyDescent="0.25">
      <c r="B56" s="339" t="s">
        <v>149</v>
      </c>
      <c r="C56" s="340"/>
      <c r="D56" s="340"/>
      <c r="E56" s="340"/>
      <c r="F56" s="340"/>
      <c r="G56" s="340"/>
      <c r="H56" s="340"/>
      <c r="I56" s="340"/>
      <c r="J56" s="340"/>
      <c r="K56" s="341"/>
      <c r="AD56" s="4"/>
    </row>
    <row r="57" spans="2:61" x14ac:dyDescent="0.25">
      <c r="B57" s="1380" t="s">
        <v>150</v>
      </c>
      <c r="C57" s="1381"/>
      <c r="D57" s="1381"/>
      <c r="E57" s="1381"/>
      <c r="F57" s="1381"/>
      <c r="G57" s="1381"/>
      <c r="H57" s="340"/>
      <c r="I57" s="340"/>
      <c r="J57" s="340"/>
      <c r="K57" s="341"/>
      <c r="AD57" s="349"/>
    </row>
    <row r="58" spans="2:61" x14ac:dyDescent="0.25">
      <c r="B58" s="1380" t="s">
        <v>151</v>
      </c>
      <c r="C58" s="1381"/>
      <c r="D58" s="1381"/>
      <c r="E58" s="1381"/>
      <c r="F58" s="1381"/>
      <c r="G58" s="1381"/>
      <c r="H58" s="1381"/>
      <c r="I58" s="1381"/>
      <c r="J58" s="330"/>
      <c r="K58" s="336"/>
      <c r="AD58" s="14"/>
    </row>
    <row r="59" spans="2:61" x14ac:dyDescent="0.25">
      <c r="B59" s="1380" t="s">
        <v>130</v>
      </c>
      <c r="C59" s="1381"/>
      <c r="D59" s="1381"/>
      <c r="E59" s="1381"/>
      <c r="F59" s="1381"/>
      <c r="G59" s="1381"/>
      <c r="H59" s="1381"/>
      <c r="I59" s="1381"/>
      <c r="J59" s="1381"/>
      <c r="K59" s="1382"/>
      <c r="AC59" s="14"/>
    </row>
    <row r="60" spans="2:61" x14ac:dyDescent="0.25">
      <c r="B60" s="342" t="s">
        <v>184</v>
      </c>
      <c r="C60" s="340"/>
      <c r="D60" s="340"/>
      <c r="E60" s="340"/>
      <c r="F60" s="340"/>
      <c r="G60" s="340"/>
      <c r="H60" s="340"/>
      <c r="I60" s="340"/>
      <c r="J60" s="340"/>
      <c r="K60" s="341"/>
      <c r="AC60" s="14"/>
    </row>
    <row r="61" spans="2:61" x14ac:dyDescent="0.25">
      <c r="B61" s="342" t="s">
        <v>185</v>
      </c>
      <c r="C61" s="340"/>
      <c r="D61" s="340"/>
      <c r="E61" s="340"/>
      <c r="F61" s="340"/>
      <c r="G61" s="340"/>
      <c r="H61" s="340"/>
      <c r="I61" s="340"/>
      <c r="J61" s="340"/>
      <c r="K61" s="341"/>
      <c r="AC61" s="14"/>
    </row>
    <row r="62" spans="2:61" x14ac:dyDescent="0.25">
      <c r="B62" s="342" t="s">
        <v>186</v>
      </c>
      <c r="C62" s="340"/>
      <c r="D62" s="340"/>
      <c r="E62" s="340"/>
      <c r="F62" s="340"/>
      <c r="G62" s="340"/>
      <c r="H62" s="340"/>
      <c r="I62" s="340"/>
      <c r="J62" s="340"/>
      <c r="K62" s="341"/>
      <c r="AC62" s="14"/>
    </row>
    <row r="63" spans="2:61" x14ac:dyDescent="0.25">
      <c r="B63" s="342" t="s">
        <v>200</v>
      </c>
      <c r="D63" s="35"/>
      <c r="K63" s="347"/>
      <c r="AC63" s="14"/>
    </row>
    <row r="64" spans="2:61" ht="45" customHeight="1" thickBot="1" x14ac:dyDescent="0.3">
      <c r="B64" s="1677" t="s">
        <v>310</v>
      </c>
      <c r="C64" s="1678"/>
      <c r="D64" s="1678"/>
      <c r="E64" s="1678"/>
      <c r="F64" s="1678"/>
      <c r="G64" s="1678"/>
      <c r="H64" s="1678"/>
      <c r="I64" s="1678"/>
      <c r="J64" s="1678"/>
      <c r="K64" s="1679"/>
      <c r="AC64" s="14"/>
    </row>
    <row r="65" spans="4:6" x14ac:dyDescent="0.25">
      <c r="D65" s="35"/>
    </row>
    <row r="66" spans="4:6" x14ac:dyDescent="0.25">
      <c r="D66" s="35"/>
    </row>
    <row r="67" spans="4:6" x14ac:dyDescent="0.25">
      <c r="D67" s="35"/>
    </row>
    <row r="68" spans="4:6" x14ac:dyDescent="0.25">
      <c r="D68" s="35"/>
    </row>
    <row r="69" spans="4:6" ht="14.25" customHeight="1" x14ac:dyDescent="0.25">
      <c r="D69" s="35"/>
    </row>
    <row r="70" spans="4:6" x14ac:dyDescent="0.25">
      <c r="D70" s="35"/>
    </row>
    <row r="71" spans="4:6" x14ac:dyDescent="0.25">
      <c r="D71" s="35"/>
    </row>
    <row r="72" spans="4:6" x14ac:dyDescent="0.25">
      <c r="D72" s="35"/>
      <c r="F72" s="40"/>
    </row>
    <row r="73" spans="4:6" x14ac:dyDescent="0.25">
      <c r="D73" s="33"/>
      <c r="E73" s="34"/>
      <c r="F73" s="34"/>
    </row>
    <row r="74" spans="4:6" x14ac:dyDescent="0.25">
      <c r="D74" s="35"/>
    </row>
    <row r="75" spans="4:6" x14ac:dyDescent="0.25">
      <c r="D75" s="35"/>
    </row>
    <row r="76" spans="4:6" x14ac:dyDescent="0.25">
      <c r="D76" s="35"/>
    </row>
    <row r="77" spans="4:6" x14ac:dyDescent="0.25">
      <c r="D77" s="35"/>
    </row>
    <row r="78" spans="4:6" x14ac:dyDescent="0.25">
      <c r="D78" s="35"/>
    </row>
    <row r="79" spans="4:6" x14ac:dyDescent="0.25">
      <c r="D79" s="33"/>
      <c r="E79" s="34"/>
      <c r="F79" s="34"/>
    </row>
    <row r="80" spans="4:6" x14ac:dyDescent="0.25">
      <c r="D80" s="35"/>
    </row>
    <row r="81" spans="4:6" x14ac:dyDescent="0.25">
      <c r="D81" s="35"/>
    </row>
    <row r="82" spans="4:6" x14ac:dyDescent="0.25">
      <c r="D82" s="35"/>
    </row>
    <row r="83" spans="4:6" x14ac:dyDescent="0.25">
      <c r="D83" s="35"/>
    </row>
    <row r="84" spans="4:6" x14ac:dyDescent="0.25">
      <c r="D84" s="35"/>
    </row>
    <row r="85" spans="4:6" x14ac:dyDescent="0.25">
      <c r="D85" s="35"/>
    </row>
    <row r="86" spans="4:6" x14ac:dyDescent="0.25">
      <c r="D86" s="35"/>
    </row>
    <row r="87" spans="4:6" x14ac:dyDescent="0.25">
      <c r="D87" s="35"/>
    </row>
    <row r="88" spans="4:6" x14ac:dyDescent="0.25">
      <c r="D88" s="33"/>
      <c r="E88" s="34"/>
      <c r="F88" s="34"/>
    </row>
    <row r="89" spans="4:6" x14ac:dyDescent="0.25">
      <c r="D89" s="35"/>
    </row>
    <row r="90" spans="4:6" x14ac:dyDescent="0.25">
      <c r="D90" s="35"/>
    </row>
    <row r="91" spans="4:6" x14ac:dyDescent="0.25">
      <c r="D91" s="35"/>
    </row>
    <row r="92" spans="4:6" x14ac:dyDescent="0.25">
      <c r="D92" s="35"/>
    </row>
    <row r="93" spans="4:6" x14ac:dyDescent="0.25">
      <c r="D93" s="35"/>
    </row>
    <row r="94" spans="4:6" x14ac:dyDescent="0.25">
      <c r="D94" s="35"/>
    </row>
    <row r="95" spans="4:6" x14ac:dyDescent="0.25">
      <c r="D95" s="35"/>
    </row>
    <row r="96" spans="4:6" x14ac:dyDescent="0.25">
      <c r="D96" s="35"/>
    </row>
    <row r="97" spans="4:4" x14ac:dyDescent="0.25">
      <c r="D97" s="35"/>
    </row>
    <row r="98" spans="4:4" x14ac:dyDescent="0.25">
      <c r="D98" s="38"/>
    </row>
  </sheetData>
  <mergeCells count="142">
    <mergeCell ref="BH8:BH9"/>
    <mergeCell ref="BI8:BI9"/>
    <mergeCell ref="BC8:BC9"/>
    <mergeCell ref="BD8:BD9"/>
    <mergeCell ref="BE8:BE9"/>
    <mergeCell ref="BF8:BF9"/>
    <mergeCell ref="BG8:BG9"/>
    <mergeCell ref="AX8:AX9"/>
    <mergeCell ref="AY8:AY9"/>
    <mergeCell ref="AZ8:AZ9"/>
    <mergeCell ref="BA8:BA9"/>
    <mergeCell ref="BB8:BB9"/>
    <mergeCell ref="AS8:AS9"/>
    <mergeCell ref="AT8:AT9"/>
    <mergeCell ref="AU8:AU9"/>
    <mergeCell ref="AV8:AV9"/>
    <mergeCell ref="AW8:AW9"/>
    <mergeCell ref="AN8:AN9"/>
    <mergeCell ref="AO8:AO9"/>
    <mergeCell ref="AP8:AP9"/>
    <mergeCell ref="AQ8:AQ9"/>
    <mergeCell ref="AR8:AR9"/>
    <mergeCell ref="AI8:AI9"/>
    <mergeCell ref="AJ8:AJ9"/>
    <mergeCell ref="AK8:AK9"/>
    <mergeCell ref="AL8:AL9"/>
    <mergeCell ref="AM8:AM9"/>
    <mergeCell ref="AD8:AD9"/>
    <mergeCell ref="AE8:AE9"/>
    <mergeCell ref="AF8:AF9"/>
    <mergeCell ref="AG8:AG9"/>
    <mergeCell ref="AH8:AH9"/>
    <mergeCell ref="Y8:Y9"/>
    <mergeCell ref="Z8:Z9"/>
    <mergeCell ref="AA8:AA9"/>
    <mergeCell ref="AB8:AB9"/>
    <mergeCell ref="AC8:AC9"/>
    <mergeCell ref="T8:T9"/>
    <mergeCell ref="U8:U9"/>
    <mergeCell ref="V8:V9"/>
    <mergeCell ref="W8:W9"/>
    <mergeCell ref="X8:X9"/>
    <mergeCell ref="O8:O9"/>
    <mergeCell ref="P8:P9"/>
    <mergeCell ref="Q8:Q9"/>
    <mergeCell ref="R8:R9"/>
    <mergeCell ref="S8:S9"/>
    <mergeCell ref="J8:J9"/>
    <mergeCell ref="K8:K9"/>
    <mergeCell ref="L8:L9"/>
    <mergeCell ref="M8:M9"/>
    <mergeCell ref="N8:N9"/>
    <mergeCell ref="B3:C10"/>
    <mergeCell ref="D3:D9"/>
    <mergeCell ref="E8:E9"/>
    <mergeCell ref="F8:F9"/>
    <mergeCell ref="G8:G9"/>
    <mergeCell ref="BI3:BI7"/>
    <mergeCell ref="B58:I58"/>
    <mergeCell ref="B59:K59"/>
    <mergeCell ref="BH5:BH7"/>
    <mergeCell ref="H9:I9"/>
    <mergeCell ref="B54:C54"/>
    <mergeCell ref="B55:G55"/>
    <mergeCell ref="B57:G57"/>
    <mergeCell ref="AO5:AO7"/>
    <mergeCell ref="BC5:BC7"/>
    <mergeCell ref="BD5:BD7"/>
    <mergeCell ref="BE5:BE7"/>
    <mergeCell ref="BF5:BF7"/>
    <mergeCell ref="AW4:AW7"/>
    <mergeCell ref="AX4:AX7"/>
    <mergeCell ref="AY4:AY7"/>
    <mergeCell ref="AR4:AR7"/>
    <mergeCell ref="AS4:AS7"/>
    <mergeCell ref="AT4:AT7"/>
    <mergeCell ref="BG5:BG7"/>
    <mergeCell ref="AI5:AI7"/>
    <mergeCell ref="AJ5:AJ7"/>
    <mergeCell ref="AK5:AK7"/>
    <mergeCell ref="AL5:AL7"/>
    <mergeCell ref="AM5:AM7"/>
    <mergeCell ref="AN5:AN7"/>
    <mergeCell ref="BB4:BB7"/>
    <mergeCell ref="BC4:BD4"/>
    <mergeCell ref="BE4:BF4"/>
    <mergeCell ref="BG4:BH4"/>
    <mergeCell ref="AZ4:AZ7"/>
    <mergeCell ref="BA4:BA7"/>
    <mergeCell ref="AU4:AU7"/>
    <mergeCell ref="AV4:AV7"/>
    <mergeCell ref="AJ4:AK4"/>
    <mergeCell ref="AL4:AO4"/>
    <mergeCell ref="AP4:AP7"/>
    <mergeCell ref="AQ4:AQ7"/>
    <mergeCell ref="AH4:AI4"/>
    <mergeCell ref="F5:F7"/>
    <mergeCell ref="G5:G7"/>
    <mergeCell ref="H5:H7"/>
    <mergeCell ref="I5:I7"/>
    <mergeCell ref="J5:J7"/>
    <mergeCell ref="AB4:AB7"/>
    <mergeCell ref="AC4:AD4"/>
    <mergeCell ref="AE4:AF4"/>
    <mergeCell ref="AC5:AC7"/>
    <mergeCell ref="AD5:AD7"/>
    <mergeCell ref="AE5:AE7"/>
    <mergeCell ref="AF5:AF7"/>
    <mergeCell ref="W4:AA4"/>
    <mergeCell ref="O5:O7"/>
    <mergeCell ref="Q5:Q7"/>
    <mergeCell ref="X5:X7"/>
    <mergeCell ref="Y5:Y7"/>
    <mergeCell ref="Z5:Z7"/>
    <mergeCell ref="AA5:AA7"/>
    <mergeCell ref="V5:V7"/>
    <mergeCell ref="S5:S7"/>
    <mergeCell ref="U5:U7"/>
    <mergeCell ref="AG5:AG7"/>
    <mergeCell ref="AH5:AH7"/>
    <mergeCell ref="M5:M7"/>
    <mergeCell ref="N5:N7"/>
    <mergeCell ref="R5:R7"/>
    <mergeCell ref="T5:T7"/>
    <mergeCell ref="W5:W7"/>
    <mergeCell ref="B64:K64"/>
    <mergeCell ref="B1:BH1"/>
    <mergeCell ref="E3:L3"/>
    <mergeCell ref="M3:AA3"/>
    <mergeCell ref="AB3:AG3"/>
    <mergeCell ref="AH3:AO3"/>
    <mergeCell ref="AP3:BB3"/>
    <mergeCell ref="BC3:BH3"/>
    <mergeCell ref="E4:G4"/>
    <mergeCell ref="H4:I4"/>
    <mergeCell ref="J4:L4"/>
    <mergeCell ref="M4:O4"/>
    <mergeCell ref="P4:P7"/>
    <mergeCell ref="Q4:V4"/>
    <mergeCell ref="K5:K7"/>
    <mergeCell ref="L5:L7"/>
    <mergeCell ref="E5:E7"/>
  </mergeCells>
  <pageMargins left="0.7" right="0.7" top="0.75" bottom="0.75" header="0.3" footer="0.3"/>
  <pageSetup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V49"/>
  <sheetViews>
    <sheetView showGridLines="0" topLeftCell="A13" zoomScaleNormal="100" workbookViewId="0">
      <selection activeCell="V13" sqref="V13"/>
    </sheetView>
  </sheetViews>
  <sheetFormatPr baseColWidth="10" defaultRowHeight="15" x14ac:dyDescent="0.25"/>
  <cols>
    <col min="1" max="1" width="4.42578125" customWidth="1"/>
    <col min="2" max="2" width="5" customWidth="1"/>
    <col min="3" max="3" width="11" customWidth="1"/>
    <col min="4" max="4" width="11.140625" customWidth="1"/>
    <col min="5" max="16" width="9.7109375" customWidth="1"/>
    <col min="17" max="19" width="13.140625" customWidth="1"/>
    <col min="22" max="22" width="36" customWidth="1"/>
    <col min="238" max="238" width="3.28515625" customWidth="1"/>
    <col min="239" max="239" width="6.7109375" customWidth="1"/>
    <col min="240" max="240" width="11.5703125" customWidth="1"/>
    <col min="241" max="241" width="5.85546875" customWidth="1"/>
    <col min="242" max="242" width="4.85546875" customWidth="1"/>
    <col min="243" max="243" width="6.140625" customWidth="1"/>
    <col min="244" max="244" width="5.140625" customWidth="1"/>
    <col min="245" max="245" width="6.42578125" customWidth="1"/>
    <col min="246" max="246" width="6.5703125" customWidth="1"/>
    <col min="247" max="247" width="5.42578125" customWidth="1"/>
    <col min="248" max="248" width="6" customWidth="1"/>
    <col min="249" max="250" width="8.85546875" customWidth="1"/>
    <col min="251" max="251" width="7" customWidth="1"/>
    <col min="252" max="252" width="6.7109375" customWidth="1"/>
    <col min="253" max="253" width="6" customWidth="1"/>
    <col min="254" max="254" width="6.7109375" customWidth="1"/>
    <col min="255" max="255" width="6" customWidth="1"/>
    <col min="256" max="256" width="6.7109375" customWidth="1"/>
    <col min="257" max="257" width="6" customWidth="1"/>
    <col min="258" max="259" width="7.28515625" customWidth="1"/>
    <col min="260" max="261" width="6.42578125" customWidth="1"/>
    <col min="262" max="262" width="7.7109375" customWidth="1"/>
    <col min="494" max="494" width="3.28515625" customWidth="1"/>
    <col min="495" max="495" width="6.7109375" customWidth="1"/>
    <col min="496" max="496" width="11.5703125" customWidth="1"/>
    <col min="497" max="497" width="5.85546875" customWidth="1"/>
    <col min="498" max="498" width="4.85546875" customWidth="1"/>
    <col min="499" max="499" width="6.140625" customWidth="1"/>
    <col min="500" max="500" width="5.140625" customWidth="1"/>
    <col min="501" max="501" width="6.42578125" customWidth="1"/>
    <col min="502" max="502" width="6.5703125" customWidth="1"/>
    <col min="503" max="503" width="5.42578125" customWidth="1"/>
    <col min="504" max="504" width="6" customWidth="1"/>
    <col min="505" max="506" width="8.85546875" customWidth="1"/>
    <col min="507" max="507" width="7" customWidth="1"/>
    <col min="508" max="508" width="6.7109375" customWidth="1"/>
    <col min="509" max="509" width="6" customWidth="1"/>
    <col min="510" max="510" width="6.7109375" customWidth="1"/>
    <col min="511" max="511" width="6" customWidth="1"/>
    <col min="512" max="512" width="6.7109375" customWidth="1"/>
    <col min="513" max="513" width="6" customWidth="1"/>
    <col min="514" max="515" width="7.28515625" customWidth="1"/>
    <col min="516" max="517" width="6.42578125" customWidth="1"/>
    <col min="518" max="518" width="7.7109375" customWidth="1"/>
    <col min="750" max="750" width="3.28515625" customWidth="1"/>
    <col min="751" max="751" width="6.7109375" customWidth="1"/>
    <col min="752" max="752" width="11.5703125" customWidth="1"/>
    <col min="753" max="753" width="5.85546875" customWidth="1"/>
    <col min="754" max="754" width="4.85546875" customWidth="1"/>
    <col min="755" max="755" width="6.140625" customWidth="1"/>
    <col min="756" max="756" width="5.140625" customWidth="1"/>
    <col min="757" max="757" width="6.42578125" customWidth="1"/>
    <col min="758" max="758" width="6.5703125" customWidth="1"/>
    <col min="759" max="759" width="5.42578125" customWidth="1"/>
    <col min="760" max="760" width="6" customWidth="1"/>
    <col min="761" max="762" width="8.85546875" customWidth="1"/>
    <col min="763" max="763" width="7" customWidth="1"/>
    <col min="764" max="764" width="6.7109375" customWidth="1"/>
    <col min="765" max="765" width="6" customWidth="1"/>
    <col min="766" max="766" width="6.7109375" customWidth="1"/>
    <col min="767" max="767" width="6" customWidth="1"/>
    <col min="768" max="768" width="6.7109375" customWidth="1"/>
    <col min="769" max="769" width="6" customWidth="1"/>
    <col min="770" max="771" width="7.28515625" customWidth="1"/>
    <col min="772" max="773" width="6.42578125" customWidth="1"/>
    <col min="774" max="774" width="7.7109375" customWidth="1"/>
    <col min="1006" max="1006" width="3.28515625" customWidth="1"/>
    <col min="1007" max="1007" width="6.7109375" customWidth="1"/>
    <col min="1008" max="1008" width="11.5703125" customWidth="1"/>
    <col min="1009" max="1009" width="5.85546875" customWidth="1"/>
    <col min="1010" max="1010" width="4.85546875" customWidth="1"/>
    <col min="1011" max="1011" width="6.140625" customWidth="1"/>
    <col min="1012" max="1012" width="5.140625" customWidth="1"/>
    <col min="1013" max="1013" width="6.42578125" customWidth="1"/>
    <col min="1014" max="1014" width="6.5703125" customWidth="1"/>
    <col min="1015" max="1015" width="5.42578125" customWidth="1"/>
    <col min="1016" max="1016" width="6" customWidth="1"/>
    <col min="1017" max="1018" width="8.85546875" customWidth="1"/>
    <col min="1019" max="1019" width="7" customWidth="1"/>
    <col min="1020" max="1020" width="6.7109375" customWidth="1"/>
    <col min="1021" max="1021" width="6" customWidth="1"/>
    <col min="1022" max="1022" width="6.7109375" customWidth="1"/>
    <col min="1023" max="1023" width="6" customWidth="1"/>
    <col min="1024" max="1024" width="6.7109375" customWidth="1"/>
    <col min="1025" max="1025" width="6" customWidth="1"/>
    <col min="1026" max="1027" width="7.28515625" customWidth="1"/>
    <col min="1028" max="1029" width="6.42578125" customWidth="1"/>
    <col min="1030" max="1030" width="7.7109375" customWidth="1"/>
    <col min="1262" max="1262" width="3.28515625" customWidth="1"/>
    <col min="1263" max="1263" width="6.7109375" customWidth="1"/>
    <col min="1264" max="1264" width="11.5703125" customWidth="1"/>
    <col min="1265" max="1265" width="5.85546875" customWidth="1"/>
    <col min="1266" max="1266" width="4.85546875" customWidth="1"/>
    <col min="1267" max="1267" width="6.140625" customWidth="1"/>
    <col min="1268" max="1268" width="5.140625" customWidth="1"/>
    <col min="1269" max="1269" width="6.42578125" customWidth="1"/>
    <col min="1270" max="1270" width="6.5703125" customWidth="1"/>
    <col min="1271" max="1271" width="5.42578125" customWidth="1"/>
    <col min="1272" max="1272" width="6" customWidth="1"/>
    <col min="1273" max="1274" width="8.85546875" customWidth="1"/>
    <col min="1275" max="1275" width="7" customWidth="1"/>
    <col min="1276" max="1276" width="6.7109375" customWidth="1"/>
    <col min="1277" max="1277" width="6" customWidth="1"/>
    <col min="1278" max="1278" width="6.7109375" customWidth="1"/>
    <col min="1279" max="1279" width="6" customWidth="1"/>
    <col min="1280" max="1280" width="6.7109375" customWidth="1"/>
    <col min="1281" max="1281" width="6" customWidth="1"/>
    <col min="1282" max="1283" width="7.28515625" customWidth="1"/>
    <col min="1284" max="1285" width="6.42578125" customWidth="1"/>
    <col min="1286" max="1286" width="7.7109375" customWidth="1"/>
    <col min="1518" max="1518" width="3.28515625" customWidth="1"/>
    <col min="1519" max="1519" width="6.7109375" customWidth="1"/>
    <col min="1520" max="1520" width="11.5703125" customWidth="1"/>
    <col min="1521" max="1521" width="5.85546875" customWidth="1"/>
    <col min="1522" max="1522" width="4.85546875" customWidth="1"/>
    <col min="1523" max="1523" width="6.140625" customWidth="1"/>
    <col min="1524" max="1524" width="5.140625" customWidth="1"/>
    <col min="1525" max="1525" width="6.42578125" customWidth="1"/>
    <col min="1526" max="1526" width="6.5703125" customWidth="1"/>
    <col min="1527" max="1527" width="5.42578125" customWidth="1"/>
    <col min="1528" max="1528" width="6" customWidth="1"/>
    <col min="1529" max="1530" width="8.85546875" customWidth="1"/>
    <col min="1531" max="1531" width="7" customWidth="1"/>
    <col min="1532" max="1532" width="6.7109375" customWidth="1"/>
    <col min="1533" max="1533" width="6" customWidth="1"/>
    <col min="1534" max="1534" width="6.7109375" customWidth="1"/>
    <col min="1535" max="1535" width="6" customWidth="1"/>
    <col min="1536" max="1536" width="6.7109375" customWidth="1"/>
    <col min="1537" max="1537" width="6" customWidth="1"/>
    <col min="1538" max="1539" width="7.28515625" customWidth="1"/>
    <col min="1540" max="1541" width="6.42578125" customWidth="1"/>
    <col min="1542" max="1542" width="7.7109375" customWidth="1"/>
    <col min="1774" max="1774" width="3.28515625" customWidth="1"/>
    <col min="1775" max="1775" width="6.7109375" customWidth="1"/>
    <col min="1776" max="1776" width="11.5703125" customWidth="1"/>
    <col min="1777" max="1777" width="5.85546875" customWidth="1"/>
    <col min="1778" max="1778" width="4.85546875" customWidth="1"/>
    <col min="1779" max="1779" width="6.140625" customWidth="1"/>
    <col min="1780" max="1780" width="5.140625" customWidth="1"/>
    <col min="1781" max="1781" width="6.42578125" customWidth="1"/>
    <col min="1782" max="1782" width="6.5703125" customWidth="1"/>
    <col min="1783" max="1783" width="5.42578125" customWidth="1"/>
    <col min="1784" max="1784" width="6" customWidth="1"/>
    <col min="1785" max="1786" width="8.85546875" customWidth="1"/>
    <col min="1787" max="1787" width="7" customWidth="1"/>
    <col min="1788" max="1788" width="6.7109375" customWidth="1"/>
    <col min="1789" max="1789" width="6" customWidth="1"/>
    <col min="1790" max="1790" width="6.7109375" customWidth="1"/>
    <col min="1791" max="1791" width="6" customWidth="1"/>
    <col min="1792" max="1792" width="6.7109375" customWidth="1"/>
    <col min="1793" max="1793" width="6" customWidth="1"/>
    <col min="1794" max="1795" width="7.28515625" customWidth="1"/>
    <col min="1796" max="1797" width="6.42578125" customWidth="1"/>
    <col min="1798" max="1798" width="7.7109375" customWidth="1"/>
    <col min="2030" max="2030" width="3.28515625" customWidth="1"/>
    <col min="2031" max="2031" width="6.7109375" customWidth="1"/>
    <col min="2032" max="2032" width="11.5703125" customWidth="1"/>
    <col min="2033" max="2033" width="5.85546875" customWidth="1"/>
    <col min="2034" max="2034" width="4.85546875" customWidth="1"/>
    <col min="2035" max="2035" width="6.140625" customWidth="1"/>
    <col min="2036" max="2036" width="5.140625" customWidth="1"/>
    <col min="2037" max="2037" width="6.42578125" customWidth="1"/>
    <col min="2038" max="2038" width="6.5703125" customWidth="1"/>
    <col min="2039" max="2039" width="5.42578125" customWidth="1"/>
    <col min="2040" max="2040" width="6" customWidth="1"/>
    <col min="2041" max="2042" width="8.85546875" customWidth="1"/>
    <col min="2043" max="2043" width="7" customWidth="1"/>
    <col min="2044" max="2044" width="6.7109375" customWidth="1"/>
    <col min="2045" max="2045" width="6" customWidth="1"/>
    <col min="2046" max="2046" width="6.7109375" customWidth="1"/>
    <col min="2047" max="2047" width="6" customWidth="1"/>
    <col min="2048" max="2048" width="6.7109375" customWidth="1"/>
    <col min="2049" max="2049" width="6" customWidth="1"/>
    <col min="2050" max="2051" width="7.28515625" customWidth="1"/>
    <col min="2052" max="2053" width="6.42578125" customWidth="1"/>
    <col min="2054" max="2054" width="7.7109375" customWidth="1"/>
    <col min="2286" max="2286" width="3.28515625" customWidth="1"/>
    <col min="2287" max="2287" width="6.7109375" customWidth="1"/>
    <col min="2288" max="2288" width="11.5703125" customWidth="1"/>
    <col min="2289" max="2289" width="5.85546875" customWidth="1"/>
    <col min="2290" max="2290" width="4.85546875" customWidth="1"/>
    <col min="2291" max="2291" width="6.140625" customWidth="1"/>
    <col min="2292" max="2292" width="5.140625" customWidth="1"/>
    <col min="2293" max="2293" width="6.42578125" customWidth="1"/>
    <col min="2294" max="2294" width="6.5703125" customWidth="1"/>
    <col min="2295" max="2295" width="5.42578125" customWidth="1"/>
    <col min="2296" max="2296" width="6" customWidth="1"/>
    <col min="2297" max="2298" width="8.85546875" customWidth="1"/>
    <col min="2299" max="2299" width="7" customWidth="1"/>
    <col min="2300" max="2300" width="6.7109375" customWidth="1"/>
    <col min="2301" max="2301" width="6" customWidth="1"/>
    <col min="2302" max="2302" width="6.7109375" customWidth="1"/>
    <col min="2303" max="2303" width="6" customWidth="1"/>
    <col min="2304" max="2304" width="6.7109375" customWidth="1"/>
    <col min="2305" max="2305" width="6" customWidth="1"/>
    <col min="2306" max="2307" width="7.28515625" customWidth="1"/>
    <col min="2308" max="2309" width="6.42578125" customWidth="1"/>
    <col min="2310" max="2310" width="7.7109375" customWidth="1"/>
    <col min="2542" max="2542" width="3.28515625" customWidth="1"/>
    <col min="2543" max="2543" width="6.7109375" customWidth="1"/>
    <col min="2544" max="2544" width="11.5703125" customWidth="1"/>
    <col min="2545" max="2545" width="5.85546875" customWidth="1"/>
    <col min="2546" max="2546" width="4.85546875" customWidth="1"/>
    <col min="2547" max="2547" width="6.140625" customWidth="1"/>
    <col min="2548" max="2548" width="5.140625" customWidth="1"/>
    <col min="2549" max="2549" width="6.42578125" customWidth="1"/>
    <col min="2550" max="2550" width="6.5703125" customWidth="1"/>
    <col min="2551" max="2551" width="5.42578125" customWidth="1"/>
    <col min="2552" max="2552" width="6" customWidth="1"/>
    <col min="2553" max="2554" width="8.85546875" customWidth="1"/>
    <col min="2555" max="2555" width="7" customWidth="1"/>
    <col min="2556" max="2556" width="6.7109375" customWidth="1"/>
    <col min="2557" max="2557" width="6" customWidth="1"/>
    <col min="2558" max="2558" width="6.7109375" customWidth="1"/>
    <col min="2559" max="2559" width="6" customWidth="1"/>
    <col min="2560" max="2560" width="6.7109375" customWidth="1"/>
    <col min="2561" max="2561" width="6" customWidth="1"/>
    <col min="2562" max="2563" width="7.28515625" customWidth="1"/>
    <col min="2564" max="2565" width="6.42578125" customWidth="1"/>
    <col min="2566" max="2566" width="7.7109375" customWidth="1"/>
    <col min="2798" max="2798" width="3.28515625" customWidth="1"/>
    <col min="2799" max="2799" width="6.7109375" customWidth="1"/>
    <col min="2800" max="2800" width="11.5703125" customWidth="1"/>
    <col min="2801" max="2801" width="5.85546875" customWidth="1"/>
    <col min="2802" max="2802" width="4.85546875" customWidth="1"/>
    <col min="2803" max="2803" width="6.140625" customWidth="1"/>
    <col min="2804" max="2804" width="5.140625" customWidth="1"/>
    <col min="2805" max="2805" width="6.42578125" customWidth="1"/>
    <col min="2806" max="2806" width="6.5703125" customWidth="1"/>
    <col min="2807" max="2807" width="5.42578125" customWidth="1"/>
    <col min="2808" max="2808" width="6" customWidth="1"/>
    <col min="2809" max="2810" width="8.85546875" customWidth="1"/>
    <col min="2811" max="2811" width="7" customWidth="1"/>
    <col min="2812" max="2812" width="6.7109375" customWidth="1"/>
    <col min="2813" max="2813" width="6" customWidth="1"/>
    <col min="2814" max="2814" width="6.7109375" customWidth="1"/>
    <col min="2815" max="2815" width="6" customWidth="1"/>
    <col min="2816" max="2816" width="6.7109375" customWidth="1"/>
    <col min="2817" max="2817" width="6" customWidth="1"/>
    <col min="2818" max="2819" width="7.28515625" customWidth="1"/>
    <col min="2820" max="2821" width="6.42578125" customWidth="1"/>
    <col min="2822" max="2822" width="7.7109375" customWidth="1"/>
    <col min="3054" max="3054" width="3.28515625" customWidth="1"/>
    <col min="3055" max="3055" width="6.7109375" customWidth="1"/>
    <col min="3056" max="3056" width="11.5703125" customWidth="1"/>
    <col min="3057" max="3057" width="5.85546875" customWidth="1"/>
    <col min="3058" max="3058" width="4.85546875" customWidth="1"/>
    <col min="3059" max="3059" width="6.140625" customWidth="1"/>
    <col min="3060" max="3060" width="5.140625" customWidth="1"/>
    <col min="3061" max="3061" width="6.42578125" customWidth="1"/>
    <col min="3062" max="3062" width="6.5703125" customWidth="1"/>
    <col min="3063" max="3063" width="5.42578125" customWidth="1"/>
    <col min="3064" max="3064" width="6" customWidth="1"/>
    <col min="3065" max="3066" width="8.85546875" customWidth="1"/>
    <col min="3067" max="3067" width="7" customWidth="1"/>
    <col min="3068" max="3068" width="6.7109375" customWidth="1"/>
    <col min="3069" max="3069" width="6" customWidth="1"/>
    <col min="3070" max="3070" width="6.7109375" customWidth="1"/>
    <col min="3071" max="3071" width="6" customWidth="1"/>
    <col min="3072" max="3072" width="6.7109375" customWidth="1"/>
    <col min="3073" max="3073" width="6" customWidth="1"/>
    <col min="3074" max="3075" width="7.28515625" customWidth="1"/>
    <col min="3076" max="3077" width="6.42578125" customWidth="1"/>
    <col min="3078" max="3078" width="7.7109375" customWidth="1"/>
    <col min="3310" max="3310" width="3.28515625" customWidth="1"/>
    <col min="3311" max="3311" width="6.7109375" customWidth="1"/>
    <col min="3312" max="3312" width="11.5703125" customWidth="1"/>
    <col min="3313" max="3313" width="5.85546875" customWidth="1"/>
    <col min="3314" max="3314" width="4.85546875" customWidth="1"/>
    <col min="3315" max="3315" width="6.140625" customWidth="1"/>
    <col min="3316" max="3316" width="5.140625" customWidth="1"/>
    <col min="3317" max="3317" width="6.42578125" customWidth="1"/>
    <col min="3318" max="3318" width="6.5703125" customWidth="1"/>
    <col min="3319" max="3319" width="5.42578125" customWidth="1"/>
    <col min="3320" max="3320" width="6" customWidth="1"/>
    <col min="3321" max="3322" width="8.85546875" customWidth="1"/>
    <col min="3323" max="3323" width="7" customWidth="1"/>
    <col min="3324" max="3324" width="6.7109375" customWidth="1"/>
    <col min="3325" max="3325" width="6" customWidth="1"/>
    <col min="3326" max="3326" width="6.7109375" customWidth="1"/>
    <col min="3327" max="3327" width="6" customWidth="1"/>
    <col min="3328" max="3328" width="6.7109375" customWidth="1"/>
    <col min="3329" max="3329" width="6" customWidth="1"/>
    <col min="3330" max="3331" width="7.28515625" customWidth="1"/>
    <col min="3332" max="3333" width="6.42578125" customWidth="1"/>
    <col min="3334" max="3334" width="7.7109375" customWidth="1"/>
    <col min="3566" max="3566" width="3.28515625" customWidth="1"/>
    <col min="3567" max="3567" width="6.7109375" customWidth="1"/>
    <col min="3568" max="3568" width="11.5703125" customWidth="1"/>
    <col min="3569" max="3569" width="5.85546875" customWidth="1"/>
    <col min="3570" max="3570" width="4.85546875" customWidth="1"/>
    <col min="3571" max="3571" width="6.140625" customWidth="1"/>
    <col min="3572" max="3572" width="5.140625" customWidth="1"/>
    <col min="3573" max="3573" width="6.42578125" customWidth="1"/>
    <col min="3574" max="3574" width="6.5703125" customWidth="1"/>
    <col min="3575" max="3575" width="5.42578125" customWidth="1"/>
    <col min="3576" max="3576" width="6" customWidth="1"/>
    <col min="3577" max="3578" width="8.85546875" customWidth="1"/>
    <col min="3579" max="3579" width="7" customWidth="1"/>
    <col min="3580" max="3580" width="6.7109375" customWidth="1"/>
    <col min="3581" max="3581" width="6" customWidth="1"/>
    <col min="3582" max="3582" width="6.7109375" customWidth="1"/>
    <col min="3583" max="3583" width="6" customWidth="1"/>
    <col min="3584" max="3584" width="6.7109375" customWidth="1"/>
    <col min="3585" max="3585" width="6" customWidth="1"/>
    <col min="3586" max="3587" width="7.28515625" customWidth="1"/>
    <col min="3588" max="3589" width="6.42578125" customWidth="1"/>
    <col min="3590" max="3590" width="7.7109375" customWidth="1"/>
    <col min="3822" max="3822" width="3.28515625" customWidth="1"/>
    <col min="3823" max="3823" width="6.7109375" customWidth="1"/>
    <col min="3824" max="3824" width="11.5703125" customWidth="1"/>
    <col min="3825" max="3825" width="5.85546875" customWidth="1"/>
    <col min="3826" max="3826" width="4.85546875" customWidth="1"/>
    <col min="3827" max="3827" width="6.140625" customWidth="1"/>
    <col min="3828" max="3828" width="5.140625" customWidth="1"/>
    <col min="3829" max="3829" width="6.42578125" customWidth="1"/>
    <col min="3830" max="3830" width="6.5703125" customWidth="1"/>
    <col min="3831" max="3831" width="5.42578125" customWidth="1"/>
    <col min="3832" max="3832" width="6" customWidth="1"/>
    <col min="3833" max="3834" width="8.85546875" customWidth="1"/>
    <col min="3835" max="3835" width="7" customWidth="1"/>
    <col min="3836" max="3836" width="6.7109375" customWidth="1"/>
    <col min="3837" max="3837" width="6" customWidth="1"/>
    <col min="3838" max="3838" width="6.7109375" customWidth="1"/>
    <col min="3839" max="3839" width="6" customWidth="1"/>
    <col min="3840" max="3840" width="6.7109375" customWidth="1"/>
    <col min="3841" max="3841" width="6" customWidth="1"/>
    <col min="3842" max="3843" width="7.28515625" customWidth="1"/>
    <col min="3844" max="3845" width="6.42578125" customWidth="1"/>
    <col min="3846" max="3846" width="7.7109375" customWidth="1"/>
    <col min="4078" max="4078" width="3.28515625" customWidth="1"/>
    <col min="4079" max="4079" width="6.7109375" customWidth="1"/>
    <col min="4080" max="4080" width="11.5703125" customWidth="1"/>
    <col min="4081" max="4081" width="5.85546875" customWidth="1"/>
    <col min="4082" max="4082" width="4.85546875" customWidth="1"/>
    <col min="4083" max="4083" width="6.140625" customWidth="1"/>
    <col min="4084" max="4084" width="5.140625" customWidth="1"/>
    <col min="4085" max="4085" width="6.42578125" customWidth="1"/>
    <col min="4086" max="4086" width="6.5703125" customWidth="1"/>
    <col min="4087" max="4087" width="5.42578125" customWidth="1"/>
    <col min="4088" max="4088" width="6" customWidth="1"/>
    <col min="4089" max="4090" width="8.85546875" customWidth="1"/>
    <col min="4091" max="4091" width="7" customWidth="1"/>
    <col min="4092" max="4092" width="6.7109375" customWidth="1"/>
    <col min="4093" max="4093" width="6" customWidth="1"/>
    <col min="4094" max="4094" width="6.7109375" customWidth="1"/>
    <col min="4095" max="4095" width="6" customWidth="1"/>
    <col min="4096" max="4096" width="6.7109375" customWidth="1"/>
    <col min="4097" max="4097" width="6" customWidth="1"/>
    <col min="4098" max="4099" width="7.28515625" customWidth="1"/>
    <col min="4100" max="4101" width="6.42578125" customWidth="1"/>
    <col min="4102" max="4102" width="7.7109375" customWidth="1"/>
    <col min="4334" max="4334" width="3.28515625" customWidth="1"/>
    <col min="4335" max="4335" width="6.7109375" customWidth="1"/>
    <col min="4336" max="4336" width="11.5703125" customWidth="1"/>
    <col min="4337" max="4337" width="5.85546875" customWidth="1"/>
    <col min="4338" max="4338" width="4.85546875" customWidth="1"/>
    <col min="4339" max="4339" width="6.140625" customWidth="1"/>
    <col min="4340" max="4340" width="5.140625" customWidth="1"/>
    <col min="4341" max="4341" width="6.42578125" customWidth="1"/>
    <col min="4342" max="4342" width="6.5703125" customWidth="1"/>
    <col min="4343" max="4343" width="5.42578125" customWidth="1"/>
    <col min="4344" max="4344" width="6" customWidth="1"/>
    <col min="4345" max="4346" width="8.85546875" customWidth="1"/>
    <col min="4347" max="4347" width="7" customWidth="1"/>
    <col min="4348" max="4348" width="6.7109375" customWidth="1"/>
    <col min="4349" max="4349" width="6" customWidth="1"/>
    <col min="4350" max="4350" width="6.7109375" customWidth="1"/>
    <col min="4351" max="4351" width="6" customWidth="1"/>
    <col min="4352" max="4352" width="6.7109375" customWidth="1"/>
    <col min="4353" max="4353" width="6" customWidth="1"/>
    <col min="4354" max="4355" width="7.28515625" customWidth="1"/>
    <col min="4356" max="4357" width="6.42578125" customWidth="1"/>
    <col min="4358" max="4358" width="7.7109375" customWidth="1"/>
    <col min="4590" max="4590" width="3.28515625" customWidth="1"/>
    <col min="4591" max="4591" width="6.7109375" customWidth="1"/>
    <col min="4592" max="4592" width="11.5703125" customWidth="1"/>
    <col min="4593" max="4593" width="5.85546875" customWidth="1"/>
    <col min="4594" max="4594" width="4.85546875" customWidth="1"/>
    <col min="4595" max="4595" width="6.140625" customWidth="1"/>
    <col min="4596" max="4596" width="5.140625" customWidth="1"/>
    <col min="4597" max="4597" width="6.42578125" customWidth="1"/>
    <col min="4598" max="4598" width="6.5703125" customWidth="1"/>
    <col min="4599" max="4599" width="5.42578125" customWidth="1"/>
    <col min="4600" max="4600" width="6" customWidth="1"/>
    <col min="4601" max="4602" width="8.85546875" customWidth="1"/>
    <col min="4603" max="4603" width="7" customWidth="1"/>
    <col min="4604" max="4604" width="6.7109375" customWidth="1"/>
    <col min="4605" max="4605" width="6" customWidth="1"/>
    <col min="4606" max="4606" width="6.7109375" customWidth="1"/>
    <col min="4607" max="4607" width="6" customWidth="1"/>
    <col min="4608" max="4608" width="6.7109375" customWidth="1"/>
    <col min="4609" max="4609" width="6" customWidth="1"/>
    <col min="4610" max="4611" width="7.28515625" customWidth="1"/>
    <col min="4612" max="4613" width="6.42578125" customWidth="1"/>
    <col min="4614" max="4614" width="7.7109375" customWidth="1"/>
    <col min="4846" max="4846" width="3.28515625" customWidth="1"/>
    <col min="4847" max="4847" width="6.7109375" customWidth="1"/>
    <col min="4848" max="4848" width="11.5703125" customWidth="1"/>
    <col min="4849" max="4849" width="5.85546875" customWidth="1"/>
    <col min="4850" max="4850" width="4.85546875" customWidth="1"/>
    <col min="4851" max="4851" width="6.140625" customWidth="1"/>
    <col min="4852" max="4852" width="5.140625" customWidth="1"/>
    <col min="4853" max="4853" width="6.42578125" customWidth="1"/>
    <col min="4854" max="4854" width="6.5703125" customWidth="1"/>
    <col min="4855" max="4855" width="5.42578125" customWidth="1"/>
    <col min="4856" max="4856" width="6" customWidth="1"/>
    <col min="4857" max="4858" width="8.85546875" customWidth="1"/>
    <col min="4859" max="4859" width="7" customWidth="1"/>
    <col min="4860" max="4860" width="6.7109375" customWidth="1"/>
    <col min="4861" max="4861" width="6" customWidth="1"/>
    <col min="4862" max="4862" width="6.7109375" customWidth="1"/>
    <col min="4863" max="4863" width="6" customWidth="1"/>
    <col min="4864" max="4864" width="6.7109375" customWidth="1"/>
    <col min="4865" max="4865" width="6" customWidth="1"/>
    <col min="4866" max="4867" width="7.28515625" customWidth="1"/>
    <col min="4868" max="4869" width="6.42578125" customWidth="1"/>
    <col min="4870" max="4870" width="7.7109375" customWidth="1"/>
    <col min="5102" max="5102" width="3.28515625" customWidth="1"/>
    <col min="5103" max="5103" width="6.7109375" customWidth="1"/>
    <col min="5104" max="5104" width="11.5703125" customWidth="1"/>
    <col min="5105" max="5105" width="5.85546875" customWidth="1"/>
    <col min="5106" max="5106" width="4.85546875" customWidth="1"/>
    <col min="5107" max="5107" width="6.140625" customWidth="1"/>
    <col min="5108" max="5108" width="5.140625" customWidth="1"/>
    <col min="5109" max="5109" width="6.42578125" customWidth="1"/>
    <col min="5110" max="5110" width="6.5703125" customWidth="1"/>
    <col min="5111" max="5111" width="5.42578125" customWidth="1"/>
    <col min="5112" max="5112" width="6" customWidth="1"/>
    <col min="5113" max="5114" width="8.85546875" customWidth="1"/>
    <col min="5115" max="5115" width="7" customWidth="1"/>
    <col min="5116" max="5116" width="6.7109375" customWidth="1"/>
    <col min="5117" max="5117" width="6" customWidth="1"/>
    <col min="5118" max="5118" width="6.7109375" customWidth="1"/>
    <col min="5119" max="5119" width="6" customWidth="1"/>
    <col min="5120" max="5120" width="6.7109375" customWidth="1"/>
    <col min="5121" max="5121" width="6" customWidth="1"/>
    <col min="5122" max="5123" width="7.28515625" customWidth="1"/>
    <col min="5124" max="5125" width="6.42578125" customWidth="1"/>
    <col min="5126" max="5126" width="7.7109375" customWidth="1"/>
    <col min="5358" max="5358" width="3.28515625" customWidth="1"/>
    <col min="5359" max="5359" width="6.7109375" customWidth="1"/>
    <col min="5360" max="5360" width="11.5703125" customWidth="1"/>
    <col min="5361" max="5361" width="5.85546875" customWidth="1"/>
    <col min="5362" max="5362" width="4.85546875" customWidth="1"/>
    <col min="5363" max="5363" width="6.140625" customWidth="1"/>
    <col min="5364" max="5364" width="5.140625" customWidth="1"/>
    <col min="5365" max="5365" width="6.42578125" customWidth="1"/>
    <col min="5366" max="5366" width="6.5703125" customWidth="1"/>
    <col min="5367" max="5367" width="5.42578125" customWidth="1"/>
    <col min="5368" max="5368" width="6" customWidth="1"/>
    <col min="5369" max="5370" width="8.85546875" customWidth="1"/>
    <col min="5371" max="5371" width="7" customWidth="1"/>
    <col min="5372" max="5372" width="6.7109375" customWidth="1"/>
    <col min="5373" max="5373" width="6" customWidth="1"/>
    <col min="5374" max="5374" width="6.7109375" customWidth="1"/>
    <col min="5375" max="5375" width="6" customWidth="1"/>
    <col min="5376" max="5376" width="6.7109375" customWidth="1"/>
    <col min="5377" max="5377" width="6" customWidth="1"/>
    <col min="5378" max="5379" width="7.28515625" customWidth="1"/>
    <col min="5380" max="5381" width="6.42578125" customWidth="1"/>
    <col min="5382" max="5382" width="7.7109375" customWidth="1"/>
    <col min="5614" max="5614" width="3.28515625" customWidth="1"/>
    <col min="5615" max="5615" width="6.7109375" customWidth="1"/>
    <col min="5616" max="5616" width="11.5703125" customWidth="1"/>
    <col min="5617" max="5617" width="5.85546875" customWidth="1"/>
    <col min="5618" max="5618" width="4.85546875" customWidth="1"/>
    <col min="5619" max="5619" width="6.140625" customWidth="1"/>
    <col min="5620" max="5620" width="5.140625" customWidth="1"/>
    <col min="5621" max="5621" width="6.42578125" customWidth="1"/>
    <col min="5622" max="5622" width="6.5703125" customWidth="1"/>
    <col min="5623" max="5623" width="5.42578125" customWidth="1"/>
    <col min="5624" max="5624" width="6" customWidth="1"/>
    <col min="5625" max="5626" width="8.85546875" customWidth="1"/>
    <col min="5627" max="5627" width="7" customWidth="1"/>
    <col min="5628" max="5628" width="6.7109375" customWidth="1"/>
    <col min="5629" max="5629" width="6" customWidth="1"/>
    <col min="5630" max="5630" width="6.7109375" customWidth="1"/>
    <col min="5631" max="5631" width="6" customWidth="1"/>
    <col min="5632" max="5632" width="6.7109375" customWidth="1"/>
    <col min="5633" max="5633" width="6" customWidth="1"/>
    <col min="5634" max="5635" width="7.28515625" customWidth="1"/>
    <col min="5636" max="5637" width="6.42578125" customWidth="1"/>
    <col min="5638" max="5638" width="7.7109375" customWidth="1"/>
    <col min="5870" max="5870" width="3.28515625" customWidth="1"/>
    <col min="5871" max="5871" width="6.7109375" customWidth="1"/>
    <col min="5872" max="5872" width="11.5703125" customWidth="1"/>
    <col min="5873" max="5873" width="5.85546875" customWidth="1"/>
    <col min="5874" max="5874" width="4.85546875" customWidth="1"/>
    <col min="5875" max="5875" width="6.140625" customWidth="1"/>
    <col min="5876" max="5876" width="5.140625" customWidth="1"/>
    <col min="5877" max="5877" width="6.42578125" customWidth="1"/>
    <col min="5878" max="5878" width="6.5703125" customWidth="1"/>
    <col min="5879" max="5879" width="5.42578125" customWidth="1"/>
    <col min="5880" max="5880" width="6" customWidth="1"/>
    <col min="5881" max="5882" width="8.85546875" customWidth="1"/>
    <col min="5883" max="5883" width="7" customWidth="1"/>
    <col min="5884" max="5884" width="6.7109375" customWidth="1"/>
    <col min="5885" max="5885" width="6" customWidth="1"/>
    <col min="5886" max="5886" width="6.7109375" customWidth="1"/>
    <col min="5887" max="5887" width="6" customWidth="1"/>
    <col min="5888" max="5888" width="6.7109375" customWidth="1"/>
    <col min="5889" max="5889" width="6" customWidth="1"/>
    <col min="5890" max="5891" width="7.28515625" customWidth="1"/>
    <col min="5892" max="5893" width="6.42578125" customWidth="1"/>
    <col min="5894" max="5894" width="7.7109375" customWidth="1"/>
    <col min="6126" max="6126" width="3.28515625" customWidth="1"/>
    <col min="6127" max="6127" width="6.7109375" customWidth="1"/>
    <col min="6128" max="6128" width="11.5703125" customWidth="1"/>
    <col min="6129" max="6129" width="5.85546875" customWidth="1"/>
    <col min="6130" max="6130" width="4.85546875" customWidth="1"/>
    <col min="6131" max="6131" width="6.140625" customWidth="1"/>
    <col min="6132" max="6132" width="5.140625" customWidth="1"/>
    <col min="6133" max="6133" width="6.42578125" customWidth="1"/>
    <col min="6134" max="6134" width="6.5703125" customWidth="1"/>
    <col min="6135" max="6135" width="5.42578125" customWidth="1"/>
    <col min="6136" max="6136" width="6" customWidth="1"/>
    <col min="6137" max="6138" width="8.85546875" customWidth="1"/>
    <col min="6139" max="6139" width="7" customWidth="1"/>
    <col min="6140" max="6140" width="6.7109375" customWidth="1"/>
    <col min="6141" max="6141" width="6" customWidth="1"/>
    <col min="6142" max="6142" width="6.7109375" customWidth="1"/>
    <col min="6143" max="6143" width="6" customWidth="1"/>
    <col min="6144" max="6144" width="6.7109375" customWidth="1"/>
    <col min="6145" max="6145" width="6" customWidth="1"/>
    <col min="6146" max="6147" width="7.28515625" customWidth="1"/>
    <col min="6148" max="6149" width="6.42578125" customWidth="1"/>
    <col min="6150" max="6150" width="7.7109375" customWidth="1"/>
    <col min="6382" max="6382" width="3.28515625" customWidth="1"/>
    <col min="6383" max="6383" width="6.7109375" customWidth="1"/>
    <col min="6384" max="6384" width="11.5703125" customWidth="1"/>
    <col min="6385" max="6385" width="5.85546875" customWidth="1"/>
    <col min="6386" max="6386" width="4.85546875" customWidth="1"/>
    <col min="6387" max="6387" width="6.140625" customWidth="1"/>
    <col min="6388" max="6388" width="5.140625" customWidth="1"/>
    <col min="6389" max="6389" width="6.42578125" customWidth="1"/>
    <col min="6390" max="6390" width="6.5703125" customWidth="1"/>
    <col min="6391" max="6391" width="5.42578125" customWidth="1"/>
    <col min="6392" max="6392" width="6" customWidth="1"/>
    <col min="6393" max="6394" width="8.85546875" customWidth="1"/>
    <col min="6395" max="6395" width="7" customWidth="1"/>
    <col min="6396" max="6396" width="6.7109375" customWidth="1"/>
    <col min="6397" max="6397" width="6" customWidth="1"/>
    <col min="6398" max="6398" width="6.7109375" customWidth="1"/>
    <col min="6399" max="6399" width="6" customWidth="1"/>
    <col min="6400" max="6400" width="6.7109375" customWidth="1"/>
    <col min="6401" max="6401" width="6" customWidth="1"/>
    <col min="6402" max="6403" width="7.28515625" customWidth="1"/>
    <col min="6404" max="6405" width="6.42578125" customWidth="1"/>
    <col min="6406" max="6406" width="7.7109375" customWidth="1"/>
    <col min="6638" max="6638" width="3.28515625" customWidth="1"/>
    <col min="6639" max="6639" width="6.7109375" customWidth="1"/>
    <col min="6640" max="6640" width="11.5703125" customWidth="1"/>
    <col min="6641" max="6641" width="5.85546875" customWidth="1"/>
    <col min="6642" max="6642" width="4.85546875" customWidth="1"/>
    <col min="6643" max="6643" width="6.140625" customWidth="1"/>
    <col min="6644" max="6644" width="5.140625" customWidth="1"/>
    <col min="6645" max="6645" width="6.42578125" customWidth="1"/>
    <col min="6646" max="6646" width="6.5703125" customWidth="1"/>
    <col min="6647" max="6647" width="5.42578125" customWidth="1"/>
    <col min="6648" max="6648" width="6" customWidth="1"/>
    <col min="6649" max="6650" width="8.85546875" customWidth="1"/>
    <col min="6651" max="6651" width="7" customWidth="1"/>
    <col min="6652" max="6652" width="6.7109375" customWidth="1"/>
    <col min="6653" max="6653" width="6" customWidth="1"/>
    <col min="6654" max="6654" width="6.7109375" customWidth="1"/>
    <col min="6655" max="6655" width="6" customWidth="1"/>
    <col min="6656" max="6656" width="6.7109375" customWidth="1"/>
    <col min="6657" max="6657" width="6" customWidth="1"/>
    <col min="6658" max="6659" width="7.28515625" customWidth="1"/>
    <col min="6660" max="6661" width="6.42578125" customWidth="1"/>
    <col min="6662" max="6662" width="7.7109375" customWidth="1"/>
    <col min="6894" max="6894" width="3.28515625" customWidth="1"/>
    <col min="6895" max="6895" width="6.7109375" customWidth="1"/>
    <col min="6896" max="6896" width="11.5703125" customWidth="1"/>
    <col min="6897" max="6897" width="5.85546875" customWidth="1"/>
    <col min="6898" max="6898" width="4.85546875" customWidth="1"/>
    <col min="6899" max="6899" width="6.140625" customWidth="1"/>
    <col min="6900" max="6900" width="5.140625" customWidth="1"/>
    <col min="6901" max="6901" width="6.42578125" customWidth="1"/>
    <col min="6902" max="6902" width="6.5703125" customWidth="1"/>
    <col min="6903" max="6903" width="5.42578125" customWidth="1"/>
    <col min="6904" max="6904" width="6" customWidth="1"/>
    <col min="6905" max="6906" width="8.85546875" customWidth="1"/>
    <col min="6907" max="6907" width="7" customWidth="1"/>
    <col min="6908" max="6908" width="6.7109375" customWidth="1"/>
    <col min="6909" max="6909" width="6" customWidth="1"/>
    <col min="6910" max="6910" width="6.7109375" customWidth="1"/>
    <col min="6911" max="6911" width="6" customWidth="1"/>
    <col min="6912" max="6912" width="6.7109375" customWidth="1"/>
    <col min="6913" max="6913" width="6" customWidth="1"/>
    <col min="6914" max="6915" width="7.28515625" customWidth="1"/>
    <col min="6916" max="6917" width="6.42578125" customWidth="1"/>
    <col min="6918" max="6918" width="7.7109375" customWidth="1"/>
    <col min="7150" max="7150" width="3.28515625" customWidth="1"/>
    <col min="7151" max="7151" width="6.7109375" customWidth="1"/>
    <col min="7152" max="7152" width="11.5703125" customWidth="1"/>
    <col min="7153" max="7153" width="5.85546875" customWidth="1"/>
    <col min="7154" max="7154" width="4.85546875" customWidth="1"/>
    <col min="7155" max="7155" width="6.140625" customWidth="1"/>
    <col min="7156" max="7156" width="5.140625" customWidth="1"/>
    <col min="7157" max="7157" width="6.42578125" customWidth="1"/>
    <col min="7158" max="7158" width="6.5703125" customWidth="1"/>
    <col min="7159" max="7159" width="5.42578125" customWidth="1"/>
    <col min="7160" max="7160" width="6" customWidth="1"/>
    <col min="7161" max="7162" width="8.85546875" customWidth="1"/>
    <col min="7163" max="7163" width="7" customWidth="1"/>
    <col min="7164" max="7164" width="6.7109375" customWidth="1"/>
    <col min="7165" max="7165" width="6" customWidth="1"/>
    <col min="7166" max="7166" width="6.7109375" customWidth="1"/>
    <col min="7167" max="7167" width="6" customWidth="1"/>
    <col min="7168" max="7168" width="6.7109375" customWidth="1"/>
    <col min="7169" max="7169" width="6" customWidth="1"/>
    <col min="7170" max="7171" width="7.28515625" customWidth="1"/>
    <col min="7172" max="7173" width="6.42578125" customWidth="1"/>
    <col min="7174" max="7174" width="7.7109375" customWidth="1"/>
    <col min="7406" max="7406" width="3.28515625" customWidth="1"/>
    <col min="7407" max="7407" width="6.7109375" customWidth="1"/>
    <col min="7408" max="7408" width="11.5703125" customWidth="1"/>
    <col min="7409" max="7409" width="5.85546875" customWidth="1"/>
    <col min="7410" max="7410" width="4.85546875" customWidth="1"/>
    <col min="7411" max="7411" width="6.140625" customWidth="1"/>
    <col min="7412" max="7412" width="5.140625" customWidth="1"/>
    <col min="7413" max="7413" width="6.42578125" customWidth="1"/>
    <col min="7414" max="7414" width="6.5703125" customWidth="1"/>
    <col min="7415" max="7415" width="5.42578125" customWidth="1"/>
    <col min="7416" max="7416" width="6" customWidth="1"/>
    <col min="7417" max="7418" width="8.85546875" customWidth="1"/>
    <col min="7419" max="7419" width="7" customWidth="1"/>
    <col min="7420" max="7420" width="6.7109375" customWidth="1"/>
    <col min="7421" max="7421" width="6" customWidth="1"/>
    <col min="7422" max="7422" width="6.7109375" customWidth="1"/>
    <col min="7423" max="7423" width="6" customWidth="1"/>
    <col min="7424" max="7424" width="6.7109375" customWidth="1"/>
    <col min="7425" max="7425" width="6" customWidth="1"/>
    <col min="7426" max="7427" width="7.28515625" customWidth="1"/>
    <col min="7428" max="7429" width="6.42578125" customWidth="1"/>
    <col min="7430" max="7430" width="7.7109375" customWidth="1"/>
    <col min="7662" max="7662" width="3.28515625" customWidth="1"/>
    <col min="7663" max="7663" width="6.7109375" customWidth="1"/>
    <col min="7664" max="7664" width="11.5703125" customWidth="1"/>
    <col min="7665" max="7665" width="5.85546875" customWidth="1"/>
    <col min="7666" max="7666" width="4.85546875" customWidth="1"/>
    <col min="7667" max="7667" width="6.140625" customWidth="1"/>
    <col min="7668" max="7668" width="5.140625" customWidth="1"/>
    <col min="7669" max="7669" width="6.42578125" customWidth="1"/>
    <col min="7670" max="7670" width="6.5703125" customWidth="1"/>
    <col min="7671" max="7671" width="5.42578125" customWidth="1"/>
    <col min="7672" max="7672" width="6" customWidth="1"/>
    <col min="7673" max="7674" width="8.85546875" customWidth="1"/>
    <col min="7675" max="7675" width="7" customWidth="1"/>
    <col min="7676" max="7676" width="6.7109375" customWidth="1"/>
    <col min="7677" max="7677" width="6" customWidth="1"/>
    <col min="7678" max="7678" width="6.7109375" customWidth="1"/>
    <col min="7679" max="7679" width="6" customWidth="1"/>
    <col min="7680" max="7680" width="6.7109375" customWidth="1"/>
    <col min="7681" max="7681" width="6" customWidth="1"/>
    <col min="7682" max="7683" width="7.28515625" customWidth="1"/>
    <col min="7684" max="7685" width="6.42578125" customWidth="1"/>
    <col min="7686" max="7686" width="7.7109375" customWidth="1"/>
    <col min="7918" max="7918" width="3.28515625" customWidth="1"/>
    <col min="7919" max="7919" width="6.7109375" customWidth="1"/>
    <col min="7920" max="7920" width="11.5703125" customWidth="1"/>
    <col min="7921" max="7921" width="5.85546875" customWidth="1"/>
    <col min="7922" max="7922" width="4.85546875" customWidth="1"/>
    <col min="7923" max="7923" width="6.140625" customWidth="1"/>
    <col min="7924" max="7924" width="5.140625" customWidth="1"/>
    <col min="7925" max="7925" width="6.42578125" customWidth="1"/>
    <col min="7926" max="7926" width="6.5703125" customWidth="1"/>
    <col min="7927" max="7927" width="5.42578125" customWidth="1"/>
    <col min="7928" max="7928" width="6" customWidth="1"/>
    <col min="7929" max="7930" width="8.85546875" customWidth="1"/>
    <col min="7931" max="7931" width="7" customWidth="1"/>
    <col min="7932" max="7932" width="6.7109375" customWidth="1"/>
    <col min="7933" max="7933" width="6" customWidth="1"/>
    <col min="7934" max="7934" width="6.7109375" customWidth="1"/>
    <col min="7935" max="7935" width="6" customWidth="1"/>
    <col min="7936" max="7936" width="6.7109375" customWidth="1"/>
    <col min="7937" max="7937" width="6" customWidth="1"/>
    <col min="7938" max="7939" width="7.28515625" customWidth="1"/>
    <col min="7940" max="7941" width="6.42578125" customWidth="1"/>
    <col min="7942" max="7942" width="7.7109375" customWidth="1"/>
    <col min="8174" max="8174" width="3.28515625" customWidth="1"/>
    <col min="8175" max="8175" width="6.7109375" customWidth="1"/>
    <col min="8176" max="8176" width="11.5703125" customWidth="1"/>
    <col min="8177" max="8177" width="5.85546875" customWidth="1"/>
    <col min="8178" max="8178" width="4.85546875" customWidth="1"/>
    <col min="8179" max="8179" width="6.140625" customWidth="1"/>
    <col min="8180" max="8180" width="5.140625" customWidth="1"/>
    <col min="8181" max="8181" width="6.42578125" customWidth="1"/>
    <col min="8182" max="8182" width="6.5703125" customWidth="1"/>
    <col min="8183" max="8183" width="5.42578125" customWidth="1"/>
    <col min="8184" max="8184" width="6" customWidth="1"/>
    <col min="8185" max="8186" width="8.85546875" customWidth="1"/>
    <col min="8187" max="8187" width="7" customWidth="1"/>
    <col min="8188" max="8188" width="6.7109375" customWidth="1"/>
    <col min="8189" max="8189" width="6" customWidth="1"/>
    <col min="8190" max="8190" width="6.7109375" customWidth="1"/>
    <col min="8191" max="8191" width="6" customWidth="1"/>
    <col min="8192" max="8192" width="6.7109375" customWidth="1"/>
    <col min="8193" max="8193" width="6" customWidth="1"/>
    <col min="8194" max="8195" width="7.28515625" customWidth="1"/>
    <col min="8196" max="8197" width="6.42578125" customWidth="1"/>
    <col min="8198" max="8198" width="7.7109375" customWidth="1"/>
    <col min="8430" max="8430" width="3.28515625" customWidth="1"/>
    <col min="8431" max="8431" width="6.7109375" customWidth="1"/>
    <col min="8432" max="8432" width="11.5703125" customWidth="1"/>
    <col min="8433" max="8433" width="5.85546875" customWidth="1"/>
    <col min="8434" max="8434" width="4.85546875" customWidth="1"/>
    <col min="8435" max="8435" width="6.140625" customWidth="1"/>
    <col min="8436" max="8436" width="5.140625" customWidth="1"/>
    <col min="8437" max="8437" width="6.42578125" customWidth="1"/>
    <col min="8438" max="8438" width="6.5703125" customWidth="1"/>
    <col min="8439" max="8439" width="5.42578125" customWidth="1"/>
    <col min="8440" max="8440" width="6" customWidth="1"/>
    <col min="8441" max="8442" width="8.85546875" customWidth="1"/>
    <col min="8443" max="8443" width="7" customWidth="1"/>
    <col min="8444" max="8444" width="6.7109375" customWidth="1"/>
    <col min="8445" max="8445" width="6" customWidth="1"/>
    <col min="8446" max="8446" width="6.7109375" customWidth="1"/>
    <col min="8447" max="8447" width="6" customWidth="1"/>
    <col min="8448" max="8448" width="6.7109375" customWidth="1"/>
    <col min="8449" max="8449" width="6" customWidth="1"/>
    <col min="8450" max="8451" width="7.28515625" customWidth="1"/>
    <col min="8452" max="8453" width="6.42578125" customWidth="1"/>
    <col min="8454" max="8454" width="7.7109375" customWidth="1"/>
    <col min="8686" max="8686" width="3.28515625" customWidth="1"/>
    <col min="8687" max="8687" width="6.7109375" customWidth="1"/>
    <col min="8688" max="8688" width="11.5703125" customWidth="1"/>
    <col min="8689" max="8689" width="5.85546875" customWidth="1"/>
    <col min="8690" max="8690" width="4.85546875" customWidth="1"/>
    <col min="8691" max="8691" width="6.140625" customWidth="1"/>
    <col min="8692" max="8692" width="5.140625" customWidth="1"/>
    <col min="8693" max="8693" width="6.42578125" customWidth="1"/>
    <col min="8694" max="8694" width="6.5703125" customWidth="1"/>
    <col min="8695" max="8695" width="5.42578125" customWidth="1"/>
    <col min="8696" max="8696" width="6" customWidth="1"/>
    <col min="8697" max="8698" width="8.85546875" customWidth="1"/>
    <col min="8699" max="8699" width="7" customWidth="1"/>
    <col min="8700" max="8700" width="6.7109375" customWidth="1"/>
    <col min="8701" max="8701" width="6" customWidth="1"/>
    <col min="8702" max="8702" width="6.7109375" customWidth="1"/>
    <col min="8703" max="8703" width="6" customWidth="1"/>
    <col min="8704" max="8704" width="6.7109375" customWidth="1"/>
    <col min="8705" max="8705" width="6" customWidth="1"/>
    <col min="8706" max="8707" width="7.28515625" customWidth="1"/>
    <col min="8708" max="8709" width="6.42578125" customWidth="1"/>
    <col min="8710" max="8710" width="7.7109375" customWidth="1"/>
    <col min="8942" max="8942" width="3.28515625" customWidth="1"/>
    <col min="8943" max="8943" width="6.7109375" customWidth="1"/>
    <col min="8944" max="8944" width="11.5703125" customWidth="1"/>
    <col min="8945" max="8945" width="5.85546875" customWidth="1"/>
    <col min="8946" max="8946" width="4.85546875" customWidth="1"/>
    <col min="8947" max="8947" width="6.140625" customWidth="1"/>
    <col min="8948" max="8948" width="5.140625" customWidth="1"/>
    <col min="8949" max="8949" width="6.42578125" customWidth="1"/>
    <col min="8950" max="8950" width="6.5703125" customWidth="1"/>
    <col min="8951" max="8951" width="5.42578125" customWidth="1"/>
    <col min="8952" max="8952" width="6" customWidth="1"/>
    <col min="8953" max="8954" width="8.85546875" customWidth="1"/>
    <col min="8955" max="8955" width="7" customWidth="1"/>
    <col min="8956" max="8956" width="6.7109375" customWidth="1"/>
    <col min="8957" max="8957" width="6" customWidth="1"/>
    <col min="8958" max="8958" width="6.7109375" customWidth="1"/>
    <col min="8959" max="8959" width="6" customWidth="1"/>
    <col min="8960" max="8960" width="6.7109375" customWidth="1"/>
    <col min="8961" max="8961" width="6" customWidth="1"/>
    <col min="8962" max="8963" width="7.28515625" customWidth="1"/>
    <col min="8964" max="8965" width="6.42578125" customWidth="1"/>
    <col min="8966" max="8966" width="7.7109375" customWidth="1"/>
    <col min="9198" max="9198" width="3.28515625" customWidth="1"/>
    <col min="9199" max="9199" width="6.7109375" customWidth="1"/>
    <col min="9200" max="9200" width="11.5703125" customWidth="1"/>
    <col min="9201" max="9201" width="5.85546875" customWidth="1"/>
    <col min="9202" max="9202" width="4.85546875" customWidth="1"/>
    <col min="9203" max="9203" width="6.140625" customWidth="1"/>
    <col min="9204" max="9204" width="5.140625" customWidth="1"/>
    <col min="9205" max="9205" width="6.42578125" customWidth="1"/>
    <col min="9206" max="9206" width="6.5703125" customWidth="1"/>
    <col min="9207" max="9207" width="5.42578125" customWidth="1"/>
    <col min="9208" max="9208" width="6" customWidth="1"/>
    <col min="9209" max="9210" width="8.85546875" customWidth="1"/>
    <col min="9211" max="9211" width="7" customWidth="1"/>
    <col min="9212" max="9212" width="6.7109375" customWidth="1"/>
    <col min="9213" max="9213" width="6" customWidth="1"/>
    <col min="9214" max="9214" width="6.7109375" customWidth="1"/>
    <col min="9215" max="9215" width="6" customWidth="1"/>
    <col min="9216" max="9216" width="6.7109375" customWidth="1"/>
    <col min="9217" max="9217" width="6" customWidth="1"/>
    <col min="9218" max="9219" width="7.28515625" customWidth="1"/>
    <col min="9220" max="9221" width="6.42578125" customWidth="1"/>
    <col min="9222" max="9222" width="7.7109375" customWidth="1"/>
    <col min="9454" max="9454" width="3.28515625" customWidth="1"/>
    <col min="9455" max="9455" width="6.7109375" customWidth="1"/>
    <col min="9456" max="9456" width="11.5703125" customWidth="1"/>
    <col min="9457" max="9457" width="5.85546875" customWidth="1"/>
    <col min="9458" max="9458" width="4.85546875" customWidth="1"/>
    <col min="9459" max="9459" width="6.140625" customWidth="1"/>
    <col min="9460" max="9460" width="5.140625" customWidth="1"/>
    <col min="9461" max="9461" width="6.42578125" customWidth="1"/>
    <col min="9462" max="9462" width="6.5703125" customWidth="1"/>
    <col min="9463" max="9463" width="5.42578125" customWidth="1"/>
    <col min="9464" max="9464" width="6" customWidth="1"/>
    <col min="9465" max="9466" width="8.85546875" customWidth="1"/>
    <col min="9467" max="9467" width="7" customWidth="1"/>
    <col min="9468" max="9468" width="6.7109375" customWidth="1"/>
    <col min="9469" max="9469" width="6" customWidth="1"/>
    <col min="9470" max="9470" width="6.7109375" customWidth="1"/>
    <col min="9471" max="9471" width="6" customWidth="1"/>
    <col min="9472" max="9472" width="6.7109375" customWidth="1"/>
    <col min="9473" max="9473" width="6" customWidth="1"/>
    <col min="9474" max="9475" width="7.28515625" customWidth="1"/>
    <col min="9476" max="9477" width="6.42578125" customWidth="1"/>
    <col min="9478" max="9478" width="7.7109375" customWidth="1"/>
    <col min="9710" max="9710" width="3.28515625" customWidth="1"/>
    <col min="9711" max="9711" width="6.7109375" customWidth="1"/>
    <col min="9712" max="9712" width="11.5703125" customWidth="1"/>
    <col min="9713" max="9713" width="5.85546875" customWidth="1"/>
    <col min="9714" max="9714" width="4.85546875" customWidth="1"/>
    <col min="9715" max="9715" width="6.140625" customWidth="1"/>
    <col min="9716" max="9716" width="5.140625" customWidth="1"/>
    <col min="9717" max="9717" width="6.42578125" customWidth="1"/>
    <col min="9718" max="9718" width="6.5703125" customWidth="1"/>
    <col min="9719" max="9719" width="5.42578125" customWidth="1"/>
    <col min="9720" max="9720" width="6" customWidth="1"/>
    <col min="9721" max="9722" width="8.85546875" customWidth="1"/>
    <col min="9723" max="9723" width="7" customWidth="1"/>
    <col min="9724" max="9724" width="6.7109375" customWidth="1"/>
    <col min="9725" max="9725" width="6" customWidth="1"/>
    <col min="9726" max="9726" width="6.7109375" customWidth="1"/>
    <col min="9727" max="9727" width="6" customWidth="1"/>
    <col min="9728" max="9728" width="6.7109375" customWidth="1"/>
    <col min="9729" max="9729" width="6" customWidth="1"/>
    <col min="9730" max="9731" width="7.28515625" customWidth="1"/>
    <col min="9732" max="9733" width="6.42578125" customWidth="1"/>
    <col min="9734" max="9734" width="7.7109375" customWidth="1"/>
    <col min="9966" max="9966" width="3.28515625" customWidth="1"/>
    <col min="9967" max="9967" width="6.7109375" customWidth="1"/>
    <col min="9968" max="9968" width="11.5703125" customWidth="1"/>
    <col min="9969" max="9969" width="5.85546875" customWidth="1"/>
    <col min="9970" max="9970" width="4.85546875" customWidth="1"/>
    <col min="9971" max="9971" width="6.140625" customWidth="1"/>
    <col min="9972" max="9972" width="5.140625" customWidth="1"/>
    <col min="9973" max="9973" width="6.42578125" customWidth="1"/>
    <col min="9974" max="9974" width="6.5703125" customWidth="1"/>
    <col min="9975" max="9975" width="5.42578125" customWidth="1"/>
    <col min="9976" max="9976" width="6" customWidth="1"/>
    <col min="9977" max="9978" width="8.85546875" customWidth="1"/>
    <col min="9979" max="9979" width="7" customWidth="1"/>
    <col min="9980" max="9980" width="6.7109375" customWidth="1"/>
    <col min="9981" max="9981" width="6" customWidth="1"/>
    <col min="9982" max="9982" width="6.7109375" customWidth="1"/>
    <col min="9983" max="9983" width="6" customWidth="1"/>
    <col min="9984" max="9984" width="6.7109375" customWidth="1"/>
    <col min="9985" max="9985" width="6" customWidth="1"/>
    <col min="9986" max="9987" width="7.28515625" customWidth="1"/>
    <col min="9988" max="9989" width="6.42578125" customWidth="1"/>
    <col min="9990" max="9990" width="7.7109375" customWidth="1"/>
    <col min="10222" max="10222" width="3.28515625" customWidth="1"/>
    <col min="10223" max="10223" width="6.7109375" customWidth="1"/>
    <col min="10224" max="10224" width="11.5703125" customWidth="1"/>
    <col min="10225" max="10225" width="5.85546875" customWidth="1"/>
    <col min="10226" max="10226" width="4.85546875" customWidth="1"/>
    <col min="10227" max="10227" width="6.140625" customWidth="1"/>
    <col min="10228" max="10228" width="5.140625" customWidth="1"/>
    <col min="10229" max="10229" width="6.42578125" customWidth="1"/>
    <col min="10230" max="10230" width="6.5703125" customWidth="1"/>
    <col min="10231" max="10231" width="5.42578125" customWidth="1"/>
    <col min="10232" max="10232" width="6" customWidth="1"/>
    <col min="10233" max="10234" width="8.85546875" customWidth="1"/>
    <col min="10235" max="10235" width="7" customWidth="1"/>
    <col min="10236" max="10236" width="6.7109375" customWidth="1"/>
    <col min="10237" max="10237" width="6" customWidth="1"/>
    <col min="10238" max="10238" width="6.7109375" customWidth="1"/>
    <col min="10239" max="10239" width="6" customWidth="1"/>
    <col min="10240" max="10240" width="6.7109375" customWidth="1"/>
    <col min="10241" max="10241" width="6" customWidth="1"/>
    <col min="10242" max="10243" width="7.28515625" customWidth="1"/>
    <col min="10244" max="10245" width="6.42578125" customWidth="1"/>
    <col min="10246" max="10246" width="7.7109375" customWidth="1"/>
    <col min="10478" max="10478" width="3.28515625" customWidth="1"/>
    <col min="10479" max="10479" width="6.7109375" customWidth="1"/>
    <col min="10480" max="10480" width="11.5703125" customWidth="1"/>
    <col min="10481" max="10481" width="5.85546875" customWidth="1"/>
    <col min="10482" max="10482" width="4.85546875" customWidth="1"/>
    <col min="10483" max="10483" width="6.140625" customWidth="1"/>
    <col min="10484" max="10484" width="5.140625" customWidth="1"/>
    <col min="10485" max="10485" width="6.42578125" customWidth="1"/>
    <col min="10486" max="10486" width="6.5703125" customWidth="1"/>
    <col min="10487" max="10487" width="5.42578125" customWidth="1"/>
    <col min="10488" max="10488" width="6" customWidth="1"/>
    <col min="10489" max="10490" width="8.85546875" customWidth="1"/>
    <col min="10491" max="10491" width="7" customWidth="1"/>
    <col min="10492" max="10492" width="6.7109375" customWidth="1"/>
    <col min="10493" max="10493" width="6" customWidth="1"/>
    <col min="10494" max="10494" width="6.7109375" customWidth="1"/>
    <col min="10495" max="10495" width="6" customWidth="1"/>
    <col min="10496" max="10496" width="6.7109375" customWidth="1"/>
    <col min="10497" max="10497" width="6" customWidth="1"/>
    <col min="10498" max="10499" width="7.28515625" customWidth="1"/>
    <col min="10500" max="10501" width="6.42578125" customWidth="1"/>
    <col min="10502" max="10502" width="7.7109375" customWidth="1"/>
    <col min="10734" max="10734" width="3.28515625" customWidth="1"/>
    <col min="10735" max="10735" width="6.7109375" customWidth="1"/>
    <col min="10736" max="10736" width="11.5703125" customWidth="1"/>
    <col min="10737" max="10737" width="5.85546875" customWidth="1"/>
    <col min="10738" max="10738" width="4.85546875" customWidth="1"/>
    <col min="10739" max="10739" width="6.140625" customWidth="1"/>
    <col min="10740" max="10740" width="5.140625" customWidth="1"/>
    <col min="10741" max="10741" width="6.42578125" customWidth="1"/>
    <col min="10742" max="10742" width="6.5703125" customWidth="1"/>
    <col min="10743" max="10743" width="5.42578125" customWidth="1"/>
    <col min="10744" max="10744" width="6" customWidth="1"/>
    <col min="10745" max="10746" width="8.85546875" customWidth="1"/>
    <col min="10747" max="10747" width="7" customWidth="1"/>
    <col min="10748" max="10748" width="6.7109375" customWidth="1"/>
    <col min="10749" max="10749" width="6" customWidth="1"/>
    <col min="10750" max="10750" width="6.7109375" customWidth="1"/>
    <col min="10751" max="10751" width="6" customWidth="1"/>
    <col min="10752" max="10752" width="6.7109375" customWidth="1"/>
    <col min="10753" max="10753" width="6" customWidth="1"/>
    <col min="10754" max="10755" width="7.28515625" customWidth="1"/>
    <col min="10756" max="10757" width="6.42578125" customWidth="1"/>
    <col min="10758" max="10758" width="7.7109375" customWidth="1"/>
    <col min="10990" max="10990" width="3.28515625" customWidth="1"/>
    <col min="10991" max="10991" width="6.7109375" customWidth="1"/>
    <col min="10992" max="10992" width="11.5703125" customWidth="1"/>
    <col min="10993" max="10993" width="5.85546875" customWidth="1"/>
    <col min="10994" max="10994" width="4.85546875" customWidth="1"/>
    <col min="10995" max="10995" width="6.140625" customWidth="1"/>
    <col min="10996" max="10996" width="5.140625" customWidth="1"/>
    <col min="10997" max="10997" width="6.42578125" customWidth="1"/>
    <col min="10998" max="10998" width="6.5703125" customWidth="1"/>
    <col min="10999" max="10999" width="5.42578125" customWidth="1"/>
    <col min="11000" max="11000" width="6" customWidth="1"/>
    <col min="11001" max="11002" width="8.85546875" customWidth="1"/>
    <col min="11003" max="11003" width="7" customWidth="1"/>
    <col min="11004" max="11004" width="6.7109375" customWidth="1"/>
    <col min="11005" max="11005" width="6" customWidth="1"/>
    <col min="11006" max="11006" width="6.7109375" customWidth="1"/>
    <col min="11007" max="11007" width="6" customWidth="1"/>
    <col min="11008" max="11008" width="6.7109375" customWidth="1"/>
    <col min="11009" max="11009" width="6" customWidth="1"/>
    <col min="11010" max="11011" width="7.28515625" customWidth="1"/>
    <col min="11012" max="11013" width="6.42578125" customWidth="1"/>
    <col min="11014" max="11014" width="7.7109375" customWidth="1"/>
    <col min="11246" max="11246" width="3.28515625" customWidth="1"/>
    <col min="11247" max="11247" width="6.7109375" customWidth="1"/>
    <col min="11248" max="11248" width="11.5703125" customWidth="1"/>
    <col min="11249" max="11249" width="5.85546875" customWidth="1"/>
    <col min="11250" max="11250" width="4.85546875" customWidth="1"/>
    <col min="11251" max="11251" width="6.140625" customWidth="1"/>
    <col min="11252" max="11252" width="5.140625" customWidth="1"/>
    <col min="11253" max="11253" width="6.42578125" customWidth="1"/>
    <col min="11254" max="11254" width="6.5703125" customWidth="1"/>
    <col min="11255" max="11255" width="5.42578125" customWidth="1"/>
    <col min="11256" max="11256" width="6" customWidth="1"/>
    <col min="11257" max="11258" width="8.85546875" customWidth="1"/>
    <col min="11259" max="11259" width="7" customWidth="1"/>
    <col min="11260" max="11260" width="6.7109375" customWidth="1"/>
    <col min="11261" max="11261" width="6" customWidth="1"/>
    <col min="11262" max="11262" width="6.7109375" customWidth="1"/>
    <col min="11263" max="11263" width="6" customWidth="1"/>
    <col min="11264" max="11264" width="6.7109375" customWidth="1"/>
    <col min="11265" max="11265" width="6" customWidth="1"/>
    <col min="11266" max="11267" width="7.28515625" customWidth="1"/>
    <col min="11268" max="11269" width="6.42578125" customWidth="1"/>
    <col min="11270" max="11270" width="7.7109375" customWidth="1"/>
    <col min="11502" max="11502" width="3.28515625" customWidth="1"/>
    <col min="11503" max="11503" width="6.7109375" customWidth="1"/>
    <col min="11504" max="11504" width="11.5703125" customWidth="1"/>
    <col min="11505" max="11505" width="5.85546875" customWidth="1"/>
    <col min="11506" max="11506" width="4.85546875" customWidth="1"/>
    <col min="11507" max="11507" width="6.140625" customWidth="1"/>
    <col min="11508" max="11508" width="5.140625" customWidth="1"/>
    <col min="11509" max="11509" width="6.42578125" customWidth="1"/>
    <col min="11510" max="11510" width="6.5703125" customWidth="1"/>
    <col min="11511" max="11511" width="5.42578125" customWidth="1"/>
    <col min="11512" max="11512" width="6" customWidth="1"/>
    <col min="11513" max="11514" width="8.85546875" customWidth="1"/>
    <col min="11515" max="11515" width="7" customWidth="1"/>
    <col min="11516" max="11516" width="6.7109375" customWidth="1"/>
    <col min="11517" max="11517" width="6" customWidth="1"/>
    <col min="11518" max="11518" width="6.7109375" customWidth="1"/>
    <col min="11519" max="11519" width="6" customWidth="1"/>
    <col min="11520" max="11520" width="6.7109375" customWidth="1"/>
    <col min="11521" max="11521" width="6" customWidth="1"/>
    <col min="11522" max="11523" width="7.28515625" customWidth="1"/>
    <col min="11524" max="11525" width="6.42578125" customWidth="1"/>
    <col min="11526" max="11526" width="7.7109375" customWidth="1"/>
    <col min="11758" max="11758" width="3.28515625" customWidth="1"/>
    <col min="11759" max="11759" width="6.7109375" customWidth="1"/>
    <col min="11760" max="11760" width="11.5703125" customWidth="1"/>
    <col min="11761" max="11761" width="5.85546875" customWidth="1"/>
    <col min="11762" max="11762" width="4.85546875" customWidth="1"/>
    <col min="11763" max="11763" width="6.140625" customWidth="1"/>
    <col min="11764" max="11764" width="5.140625" customWidth="1"/>
    <col min="11765" max="11765" width="6.42578125" customWidth="1"/>
    <col min="11766" max="11766" width="6.5703125" customWidth="1"/>
    <col min="11767" max="11767" width="5.42578125" customWidth="1"/>
    <col min="11768" max="11768" width="6" customWidth="1"/>
    <col min="11769" max="11770" width="8.85546875" customWidth="1"/>
    <col min="11771" max="11771" width="7" customWidth="1"/>
    <col min="11772" max="11772" width="6.7109375" customWidth="1"/>
    <col min="11773" max="11773" width="6" customWidth="1"/>
    <col min="11774" max="11774" width="6.7109375" customWidth="1"/>
    <col min="11775" max="11775" width="6" customWidth="1"/>
    <col min="11776" max="11776" width="6.7109375" customWidth="1"/>
    <col min="11777" max="11777" width="6" customWidth="1"/>
    <col min="11778" max="11779" width="7.28515625" customWidth="1"/>
    <col min="11780" max="11781" width="6.42578125" customWidth="1"/>
    <col min="11782" max="11782" width="7.7109375" customWidth="1"/>
    <col min="12014" max="12014" width="3.28515625" customWidth="1"/>
    <col min="12015" max="12015" width="6.7109375" customWidth="1"/>
    <col min="12016" max="12016" width="11.5703125" customWidth="1"/>
    <col min="12017" max="12017" width="5.85546875" customWidth="1"/>
    <col min="12018" max="12018" width="4.85546875" customWidth="1"/>
    <col min="12019" max="12019" width="6.140625" customWidth="1"/>
    <col min="12020" max="12020" width="5.140625" customWidth="1"/>
    <col min="12021" max="12021" width="6.42578125" customWidth="1"/>
    <col min="12022" max="12022" width="6.5703125" customWidth="1"/>
    <col min="12023" max="12023" width="5.42578125" customWidth="1"/>
    <col min="12024" max="12024" width="6" customWidth="1"/>
    <col min="12025" max="12026" width="8.85546875" customWidth="1"/>
    <col min="12027" max="12027" width="7" customWidth="1"/>
    <col min="12028" max="12028" width="6.7109375" customWidth="1"/>
    <col min="12029" max="12029" width="6" customWidth="1"/>
    <col min="12030" max="12030" width="6.7109375" customWidth="1"/>
    <col min="12031" max="12031" width="6" customWidth="1"/>
    <col min="12032" max="12032" width="6.7109375" customWidth="1"/>
    <col min="12033" max="12033" width="6" customWidth="1"/>
    <col min="12034" max="12035" width="7.28515625" customWidth="1"/>
    <col min="12036" max="12037" width="6.42578125" customWidth="1"/>
    <col min="12038" max="12038" width="7.7109375" customWidth="1"/>
    <col min="12270" max="12270" width="3.28515625" customWidth="1"/>
    <col min="12271" max="12271" width="6.7109375" customWidth="1"/>
    <col min="12272" max="12272" width="11.5703125" customWidth="1"/>
    <col min="12273" max="12273" width="5.85546875" customWidth="1"/>
    <col min="12274" max="12274" width="4.85546875" customWidth="1"/>
    <col min="12275" max="12275" width="6.140625" customWidth="1"/>
    <col min="12276" max="12276" width="5.140625" customWidth="1"/>
    <col min="12277" max="12277" width="6.42578125" customWidth="1"/>
    <col min="12278" max="12278" width="6.5703125" customWidth="1"/>
    <col min="12279" max="12279" width="5.42578125" customWidth="1"/>
    <col min="12280" max="12280" width="6" customWidth="1"/>
    <col min="12281" max="12282" width="8.85546875" customWidth="1"/>
    <col min="12283" max="12283" width="7" customWidth="1"/>
    <col min="12284" max="12284" width="6.7109375" customWidth="1"/>
    <col min="12285" max="12285" width="6" customWidth="1"/>
    <col min="12286" max="12286" width="6.7109375" customWidth="1"/>
    <col min="12287" max="12287" width="6" customWidth="1"/>
    <col min="12288" max="12288" width="6.7109375" customWidth="1"/>
    <col min="12289" max="12289" width="6" customWidth="1"/>
    <col min="12290" max="12291" width="7.28515625" customWidth="1"/>
    <col min="12292" max="12293" width="6.42578125" customWidth="1"/>
    <col min="12294" max="12294" width="7.7109375" customWidth="1"/>
    <col min="12526" max="12526" width="3.28515625" customWidth="1"/>
    <col min="12527" max="12527" width="6.7109375" customWidth="1"/>
    <col min="12528" max="12528" width="11.5703125" customWidth="1"/>
    <col min="12529" max="12529" width="5.85546875" customWidth="1"/>
    <col min="12530" max="12530" width="4.85546875" customWidth="1"/>
    <col min="12531" max="12531" width="6.140625" customWidth="1"/>
    <col min="12532" max="12532" width="5.140625" customWidth="1"/>
    <col min="12533" max="12533" width="6.42578125" customWidth="1"/>
    <col min="12534" max="12534" width="6.5703125" customWidth="1"/>
    <col min="12535" max="12535" width="5.42578125" customWidth="1"/>
    <col min="12536" max="12536" width="6" customWidth="1"/>
    <col min="12537" max="12538" width="8.85546875" customWidth="1"/>
    <col min="12539" max="12539" width="7" customWidth="1"/>
    <col min="12540" max="12540" width="6.7109375" customWidth="1"/>
    <col min="12541" max="12541" width="6" customWidth="1"/>
    <col min="12542" max="12542" width="6.7109375" customWidth="1"/>
    <col min="12543" max="12543" width="6" customWidth="1"/>
    <col min="12544" max="12544" width="6.7109375" customWidth="1"/>
    <col min="12545" max="12545" width="6" customWidth="1"/>
    <col min="12546" max="12547" width="7.28515625" customWidth="1"/>
    <col min="12548" max="12549" width="6.42578125" customWidth="1"/>
    <col min="12550" max="12550" width="7.7109375" customWidth="1"/>
    <col min="12782" max="12782" width="3.28515625" customWidth="1"/>
    <col min="12783" max="12783" width="6.7109375" customWidth="1"/>
    <col min="12784" max="12784" width="11.5703125" customWidth="1"/>
    <col min="12785" max="12785" width="5.85546875" customWidth="1"/>
    <col min="12786" max="12786" width="4.85546875" customWidth="1"/>
    <col min="12787" max="12787" width="6.140625" customWidth="1"/>
    <col min="12788" max="12788" width="5.140625" customWidth="1"/>
    <col min="12789" max="12789" width="6.42578125" customWidth="1"/>
    <col min="12790" max="12790" width="6.5703125" customWidth="1"/>
    <col min="12791" max="12791" width="5.42578125" customWidth="1"/>
    <col min="12792" max="12792" width="6" customWidth="1"/>
    <col min="12793" max="12794" width="8.85546875" customWidth="1"/>
    <col min="12795" max="12795" width="7" customWidth="1"/>
    <col min="12796" max="12796" width="6.7109375" customWidth="1"/>
    <col min="12797" max="12797" width="6" customWidth="1"/>
    <col min="12798" max="12798" width="6.7109375" customWidth="1"/>
    <col min="12799" max="12799" width="6" customWidth="1"/>
    <col min="12800" max="12800" width="6.7109375" customWidth="1"/>
    <col min="12801" max="12801" width="6" customWidth="1"/>
    <col min="12802" max="12803" width="7.28515625" customWidth="1"/>
    <col min="12804" max="12805" width="6.42578125" customWidth="1"/>
    <col min="12806" max="12806" width="7.7109375" customWidth="1"/>
    <col min="13038" max="13038" width="3.28515625" customWidth="1"/>
    <col min="13039" max="13039" width="6.7109375" customWidth="1"/>
    <col min="13040" max="13040" width="11.5703125" customWidth="1"/>
    <col min="13041" max="13041" width="5.85546875" customWidth="1"/>
    <col min="13042" max="13042" width="4.85546875" customWidth="1"/>
    <col min="13043" max="13043" width="6.140625" customWidth="1"/>
    <col min="13044" max="13044" width="5.140625" customWidth="1"/>
    <col min="13045" max="13045" width="6.42578125" customWidth="1"/>
    <col min="13046" max="13046" width="6.5703125" customWidth="1"/>
    <col min="13047" max="13047" width="5.42578125" customWidth="1"/>
    <col min="13048" max="13048" width="6" customWidth="1"/>
    <col min="13049" max="13050" width="8.85546875" customWidth="1"/>
    <col min="13051" max="13051" width="7" customWidth="1"/>
    <col min="13052" max="13052" width="6.7109375" customWidth="1"/>
    <col min="13053" max="13053" width="6" customWidth="1"/>
    <col min="13054" max="13054" width="6.7109375" customWidth="1"/>
    <col min="13055" max="13055" width="6" customWidth="1"/>
    <col min="13056" max="13056" width="6.7109375" customWidth="1"/>
    <col min="13057" max="13057" width="6" customWidth="1"/>
    <col min="13058" max="13059" width="7.28515625" customWidth="1"/>
    <col min="13060" max="13061" width="6.42578125" customWidth="1"/>
    <col min="13062" max="13062" width="7.7109375" customWidth="1"/>
    <col min="13294" max="13294" width="3.28515625" customWidth="1"/>
    <col min="13295" max="13295" width="6.7109375" customWidth="1"/>
    <col min="13296" max="13296" width="11.5703125" customWidth="1"/>
    <col min="13297" max="13297" width="5.85546875" customWidth="1"/>
    <col min="13298" max="13298" width="4.85546875" customWidth="1"/>
    <col min="13299" max="13299" width="6.140625" customWidth="1"/>
    <col min="13300" max="13300" width="5.140625" customWidth="1"/>
    <col min="13301" max="13301" width="6.42578125" customWidth="1"/>
    <col min="13302" max="13302" width="6.5703125" customWidth="1"/>
    <col min="13303" max="13303" width="5.42578125" customWidth="1"/>
    <col min="13304" max="13304" width="6" customWidth="1"/>
    <col min="13305" max="13306" width="8.85546875" customWidth="1"/>
    <col min="13307" max="13307" width="7" customWidth="1"/>
    <col min="13308" max="13308" width="6.7109375" customWidth="1"/>
    <col min="13309" max="13309" width="6" customWidth="1"/>
    <col min="13310" max="13310" width="6.7109375" customWidth="1"/>
    <col min="13311" max="13311" width="6" customWidth="1"/>
    <col min="13312" max="13312" width="6.7109375" customWidth="1"/>
    <col min="13313" max="13313" width="6" customWidth="1"/>
    <col min="13314" max="13315" width="7.28515625" customWidth="1"/>
    <col min="13316" max="13317" width="6.42578125" customWidth="1"/>
    <col min="13318" max="13318" width="7.7109375" customWidth="1"/>
    <col min="13550" max="13550" width="3.28515625" customWidth="1"/>
    <col min="13551" max="13551" width="6.7109375" customWidth="1"/>
    <col min="13552" max="13552" width="11.5703125" customWidth="1"/>
    <col min="13553" max="13553" width="5.85546875" customWidth="1"/>
    <col min="13554" max="13554" width="4.85546875" customWidth="1"/>
    <col min="13555" max="13555" width="6.140625" customWidth="1"/>
    <col min="13556" max="13556" width="5.140625" customWidth="1"/>
    <col min="13557" max="13557" width="6.42578125" customWidth="1"/>
    <col min="13558" max="13558" width="6.5703125" customWidth="1"/>
    <col min="13559" max="13559" width="5.42578125" customWidth="1"/>
    <col min="13560" max="13560" width="6" customWidth="1"/>
    <col min="13561" max="13562" width="8.85546875" customWidth="1"/>
    <col min="13563" max="13563" width="7" customWidth="1"/>
    <col min="13564" max="13564" width="6.7109375" customWidth="1"/>
    <col min="13565" max="13565" width="6" customWidth="1"/>
    <col min="13566" max="13566" width="6.7109375" customWidth="1"/>
    <col min="13567" max="13567" width="6" customWidth="1"/>
    <col min="13568" max="13568" width="6.7109375" customWidth="1"/>
    <col min="13569" max="13569" width="6" customWidth="1"/>
    <col min="13570" max="13571" width="7.28515625" customWidth="1"/>
    <col min="13572" max="13573" width="6.42578125" customWidth="1"/>
    <col min="13574" max="13574" width="7.7109375" customWidth="1"/>
    <col min="13806" max="13806" width="3.28515625" customWidth="1"/>
    <col min="13807" max="13807" width="6.7109375" customWidth="1"/>
    <col min="13808" max="13808" width="11.5703125" customWidth="1"/>
    <col min="13809" max="13809" width="5.85546875" customWidth="1"/>
    <col min="13810" max="13810" width="4.85546875" customWidth="1"/>
    <col min="13811" max="13811" width="6.140625" customWidth="1"/>
    <col min="13812" max="13812" width="5.140625" customWidth="1"/>
    <col min="13813" max="13813" width="6.42578125" customWidth="1"/>
    <col min="13814" max="13814" width="6.5703125" customWidth="1"/>
    <col min="13815" max="13815" width="5.42578125" customWidth="1"/>
    <col min="13816" max="13816" width="6" customWidth="1"/>
    <col min="13817" max="13818" width="8.85546875" customWidth="1"/>
    <col min="13819" max="13819" width="7" customWidth="1"/>
    <col min="13820" max="13820" width="6.7109375" customWidth="1"/>
    <col min="13821" max="13821" width="6" customWidth="1"/>
    <col min="13822" max="13822" width="6.7109375" customWidth="1"/>
    <col min="13823" max="13823" width="6" customWidth="1"/>
    <col min="13824" max="13824" width="6.7109375" customWidth="1"/>
    <col min="13825" max="13825" width="6" customWidth="1"/>
    <col min="13826" max="13827" width="7.28515625" customWidth="1"/>
    <col min="13828" max="13829" width="6.42578125" customWidth="1"/>
    <col min="13830" max="13830" width="7.7109375" customWidth="1"/>
    <col min="14062" max="14062" width="3.28515625" customWidth="1"/>
    <col min="14063" max="14063" width="6.7109375" customWidth="1"/>
    <col min="14064" max="14064" width="11.5703125" customWidth="1"/>
    <col min="14065" max="14065" width="5.85546875" customWidth="1"/>
    <col min="14066" max="14066" width="4.85546875" customWidth="1"/>
    <col min="14067" max="14067" width="6.140625" customWidth="1"/>
    <col min="14068" max="14068" width="5.140625" customWidth="1"/>
    <col min="14069" max="14069" width="6.42578125" customWidth="1"/>
    <col min="14070" max="14070" width="6.5703125" customWidth="1"/>
    <col min="14071" max="14071" width="5.42578125" customWidth="1"/>
    <col min="14072" max="14072" width="6" customWidth="1"/>
    <col min="14073" max="14074" width="8.85546875" customWidth="1"/>
    <col min="14075" max="14075" width="7" customWidth="1"/>
    <col min="14076" max="14076" width="6.7109375" customWidth="1"/>
    <col min="14077" max="14077" width="6" customWidth="1"/>
    <col min="14078" max="14078" width="6.7109375" customWidth="1"/>
    <col min="14079" max="14079" width="6" customWidth="1"/>
    <col min="14080" max="14080" width="6.7109375" customWidth="1"/>
    <col min="14081" max="14081" width="6" customWidth="1"/>
    <col min="14082" max="14083" width="7.28515625" customWidth="1"/>
    <col min="14084" max="14085" width="6.42578125" customWidth="1"/>
    <col min="14086" max="14086" width="7.7109375" customWidth="1"/>
    <col min="14318" max="14318" width="3.28515625" customWidth="1"/>
    <col min="14319" max="14319" width="6.7109375" customWidth="1"/>
    <col min="14320" max="14320" width="11.5703125" customWidth="1"/>
    <col min="14321" max="14321" width="5.85546875" customWidth="1"/>
    <col min="14322" max="14322" width="4.85546875" customWidth="1"/>
    <col min="14323" max="14323" width="6.140625" customWidth="1"/>
    <col min="14324" max="14324" width="5.140625" customWidth="1"/>
    <col min="14325" max="14325" width="6.42578125" customWidth="1"/>
    <col min="14326" max="14326" width="6.5703125" customWidth="1"/>
    <col min="14327" max="14327" width="5.42578125" customWidth="1"/>
    <col min="14328" max="14328" width="6" customWidth="1"/>
    <col min="14329" max="14330" width="8.85546875" customWidth="1"/>
    <col min="14331" max="14331" width="7" customWidth="1"/>
    <col min="14332" max="14332" width="6.7109375" customWidth="1"/>
    <col min="14333" max="14333" width="6" customWidth="1"/>
    <col min="14334" max="14334" width="6.7109375" customWidth="1"/>
    <col min="14335" max="14335" width="6" customWidth="1"/>
    <col min="14336" max="14336" width="6.7109375" customWidth="1"/>
    <col min="14337" max="14337" width="6" customWidth="1"/>
    <col min="14338" max="14339" width="7.28515625" customWidth="1"/>
    <col min="14340" max="14341" width="6.42578125" customWidth="1"/>
    <col min="14342" max="14342" width="7.7109375" customWidth="1"/>
    <col min="14574" max="14574" width="3.28515625" customWidth="1"/>
    <col min="14575" max="14575" width="6.7109375" customWidth="1"/>
    <col min="14576" max="14576" width="11.5703125" customWidth="1"/>
    <col min="14577" max="14577" width="5.85546875" customWidth="1"/>
    <col min="14578" max="14578" width="4.85546875" customWidth="1"/>
    <col min="14579" max="14579" width="6.140625" customWidth="1"/>
    <col min="14580" max="14580" width="5.140625" customWidth="1"/>
    <col min="14581" max="14581" width="6.42578125" customWidth="1"/>
    <col min="14582" max="14582" width="6.5703125" customWidth="1"/>
    <col min="14583" max="14583" width="5.42578125" customWidth="1"/>
    <col min="14584" max="14584" width="6" customWidth="1"/>
    <col min="14585" max="14586" width="8.85546875" customWidth="1"/>
    <col min="14587" max="14587" width="7" customWidth="1"/>
    <col min="14588" max="14588" width="6.7109375" customWidth="1"/>
    <col min="14589" max="14589" width="6" customWidth="1"/>
    <col min="14590" max="14590" width="6.7109375" customWidth="1"/>
    <col min="14591" max="14591" width="6" customWidth="1"/>
    <col min="14592" max="14592" width="6.7109375" customWidth="1"/>
    <col min="14593" max="14593" width="6" customWidth="1"/>
    <col min="14594" max="14595" width="7.28515625" customWidth="1"/>
    <col min="14596" max="14597" width="6.42578125" customWidth="1"/>
    <col min="14598" max="14598" width="7.7109375" customWidth="1"/>
    <col min="14830" max="14830" width="3.28515625" customWidth="1"/>
    <col min="14831" max="14831" width="6.7109375" customWidth="1"/>
    <col min="14832" max="14832" width="11.5703125" customWidth="1"/>
    <col min="14833" max="14833" width="5.85546875" customWidth="1"/>
    <col min="14834" max="14834" width="4.85546875" customWidth="1"/>
    <col min="14835" max="14835" width="6.140625" customWidth="1"/>
    <col min="14836" max="14836" width="5.140625" customWidth="1"/>
    <col min="14837" max="14837" width="6.42578125" customWidth="1"/>
    <col min="14838" max="14838" width="6.5703125" customWidth="1"/>
    <col min="14839" max="14839" width="5.42578125" customWidth="1"/>
    <col min="14840" max="14840" width="6" customWidth="1"/>
    <col min="14841" max="14842" width="8.85546875" customWidth="1"/>
    <col min="14843" max="14843" width="7" customWidth="1"/>
    <col min="14844" max="14844" width="6.7109375" customWidth="1"/>
    <col min="14845" max="14845" width="6" customWidth="1"/>
    <col min="14846" max="14846" width="6.7109375" customWidth="1"/>
    <col min="14847" max="14847" width="6" customWidth="1"/>
    <col min="14848" max="14848" width="6.7109375" customWidth="1"/>
    <col min="14849" max="14849" width="6" customWidth="1"/>
    <col min="14850" max="14851" width="7.28515625" customWidth="1"/>
    <col min="14852" max="14853" width="6.42578125" customWidth="1"/>
    <col min="14854" max="14854" width="7.7109375" customWidth="1"/>
    <col min="15086" max="15086" width="3.28515625" customWidth="1"/>
    <col min="15087" max="15087" width="6.7109375" customWidth="1"/>
    <col min="15088" max="15088" width="11.5703125" customWidth="1"/>
    <col min="15089" max="15089" width="5.85546875" customWidth="1"/>
    <col min="15090" max="15090" width="4.85546875" customWidth="1"/>
    <col min="15091" max="15091" width="6.140625" customWidth="1"/>
    <col min="15092" max="15092" width="5.140625" customWidth="1"/>
    <col min="15093" max="15093" width="6.42578125" customWidth="1"/>
    <col min="15094" max="15094" width="6.5703125" customWidth="1"/>
    <col min="15095" max="15095" width="5.42578125" customWidth="1"/>
    <col min="15096" max="15096" width="6" customWidth="1"/>
    <col min="15097" max="15098" width="8.85546875" customWidth="1"/>
    <col min="15099" max="15099" width="7" customWidth="1"/>
    <col min="15100" max="15100" width="6.7109375" customWidth="1"/>
    <col min="15101" max="15101" width="6" customWidth="1"/>
    <col min="15102" max="15102" width="6.7109375" customWidth="1"/>
    <col min="15103" max="15103" width="6" customWidth="1"/>
    <col min="15104" max="15104" width="6.7109375" customWidth="1"/>
    <col min="15105" max="15105" width="6" customWidth="1"/>
    <col min="15106" max="15107" width="7.28515625" customWidth="1"/>
    <col min="15108" max="15109" width="6.42578125" customWidth="1"/>
    <col min="15110" max="15110" width="7.7109375" customWidth="1"/>
    <col min="15342" max="15342" width="3.28515625" customWidth="1"/>
    <col min="15343" max="15343" width="6.7109375" customWidth="1"/>
    <col min="15344" max="15344" width="11.5703125" customWidth="1"/>
    <col min="15345" max="15345" width="5.85546875" customWidth="1"/>
    <col min="15346" max="15346" width="4.85546875" customWidth="1"/>
    <col min="15347" max="15347" width="6.140625" customWidth="1"/>
    <col min="15348" max="15348" width="5.140625" customWidth="1"/>
    <col min="15349" max="15349" width="6.42578125" customWidth="1"/>
    <col min="15350" max="15350" width="6.5703125" customWidth="1"/>
    <col min="15351" max="15351" width="5.42578125" customWidth="1"/>
    <col min="15352" max="15352" width="6" customWidth="1"/>
    <col min="15353" max="15354" width="8.85546875" customWidth="1"/>
    <col min="15355" max="15355" width="7" customWidth="1"/>
    <col min="15356" max="15356" width="6.7109375" customWidth="1"/>
    <col min="15357" max="15357" width="6" customWidth="1"/>
    <col min="15358" max="15358" width="6.7109375" customWidth="1"/>
    <col min="15359" max="15359" width="6" customWidth="1"/>
    <col min="15360" max="15360" width="6.7109375" customWidth="1"/>
    <col min="15361" max="15361" width="6" customWidth="1"/>
    <col min="15362" max="15363" width="7.28515625" customWidth="1"/>
    <col min="15364" max="15365" width="6.42578125" customWidth="1"/>
    <col min="15366" max="15366" width="7.7109375" customWidth="1"/>
    <col min="15598" max="15598" width="3.28515625" customWidth="1"/>
    <col min="15599" max="15599" width="6.7109375" customWidth="1"/>
    <col min="15600" max="15600" width="11.5703125" customWidth="1"/>
    <col min="15601" max="15601" width="5.85546875" customWidth="1"/>
    <col min="15602" max="15602" width="4.85546875" customWidth="1"/>
    <col min="15603" max="15603" width="6.140625" customWidth="1"/>
    <col min="15604" max="15604" width="5.140625" customWidth="1"/>
    <col min="15605" max="15605" width="6.42578125" customWidth="1"/>
    <col min="15606" max="15606" width="6.5703125" customWidth="1"/>
    <col min="15607" max="15607" width="5.42578125" customWidth="1"/>
    <col min="15608" max="15608" width="6" customWidth="1"/>
    <col min="15609" max="15610" width="8.85546875" customWidth="1"/>
    <col min="15611" max="15611" width="7" customWidth="1"/>
    <col min="15612" max="15612" width="6.7109375" customWidth="1"/>
    <col min="15613" max="15613" width="6" customWidth="1"/>
    <col min="15614" max="15614" width="6.7109375" customWidth="1"/>
    <col min="15615" max="15615" width="6" customWidth="1"/>
    <col min="15616" max="15616" width="6.7109375" customWidth="1"/>
    <col min="15617" max="15617" width="6" customWidth="1"/>
    <col min="15618" max="15619" width="7.28515625" customWidth="1"/>
    <col min="15620" max="15621" width="6.42578125" customWidth="1"/>
    <col min="15622" max="15622" width="7.7109375" customWidth="1"/>
    <col min="15854" max="15854" width="3.28515625" customWidth="1"/>
    <col min="15855" max="15855" width="6.7109375" customWidth="1"/>
    <col min="15856" max="15856" width="11.5703125" customWidth="1"/>
    <col min="15857" max="15857" width="5.85546875" customWidth="1"/>
    <col min="15858" max="15858" width="4.85546875" customWidth="1"/>
    <col min="15859" max="15859" width="6.140625" customWidth="1"/>
    <col min="15860" max="15860" width="5.140625" customWidth="1"/>
    <col min="15861" max="15861" width="6.42578125" customWidth="1"/>
    <col min="15862" max="15862" width="6.5703125" customWidth="1"/>
    <col min="15863" max="15863" width="5.42578125" customWidth="1"/>
    <col min="15864" max="15864" width="6" customWidth="1"/>
    <col min="15865" max="15866" width="8.85546875" customWidth="1"/>
    <col min="15867" max="15867" width="7" customWidth="1"/>
    <col min="15868" max="15868" width="6.7109375" customWidth="1"/>
    <col min="15869" max="15869" width="6" customWidth="1"/>
    <col min="15870" max="15870" width="6.7109375" customWidth="1"/>
    <col min="15871" max="15871" width="6" customWidth="1"/>
    <col min="15872" max="15872" width="6.7109375" customWidth="1"/>
    <col min="15873" max="15873" width="6" customWidth="1"/>
    <col min="15874" max="15875" width="7.28515625" customWidth="1"/>
    <col min="15876" max="15877" width="6.42578125" customWidth="1"/>
    <col min="15878" max="15878" width="7.7109375" customWidth="1"/>
    <col min="16110" max="16110" width="3.28515625" customWidth="1"/>
    <col min="16111" max="16111" width="6.7109375" customWidth="1"/>
    <col min="16112" max="16112" width="11.5703125" customWidth="1"/>
    <col min="16113" max="16113" width="5.85546875" customWidth="1"/>
    <col min="16114" max="16114" width="4.85546875" customWidth="1"/>
    <col min="16115" max="16115" width="6.140625" customWidth="1"/>
    <col min="16116" max="16116" width="5.140625" customWidth="1"/>
    <col min="16117" max="16117" width="6.42578125" customWidth="1"/>
    <col min="16118" max="16118" width="6.5703125" customWidth="1"/>
    <col min="16119" max="16119" width="5.42578125" customWidth="1"/>
    <col min="16120" max="16120" width="6" customWidth="1"/>
    <col min="16121" max="16122" width="8.85546875" customWidth="1"/>
    <col min="16123" max="16123" width="7" customWidth="1"/>
    <col min="16124" max="16124" width="6.7109375" customWidth="1"/>
    <col min="16125" max="16125" width="6" customWidth="1"/>
    <col min="16126" max="16126" width="6.7109375" customWidth="1"/>
    <col min="16127" max="16127" width="6" customWidth="1"/>
    <col min="16128" max="16128" width="6.7109375" customWidth="1"/>
    <col min="16129" max="16129" width="6" customWidth="1"/>
    <col min="16130" max="16131" width="7.28515625" customWidth="1"/>
    <col min="16132" max="16133" width="6.42578125" customWidth="1"/>
    <col min="16134" max="16134" width="7.7109375" customWidth="1"/>
  </cols>
  <sheetData>
    <row r="1" spans="2:22" ht="40.5" customHeight="1" thickBot="1" x14ac:dyDescent="0.3">
      <c r="B1" s="1308" t="s">
        <v>356</v>
      </c>
      <c r="C1" s="1308"/>
      <c r="D1" s="1308"/>
      <c r="E1" s="1308"/>
      <c r="F1" s="1308"/>
      <c r="G1" s="1308"/>
      <c r="H1" s="1308"/>
      <c r="I1" s="1308"/>
      <c r="J1" s="1308"/>
      <c r="K1" s="1308"/>
      <c r="L1" s="1308"/>
      <c r="M1" s="1308"/>
      <c r="N1" s="1308"/>
      <c r="O1" s="1308"/>
      <c r="P1" s="1308"/>
      <c r="Q1" s="1308"/>
      <c r="R1" s="1308"/>
      <c r="S1" s="1308"/>
    </row>
    <row r="2" spans="2:22" ht="15" customHeight="1" x14ac:dyDescent="0.25">
      <c r="B2" s="1299" t="s">
        <v>0</v>
      </c>
      <c r="C2" s="1300"/>
      <c r="D2" s="1309" t="s">
        <v>1</v>
      </c>
      <c r="E2" s="1312" t="s">
        <v>103</v>
      </c>
      <c r="F2" s="1313"/>
      <c r="G2" s="1313"/>
      <c r="H2" s="1313"/>
      <c r="I2" s="1313"/>
      <c r="J2" s="1313"/>
      <c r="K2" s="1313"/>
      <c r="L2" s="1314"/>
      <c r="M2" s="706"/>
      <c r="N2" s="1312" t="s">
        <v>104</v>
      </c>
      <c r="O2" s="1314"/>
      <c r="P2" s="1315" t="s">
        <v>105</v>
      </c>
      <c r="Q2" s="1316"/>
      <c r="R2" s="1316"/>
      <c r="S2" s="1317"/>
    </row>
    <row r="3" spans="2:22" ht="39" customHeight="1" x14ac:dyDescent="0.25">
      <c r="B3" s="1301"/>
      <c r="C3" s="1302"/>
      <c r="D3" s="1310"/>
      <c r="E3" s="1318" t="s">
        <v>106</v>
      </c>
      <c r="F3" s="1321" t="s">
        <v>107</v>
      </c>
      <c r="G3" s="1321" t="s">
        <v>108</v>
      </c>
      <c r="H3" s="1321" t="s">
        <v>109</v>
      </c>
      <c r="I3" s="1321" t="s">
        <v>110</v>
      </c>
      <c r="J3" s="1321" t="s">
        <v>113</v>
      </c>
      <c r="K3" s="1321" t="s">
        <v>111</v>
      </c>
      <c r="L3" s="1326" t="s">
        <v>112</v>
      </c>
      <c r="M3" s="1329" t="s">
        <v>152</v>
      </c>
      <c r="N3" s="1332" t="s">
        <v>211</v>
      </c>
      <c r="O3" s="1333"/>
      <c r="P3" s="1318" t="s">
        <v>210</v>
      </c>
      <c r="Q3" s="1336" t="s">
        <v>209</v>
      </c>
      <c r="R3" s="1337"/>
      <c r="S3" s="1338"/>
    </row>
    <row r="4" spans="2:22" ht="41.25" customHeight="1" x14ac:dyDescent="0.25">
      <c r="B4" s="1301"/>
      <c r="C4" s="1302"/>
      <c r="D4" s="1310"/>
      <c r="E4" s="1319"/>
      <c r="F4" s="1322"/>
      <c r="G4" s="1324"/>
      <c r="H4" s="1324"/>
      <c r="I4" s="1324"/>
      <c r="J4" s="1324"/>
      <c r="K4" s="1324"/>
      <c r="L4" s="1327"/>
      <c r="M4" s="1330"/>
      <c r="N4" s="1334"/>
      <c r="O4" s="1335"/>
      <c r="P4" s="1319"/>
      <c r="Q4" s="710" t="s">
        <v>204</v>
      </c>
      <c r="R4" s="710" t="s">
        <v>205</v>
      </c>
      <c r="S4" s="711" t="s">
        <v>206</v>
      </c>
    </row>
    <row r="5" spans="2:22" x14ac:dyDescent="0.25">
      <c r="B5" s="1301"/>
      <c r="C5" s="1302"/>
      <c r="D5" s="1311"/>
      <c r="E5" s="1320"/>
      <c r="F5" s="1323"/>
      <c r="G5" s="1325"/>
      <c r="H5" s="1325"/>
      <c r="I5" s="1325"/>
      <c r="J5" s="1325"/>
      <c r="K5" s="1325"/>
      <c r="L5" s="1328"/>
      <c r="M5" s="1331"/>
      <c r="N5" s="720">
        <v>2022</v>
      </c>
      <c r="O5" s="346">
        <v>2023</v>
      </c>
      <c r="P5" s="1320"/>
      <c r="Q5" s="1339" t="s">
        <v>207</v>
      </c>
      <c r="R5" s="1340"/>
      <c r="S5" s="1341"/>
    </row>
    <row r="6" spans="2:22" ht="18" customHeight="1" x14ac:dyDescent="0.25">
      <c r="B6" s="1303"/>
      <c r="C6" s="1304"/>
      <c r="D6" s="71" t="s">
        <v>51</v>
      </c>
      <c r="E6" s="72"/>
      <c r="F6" s="1122">
        <f>SUM(Tabla1[[#All],[ 94 ]])</f>
        <v>144</v>
      </c>
      <c r="G6" s="73">
        <f>SUM(Tabla1[[#All],[ 1,594 ]])</f>
        <v>1539</v>
      </c>
      <c r="H6" s="73">
        <f>SUM(Tabla1[[#All],[ 933 ]])</f>
        <v>1277</v>
      </c>
      <c r="I6" s="329">
        <v>19990</v>
      </c>
      <c r="J6" s="74"/>
      <c r="K6" s="74"/>
      <c r="L6" s="75"/>
      <c r="M6" s="719">
        <v>2</v>
      </c>
      <c r="N6" s="721">
        <f>SUM(N7:N43)</f>
        <v>1164463</v>
      </c>
      <c r="O6" s="350">
        <f>SUM(Tabla1[[#All],[ 1,140,539 ]])</f>
        <v>1178453</v>
      </c>
      <c r="P6" s="722">
        <v>12.68</v>
      </c>
      <c r="Q6" s="723">
        <v>6.9619538629435889</v>
      </c>
      <c r="R6" s="709">
        <v>35.635795732510445</v>
      </c>
      <c r="S6" s="712">
        <v>42.597749595454033</v>
      </c>
    </row>
    <row r="7" spans="2:22" x14ac:dyDescent="0.25">
      <c r="B7" s="283">
        <v>1</v>
      </c>
      <c r="C7" s="50">
        <v>41001</v>
      </c>
      <c r="D7" s="48" t="s">
        <v>52</v>
      </c>
      <c r="E7" s="53">
        <v>1612</v>
      </c>
      <c r="F7" s="1229">
        <v>8</v>
      </c>
      <c r="G7" s="1230">
        <v>61</v>
      </c>
      <c r="H7" s="1230">
        <v>526</v>
      </c>
      <c r="I7" s="43">
        <v>1553</v>
      </c>
      <c r="J7" s="43">
        <v>442</v>
      </c>
      <c r="K7" s="44">
        <v>26</v>
      </c>
      <c r="L7" s="54">
        <v>0</v>
      </c>
      <c r="M7" s="1272">
        <v>1</v>
      </c>
      <c r="N7" s="1226">
        <v>375660</v>
      </c>
      <c r="O7" s="1226">
        <v>380019</v>
      </c>
      <c r="P7" s="1274">
        <v>7.5133254604066257</v>
      </c>
      <c r="Q7" s="1275">
        <v>5.6345930099487305</v>
      </c>
      <c r="R7" s="1276">
        <v>16.615304946899414</v>
      </c>
      <c r="S7" s="1277">
        <v>22.249897956848145</v>
      </c>
      <c r="U7" s="1279"/>
      <c r="V7" s="1279"/>
    </row>
    <row r="8" spans="2:22" x14ac:dyDescent="0.25">
      <c r="B8" s="283">
        <v>2</v>
      </c>
      <c r="C8" s="50">
        <v>41006</v>
      </c>
      <c r="D8" s="48" t="s">
        <v>80</v>
      </c>
      <c r="E8" s="53">
        <v>1756</v>
      </c>
      <c r="F8" s="42">
        <v>1</v>
      </c>
      <c r="G8" s="43">
        <v>87</v>
      </c>
      <c r="H8" s="43">
        <v>9</v>
      </c>
      <c r="I8" s="43">
        <v>651</v>
      </c>
      <c r="J8" s="43">
        <v>1348</v>
      </c>
      <c r="K8" s="47">
        <v>21</v>
      </c>
      <c r="L8" s="55">
        <v>182</v>
      </c>
      <c r="M8" s="327">
        <v>6</v>
      </c>
      <c r="N8" s="1226">
        <v>26455</v>
      </c>
      <c r="O8" s="1226">
        <v>26773</v>
      </c>
      <c r="P8" s="1273">
        <v>19.033466330103412</v>
      </c>
      <c r="Q8" s="707">
        <v>7.3029842376708984</v>
      </c>
      <c r="R8" s="708">
        <v>66.882133483886719</v>
      </c>
      <c r="S8" s="713">
        <v>74.185117721557617</v>
      </c>
      <c r="U8" s="1279"/>
      <c r="V8" s="1279"/>
    </row>
    <row r="9" spans="2:22" x14ac:dyDescent="0.25">
      <c r="B9" s="283">
        <v>3</v>
      </c>
      <c r="C9" s="50">
        <v>41013</v>
      </c>
      <c r="D9" s="48" t="s">
        <v>73</v>
      </c>
      <c r="E9" s="53">
        <v>1837</v>
      </c>
      <c r="F9" s="42">
        <v>3</v>
      </c>
      <c r="G9" s="43">
        <v>18</v>
      </c>
      <c r="H9" s="43">
        <v>6</v>
      </c>
      <c r="I9" s="43">
        <v>238</v>
      </c>
      <c r="J9" s="43">
        <v>838</v>
      </c>
      <c r="K9" s="47">
        <v>24</v>
      </c>
      <c r="L9" s="55">
        <v>135</v>
      </c>
      <c r="M9" s="327">
        <v>6</v>
      </c>
      <c r="N9" s="1226">
        <v>9282</v>
      </c>
      <c r="O9" s="1226">
        <v>9408</v>
      </c>
      <c r="P9" s="1274">
        <v>18.186057356027046</v>
      </c>
      <c r="Q9" s="707">
        <v>2.4025206565856934</v>
      </c>
      <c r="R9" s="708">
        <v>47.656558990478516</v>
      </c>
      <c r="S9" s="713">
        <v>50.059079647064209</v>
      </c>
      <c r="U9" s="1279"/>
      <c r="V9" s="1279"/>
    </row>
    <row r="10" spans="2:22" x14ac:dyDescent="0.25">
      <c r="B10" s="283">
        <v>4</v>
      </c>
      <c r="C10" s="50">
        <v>41016</v>
      </c>
      <c r="D10" s="48" t="s">
        <v>53</v>
      </c>
      <c r="E10" s="53">
        <v>1741</v>
      </c>
      <c r="F10" s="42">
        <v>10</v>
      </c>
      <c r="G10" s="43">
        <v>20</v>
      </c>
      <c r="H10" s="43">
        <v>32</v>
      </c>
      <c r="I10" s="43">
        <v>753</v>
      </c>
      <c r="J10" s="43">
        <v>390</v>
      </c>
      <c r="K10" s="47">
        <v>26</v>
      </c>
      <c r="L10" s="55">
        <v>38</v>
      </c>
      <c r="M10" s="327">
        <v>6</v>
      </c>
      <c r="N10" s="1226">
        <v>17134</v>
      </c>
      <c r="O10" s="1226">
        <v>17322</v>
      </c>
      <c r="P10" s="1273">
        <v>15.190651906519065</v>
      </c>
      <c r="Q10" s="707">
        <v>8.9724092483520508</v>
      </c>
      <c r="R10" s="708">
        <v>39.539432525634766</v>
      </c>
      <c r="S10" s="713">
        <v>48.511841773986816</v>
      </c>
      <c r="U10" s="1279"/>
      <c r="V10" s="1279"/>
    </row>
    <row r="11" spans="2:22" x14ac:dyDescent="0.25">
      <c r="B11" s="283">
        <v>5</v>
      </c>
      <c r="C11" s="50">
        <v>41020</v>
      </c>
      <c r="D11" s="48" t="s">
        <v>54</v>
      </c>
      <c r="E11" s="53">
        <v>1880</v>
      </c>
      <c r="F11" s="42">
        <v>7</v>
      </c>
      <c r="G11" s="43">
        <v>61</v>
      </c>
      <c r="H11" s="43">
        <v>28</v>
      </c>
      <c r="I11" s="43">
        <v>711</v>
      </c>
      <c r="J11" s="43">
        <v>1100</v>
      </c>
      <c r="K11" s="47">
        <v>23</v>
      </c>
      <c r="L11" s="55">
        <v>56</v>
      </c>
      <c r="M11" s="327">
        <v>6</v>
      </c>
      <c r="N11" s="1226">
        <v>23742</v>
      </c>
      <c r="O11" s="1226">
        <v>24044</v>
      </c>
      <c r="P11" s="1274">
        <v>19.665251061703721</v>
      </c>
      <c r="Q11" s="707">
        <v>12.151067733764648</v>
      </c>
      <c r="R11" s="708">
        <v>46.290493011474609</v>
      </c>
      <c r="S11" s="713">
        <v>58.441560745239258</v>
      </c>
    </row>
    <row r="12" spans="2:22" x14ac:dyDescent="0.25">
      <c r="B12" s="283">
        <v>6</v>
      </c>
      <c r="C12" s="50">
        <v>41026</v>
      </c>
      <c r="D12" s="48" t="s">
        <v>74</v>
      </c>
      <c r="E12" s="53">
        <v>1794</v>
      </c>
      <c r="F12" s="45">
        <v>0</v>
      </c>
      <c r="G12" s="43">
        <v>13</v>
      </c>
      <c r="H12" s="43">
        <v>13</v>
      </c>
      <c r="I12" s="43">
        <v>183</v>
      </c>
      <c r="J12" s="43">
        <v>1079</v>
      </c>
      <c r="K12" s="47">
        <v>23</v>
      </c>
      <c r="L12" s="55">
        <v>143</v>
      </c>
      <c r="M12" s="327">
        <v>6</v>
      </c>
      <c r="N12" s="1226">
        <v>4504</v>
      </c>
      <c r="O12" s="1226">
        <v>4557</v>
      </c>
      <c r="P12" s="1273">
        <v>8.8976377952755907</v>
      </c>
      <c r="Q12" s="707">
        <v>3.7900874614715576</v>
      </c>
      <c r="R12" s="708">
        <v>35.349853515625</v>
      </c>
      <c r="S12" s="713">
        <v>39.139940977096558</v>
      </c>
      <c r="T12" s="1"/>
    </row>
    <row r="13" spans="2:22" x14ac:dyDescent="0.25">
      <c r="B13" s="283">
        <v>7</v>
      </c>
      <c r="C13" s="50">
        <v>41078</v>
      </c>
      <c r="D13" s="48" t="s">
        <v>55</v>
      </c>
      <c r="E13" s="53">
        <v>1814</v>
      </c>
      <c r="F13" s="45">
        <v>0</v>
      </c>
      <c r="G13" s="43">
        <v>35</v>
      </c>
      <c r="H13" s="43">
        <v>14</v>
      </c>
      <c r="I13" s="43">
        <v>546</v>
      </c>
      <c r="J13" s="43">
        <v>730</v>
      </c>
      <c r="K13" s="47">
        <v>24</v>
      </c>
      <c r="L13" s="55">
        <v>43</v>
      </c>
      <c r="M13" s="327">
        <v>6</v>
      </c>
      <c r="N13" s="1226">
        <v>8758</v>
      </c>
      <c r="O13" s="1226">
        <v>8865</v>
      </c>
      <c r="P13" s="1274">
        <v>20.181335000781615</v>
      </c>
      <c r="Q13" s="707">
        <v>7.377418041229248</v>
      </c>
      <c r="R13" s="708">
        <v>47.008548736572266</v>
      </c>
      <c r="S13" s="713">
        <v>54.385966777801514</v>
      </c>
    </row>
    <row r="14" spans="2:22" x14ac:dyDescent="0.25">
      <c r="B14" s="283">
        <v>8</v>
      </c>
      <c r="C14" s="50">
        <v>41132</v>
      </c>
      <c r="D14" s="48" t="s">
        <v>56</v>
      </c>
      <c r="E14" s="53">
        <v>1809</v>
      </c>
      <c r="F14" s="42">
        <v>16</v>
      </c>
      <c r="G14" s="43">
        <v>26</v>
      </c>
      <c r="H14" s="43">
        <v>39</v>
      </c>
      <c r="I14" s="43">
        <v>661</v>
      </c>
      <c r="J14" s="43">
        <v>531</v>
      </c>
      <c r="K14" s="47">
        <v>25</v>
      </c>
      <c r="L14" s="55">
        <v>28</v>
      </c>
      <c r="M14" s="327">
        <v>6</v>
      </c>
      <c r="N14" s="1226">
        <v>32709</v>
      </c>
      <c r="O14" s="1226">
        <v>33102</v>
      </c>
      <c r="P14" s="1273">
        <v>13.572900737982847</v>
      </c>
      <c r="Q14" s="707">
        <v>6.0945148468017578</v>
      </c>
      <c r="R14" s="708">
        <v>36.7369384765625</v>
      </c>
      <c r="S14" s="713">
        <v>42.831453323364258</v>
      </c>
    </row>
    <row r="15" spans="2:22" x14ac:dyDescent="0.25">
      <c r="B15" s="283">
        <v>9</v>
      </c>
      <c r="C15" s="50">
        <v>41206</v>
      </c>
      <c r="D15" s="48" t="s">
        <v>57</v>
      </c>
      <c r="E15" s="53">
        <v>1845</v>
      </c>
      <c r="F15" s="45">
        <v>3</v>
      </c>
      <c r="G15" s="43">
        <v>63</v>
      </c>
      <c r="H15" s="43">
        <v>6</v>
      </c>
      <c r="I15" s="43">
        <v>1632</v>
      </c>
      <c r="J15" s="43">
        <v>850</v>
      </c>
      <c r="K15" s="47">
        <v>24</v>
      </c>
      <c r="L15" s="55">
        <v>104</v>
      </c>
      <c r="M15" s="327">
        <v>6</v>
      </c>
      <c r="N15" s="1226">
        <v>7591</v>
      </c>
      <c r="O15" s="1226">
        <v>7693</v>
      </c>
      <c r="P15" s="1274">
        <v>26.302943287867912</v>
      </c>
      <c r="Q15" s="707">
        <v>7.1077337265014648</v>
      </c>
      <c r="R15" s="708">
        <v>59.454627990722656</v>
      </c>
      <c r="S15" s="713">
        <v>66.562361717224121</v>
      </c>
    </row>
    <row r="16" spans="2:22" x14ac:dyDescent="0.25">
      <c r="B16" s="283">
        <v>10</v>
      </c>
      <c r="C16" s="50">
        <v>41244</v>
      </c>
      <c r="D16" s="48" t="s">
        <v>81</v>
      </c>
      <c r="E16" s="53">
        <v>1853</v>
      </c>
      <c r="F16" s="45">
        <v>3</v>
      </c>
      <c r="G16" s="43">
        <v>13</v>
      </c>
      <c r="H16" s="43">
        <v>6</v>
      </c>
      <c r="I16" s="43">
        <v>72</v>
      </c>
      <c r="J16" s="43">
        <v>1425</v>
      </c>
      <c r="K16" s="47">
        <v>20</v>
      </c>
      <c r="L16" s="55">
        <v>170</v>
      </c>
      <c r="M16" s="327">
        <v>6</v>
      </c>
      <c r="N16" s="1226">
        <v>4465</v>
      </c>
      <c r="O16" s="1226">
        <v>4532</v>
      </c>
      <c r="P16" s="1273">
        <v>9.5901419769622294</v>
      </c>
      <c r="Q16" s="707">
        <v>5.2419352531433105</v>
      </c>
      <c r="R16" s="708">
        <v>46.451614379882813</v>
      </c>
      <c r="S16" s="713">
        <v>51.693549633026123</v>
      </c>
    </row>
    <row r="17" spans="2:19" x14ac:dyDescent="0.25">
      <c r="B17" s="283">
        <v>11</v>
      </c>
      <c r="C17" s="50">
        <v>41298</v>
      </c>
      <c r="D17" s="48" t="s">
        <v>72</v>
      </c>
      <c r="E17" s="53">
        <v>1783</v>
      </c>
      <c r="F17" s="45">
        <v>11</v>
      </c>
      <c r="G17" s="43">
        <v>80</v>
      </c>
      <c r="H17" s="43">
        <v>94</v>
      </c>
      <c r="I17" s="43">
        <v>580</v>
      </c>
      <c r="J17" s="43">
        <v>828</v>
      </c>
      <c r="K17" s="47">
        <v>24</v>
      </c>
      <c r="L17" s="55">
        <v>114</v>
      </c>
      <c r="M17" s="327">
        <v>6</v>
      </c>
      <c r="N17" s="1226">
        <v>76848</v>
      </c>
      <c r="O17" s="1226">
        <v>77794</v>
      </c>
      <c r="P17" s="1274">
        <v>12.141949509331129</v>
      </c>
      <c r="Q17" s="707">
        <v>4.912013053894043</v>
      </c>
      <c r="R17" s="708">
        <v>35.242500305175781</v>
      </c>
      <c r="S17" s="713">
        <v>40.154513359069824</v>
      </c>
    </row>
    <row r="18" spans="2:19" x14ac:dyDescent="0.25">
      <c r="B18" s="283">
        <v>12</v>
      </c>
      <c r="C18" s="50">
        <v>41306</v>
      </c>
      <c r="D18" s="48" t="s">
        <v>75</v>
      </c>
      <c r="E18" s="53">
        <v>1782</v>
      </c>
      <c r="F18" s="45">
        <v>5</v>
      </c>
      <c r="G18" s="43">
        <v>45</v>
      </c>
      <c r="H18" s="43">
        <v>35</v>
      </c>
      <c r="I18" s="43">
        <v>626</v>
      </c>
      <c r="J18" s="43">
        <v>808</v>
      </c>
      <c r="K18" s="47">
        <v>24</v>
      </c>
      <c r="L18" s="55">
        <v>84</v>
      </c>
      <c r="M18" s="327">
        <v>6</v>
      </c>
      <c r="N18" s="1226">
        <v>25988</v>
      </c>
      <c r="O18" s="1226">
        <v>26304</v>
      </c>
      <c r="P18" s="1273">
        <v>13.164176465387676</v>
      </c>
      <c r="Q18" s="707">
        <v>4.8989758491516113</v>
      </c>
      <c r="R18" s="708">
        <v>46.166622161865234</v>
      </c>
      <c r="S18" s="713">
        <v>51.065598011016846</v>
      </c>
    </row>
    <row r="19" spans="2:19" x14ac:dyDescent="0.25">
      <c r="B19" s="283">
        <v>13</v>
      </c>
      <c r="C19" s="50">
        <v>41319</v>
      </c>
      <c r="D19" s="48" t="s">
        <v>76</v>
      </c>
      <c r="E19" s="53">
        <v>1715</v>
      </c>
      <c r="F19" s="45">
        <v>4</v>
      </c>
      <c r="G19" s="43">
        <v>42</v>
      </c>
      <c r="H19" s="43">
        <v>10</v>
      </c>
      <c r="I19" s="43">
        <v>386</v>
      </c>
      <c r="J19" s="43">
        <v>929</v>
      </c>
      <c r="K19" s="47">
        <v>23</v>
      </c>
      <c r="L19" s="55">
        <v>151</v>
      </c>
      <c r="M19" s="327">
        <v>6</v>
      </c>
      <c r="N19" s="1226">
        <v>19032</v>
      </c>
      <c r="O19" s="1226">
        <v>19266</v>
      </c>
      <c r="P19" s="1274">
        <v>18.223622047244096</v>
      </c>
      <c r="Q19" s="707">
        <v>5.6806225776672363</v>
      </c>
      <c r="R19" s="708">
        <v>52.724594116210938</v>
      </c>
      <c r="S19" s="713">
        <v>58.405216693878174</v>
      </c>
    </row>
    <row r="20" spans="2:19" x14ac:dyDescent="0.25">
      <c r="B20" s="283">
        <v>14</v>
      </c>
      <c r="C20" s="50">
        <v>41349</v>
      </c>
      <c r="D20" s="48" t="s">
        <v>58</v>
      </c>
      <c r="E20" s="53">
        <v>1755</v>
      </c>
      <c r="F20" s="45">
        <v>0</v>
      </c>
      <c r="G20" s="43">
        <v>7</v>
      </c>
      <c r="H20" s="43">
        <v>9</v>
      </c>
      <c r="I20" s="43">
        <v>180</v>
      </c>
      <c r="J20" s="43">
        <v>596</v>
      </c>
      <c r="K20" s="47">
        <v>25</v>
      </c>
      <c r="L20" s="55">
        <v>50</v>
      </c>
      <c r="M20" s="327">
        <v>6</v>
      </c>
      <c r="N20" s="1226">
        <v>7657</v>
      </c>
      <c r="O20" s="1226">
        <v>7757</v>
      </c>
      <c r="P20" s="1273">
        <v>20.206401435836074</v>
      </c>
      <c r="Q20" s="707">
        <v>8.315098762512207</v>
      </c>
      <c r="R20" s="708">
        <v>42.144420623779297</v>
      </c>
      <c r="S20" s="713">
        <v>50.459519386291504</v>
      </c>
    </row>
    <row r="21" spans="2:19" x14ac:dyDescent="0.25">
      <c r="B21" s="283">
        <v>15</v>
      </c>
      <c r="C21" s="50">
        <v>41357</v>
      </c>
      <c r="D21" s="48" t="s">
        <v>59</v>
      </c>
      <c r="E21" s="53">
        <v>1656</v>
      </c>
      <c r="F21" s="42">
        <v>2</v>
      </c>
      <c r="G21" s="43">
        <v>40</v>
      </c>
      <c r="H21" s="43">
        <v>17</v>
      </c>
      <c r="I21" s="43">
        <v>532</v>
      </c>
      <c r="J21" s="43">
        <v>1123</v>
      </c>
      <c r="K21" s="47">
        <v>22</v>
      </c>
      <c r="L21" s="55">
        <v>69</v>
      </c>
      <c r="M21" s="327">
        <v>6</v>
      </c>
      <c r="N21" s="1226">
        <v>9826</v>
      </c>
      <c r="O21" s="1226">
        <v>9939</v>
      </c>
      <c r="P21" s="1274">
        <v>23.850066342326404</v>
      </c>
      <c r="Q21" s="707">
        <v>8.945805549621582</v>
      </c>
      <c r="R21" s="708">
        <v>57.609500885009766</v>
      </c>
      <c r="S21" s="713">
        <v>66.555306434631348</v>
      </c>
    </row>
    <row r="22" spans="2:19" x14ac:dyDescent="0.25">
      <c r="B22" s="283">
        <v>16</v>
      </c>
      <c r="C22" s="50">
        <v>41359</v>
      </c>
      <c r="D22" s="48" t="s">
        <v>82</v>
      </c>
      <c r="E22" s="53">
        <v>1958</v>
      </c>
      <c r="F22" s="45">
        <v>4</v>
      </c>
      <c r="G22" s="43">
        <v>58</v>
      </c>
      <c r="H22" s="43">
        <v>8</v>
      </c>
      <c r="I22" s="43">
        <v>361</v>
      </c>
      <c r="J22" s="43">
        <v>2000</v>
      </c>
      <c r="K22" s="47">
        <v>18</v>
      </c>
      <c r="L22" s="55">
        <v>227</v>
      </c>
      <c r="M22" s="327">
        <v>6</v>
      </c>
      <c r="N22" s="1226">
        <v>26867</v>
      </c>
      <c r="O22" s="1226">
        <v>27197</v>
      </c>
      <c r="P22" s="1273">
        <v>19.319523014936308</v>
      </c>
      <c r="Q22" s="707">
        <v>21.683256149291992</v>
      </c>
      <c r="R22" s="708">
        <v>37.281089782714844</v>
      </c>
      <c r="S22" s="713">
        <v>58.964345932006836</v>
      </c>
    </row>
    <row r="23" spans="2:19" x14ac:dyDescent="0.25">
      <c r="B23" s="283">
        <v>17</v>
      </c>
      <c r="C23" s="50">
        <v>41378</v>
      </c>
      <c r="D23" s="48" t="s">
        <v>68</v>
      </c>
      <c r="E23" s="53">
        <v>1959</v>
      </c>
      <c r="F23" s="42">
        <v>1</v>
      </c>
      <c r="G23" s="43">
        <v>26</v>
      </c>
      <c r="H23" s="43">
        <v>17</v>
      </c>
      <c r="I23" s="43">
        <v>320</v>
      </c>
      <c r="J23" s="43">
        <v>1930</v>
      </c>
      <c r="K23" s="47">
        <v>18</v>
      </c>
      <c r="L23" s="55">
        <v>153</v>
      </c>
      <c r="M23" s="327">
        <v>6</v>
      </c>
      <c r="N23" s="1226">
        <v>13714</v>
      </c>
      <c r="O23" s="1226">
        <v>13884</v>
      </c>
      <c r="P23" s="1274">
        <v>19.22244488977956</v>
      </c>
      <c r="Q23" s="707">
        <v>12.448665618896484</v>
      </c>
      <c r="R23" s="708">
        <v>43.891170501708984</v>
      </c>
      <c r="S23" s="713">
        <v>56.339836120605469</v>
      </c>
    </row>
    <row r="24" spans="2:19" x14ac:dyDescent="0.25">
      <c r="B24" s="283">
        <v>18</v>
      </c>
      <c r="C24" s="50">
        <v>41396</v>
      </c>
      <c r="D24" s="48" t="s">
        <v>67</v>
      </c>
      <c r="E24" s="53">
        <v>1651</v>
      </c>
      <c r="F24" s="42">
        <v>6</v>
      </c>
      <c r="G24" s="43">
        <v>103</v>
      </c>
      <c r="H24" s="43">
        <v>53</v>
      </c>
      <c r="I24" s="43">
        <v>1271</v>
      </c>
      <c r="J24" s="43">
        <v>1018</v>
      </c>
      <c r="K24" s="47">
        <v>23</v>
      </c>
      <c r="L24" s="55">
        <v>122</v>
      </c>
      <c r="M24" s="327">
        <v>6</v>
      </c>
      <c r="N24" s="1226">
        <v>64880</v>
      </c>
      <c r="O24" s="1226">
        <v>65676</v>
      </c>
      <c r="P24" s="1273">
        <v>18.594696759130581</v>
      </c>
      <c r="Q24" s="707">
        <v>11.571859359741211</v>
      </c>
      <c r="R24" s="708">
        <v>44.834308624267578</v>
      </c>
      <c r="S24" s="713">
        <v>56.406167984008789</v>
      </c>
    </row>
    <row r="25" spans="2:19" x14ac:dyDescent="0.25">
      <c r="B25" s="283">
        <v>19</v>
      </c>
      <c r="C25" s="50">
        <v>41483</v>
      </c>
      <c r="D25" s="48" t="s">
        <v>69</v>
      </c>
      <c r="E25" s="53">
        <v>1697</v>
      </c>
      <c r="F25" s="45">
        <v>0</v>
      </c>
      <c r="G25" s="43">
        <v>19</v>
      </c>
      <c r="H25" s="43">
        <v>6</v>
      </c>
      <c r="I25" s="43">
        <v>200</v>
      </c>
      <c r="J25" s="43">
        <v>1480</v>
      </c>
      <c r="K25" s="47">
        <v>20</v>
      </c>
      <c r="L25" s="55">
        <v>120</v>
      </c>
      <c r="M25" s="327">
        <v>6</v>
      </c>
      <c r="N25" s="1226">
        <v>6867</v>
      </c>
      <c r="O25" s="1226">
        <v>6950</v>
      </c>
      <c r="P25" s="1274">
        <v>17.865843755075524</v>
      </c>
      <c r="Q25" s="707">
        <v>8.3376226425170898</v>
      </c>
      <c r="R25" s="708">
        <v>53.165206909179688</v>
      </c>
      <c r="S25" s="713">
        <v>61.502829551696777</v>
      </c>
    </row>
    <row r="26" spans="2:19" x14ac:dyDescent="0.25">
      <c r="B26" s="283">
        <v>20</v>
      </c>
      <c r="C26" s="50">
        <v>41503</v>
      </c>
      <c r="D26" s="48" t="s">
        <v>83</v>
      </c>
      <c r="E26" s="53">
        <v>1963</v>
      </c>
      <c r="F26" s="42">
        <v>2</v>
      </c>
      <c r="G26" s="43">
        <v>23</v>
      </c>
      <c r="H26" s="43">
        <v>5</v>
      </c>
      <c r="I26" s="43">
        <v>188</v>
      </c>
      <c r="J26" s="43">
        <v>1250</v>
      </c>
      <c r="K26" s="47">
        <v>22</v>
      </c>
      <c r="L26" s="55">
        <v>203</v>
      </c>
      <c r="M26" s="327">
        <v>6</v>
      </c>
      <c r="N26" s="1226">
        <v>12400</v>
      </c>
      <c r="O26" s="1226">
        <v>12537</v>
      </c>
      <c r="P26" s="1273">
        <v>18.189181891818919</v>
      </c>
      <c r="Q26" s="707">
        <v>5.7460007667541504</v>
      </c>
      <c r="R26" s="708">
        <v>68.168464660644531</v>
      </c>
      <c r="S26" s="713">
        <v>73.914465427398682</v>
      </c>
    </row>
    <row r="27" spans="2:19" x14ac:dyDescent="0.25">
      <c r="B27" s="283">
        <v>21</v>
      </c>
      <c r="C27" s="50">
        <v>41518</v>
      </c>
      <c r="D27" s="48" t="s">
        <v>70</v>
      </c>
      <c r="E27" s="53">
        <v>1753</v>
      </c>
      <c r="F27" s="45">
        <v>0</v>
      </c>
      <c r="G27" s="43">
        <v>24</v>
      </c>
      <c r="H27" s="43">
        <v>10</v>
      </c>
      <c r="I27" s="43">
        <v>298</v>
      </c>
      <c r="J27" s="43">
        <v>866</v>
      </c>
      <c r="K27" s="47">
        <v>24</v>
      </c>
      <c r="L27" s="55">
        <v>100</v>
      </c>
      <c r="M27" s="327">
        <v>6</v>
      </c>
      <c r="N27" s="1226">
        <v>6992</v>
      </c>
      <c r="O27" s="1226">
        <v>7078</v>
      </c>
      <c r="P27" s="1274">
        <v>11.447758863032954</v>
      </c>
      <c r="Q27" s="707">
        <v>4.2670683860778809</v>
      </c>
      <c r="R27" s="708">
        <v>45.481925964355469</v>
      </c>
      <c r="S27" s="713">
        <v>49.74899435043335</v>
      </c>
    </row>
    <row r="28" spans="2:19" x14ac:dyDescent="0.25">
      <c r="B28" s="283">
        <v>22</v>
      </c>
      <c r="C28" s="50">
        <v>41524</v>
      </c>
      <c r="D28" s="48" t="s">
        <v>60</v>
      </c>
      <c r="E28" s="53">
        <v>1690</v>
      </c>
      <c r="F28" s="42">
        <v>5</v>
      </c>
      <c r="G28" s="43">
        <v>56</v>
      </c>
      <c r="H28" s="43">
        <v>20</v>
      </c>
      <c r="I28" s="43">
        <v>695</v>
      </c>
      <c r="J28" s="43">
        <v>550</v>
      </c>
      <c r="K28" s="47">
        <v>25</v>
      </c>
      <c r="L28" s="55">
        <v>20</v>
      </c>
      <c r="M28" s="327">
        <v>6</v>
      </c>
      <c r="N28" s="1226">
        <v>27896</v>
      </c>
      <c r="O28" s="1226">
        <v>28245</v>
      </c>
      <c r="P28" s="1273">
        <v>12.602501449515447</v>
      </c>
      <c r="Q28" s="707">
        <v>8.1756248474121094</v>
      </c>
      <c r="R28" s="708">
        <v>47.930858612060547</v>
      </c>
      <c r="S28" s="713">
        <v>56.106483459472656</v>
      </c>
    </row>
    <row r="29" spans="2:19" x14ac:dyDescent="0.25">
      <c r="B29" s="283">
        <v>23</v>
      </c>
      <c r="C29" s="50">
        <v>41530</v>
      </c>
      <c r="D29" s="48" t="s">
        <v>84</v>
      </c>
      <c r="E29" s="53">
        <v>1936</v>
      </c>
      <c r="F29" s="45">
        <v>0</v>
      </c>
      <c r="G29" s="43">
        <v>40</v>
      </c>
      <c r="H29" s="46">
        <v>7</v>
      </c>
      <c r="I29" s="43">
        <v>346</v>
      </c>
      <c r="J29" s="43">
        <v>1200</v>
      </c>
      <c r="K29" s="47">
        <v>18</v>
      </c>
      <c r="L29" s="55">
        <v>205</v>
      </c>
      <c r="M29" s="327">
        <v>6</v>
      </c>
      <c r="N29" s="1226">
        <v>11918</v>
      </c>
      <c r="O29" s="1226">
        <v>12077</v>
      </c>
      <c r="P29" s="1274">
        <v>19.877558829156303</v>
      </c>
      <c r="Q29" s="707">
        <v>13.228399276733398</v>
      </c>
      <c r="R29" s="708">
        <v>56.396518707275391</v>
      </c>
      <c r="S29" s="713">
        <v>69.624917984008789</v>
      </c>
    </row>
    <row r="30" spans="2:19" x14ac:dyDescent="0.25">
      <c r="B30" s="283">
        <v>24</v>
      </c>
      <c r="C30" s="50">
        <v>41548</v>
      </c>
      <c r="D30" s="48" t="s">
        <v>202</v>
      </c>
      <c r="E30" s="53">
        <v>1719</v>
      </c>
      <c r="F30" s="45">
        <v>0</v>
      </c>
      <c r="G30" s="43">
        <v>37</v>
      </c>
      <c r="H30" s="43">
        <v>7</v>
      </c>
      <c r="I30" s="43">
        <v>178</v>
      </c>
      <c r="J30" s="43">
        <v>918</v>
      </c>
      <c r="K30" s="47">
        <v>23</v>
      </c>
      <c r="L30" s="55">
        <v>139</v>
      </c>
      <c r="M30" s="327">
        <v>6</v>
      </c>
      <c r="N30" s="1226">
        <v>14623</v>
      </c>
      <c r="O30" s="1226">
        <v>14791</v>
      </c>
      <c r="P30" s="1273">
        <v>15.423007691048928</v>
      </c>
      <c r="Q30" s="707">
        <v>5.0297455787658691</v>
      </c>
      <c r="R30" s="708">
        <v>50.730125427246094</v>
      </c>
      <c r="S30" s="713">
        <v>55.759871006011963</v>
      </c>
    </row>
    <row r="31" spans="2:19" x14ac:dyDescent="0.25">
      <c r="B31" s="283">
        <v>25</v>
      </c>
      <c r="C31" s="50">
        <v>41551</v>
      </c>
      <c r="D31" s="48" t="s">
        <v>79</v>
      </c>
      <c r="E31" s="53">
        <v>1818</v>
      </c>
      <c r="F31" s="42">
        <v>3</v>
      </c>
      <c r="G31" s="43">
        <v>141</v>
      </c>
      <c r="H31" s="43">
        <v>110</v>
      </c>
      <c r="I31" s="43">
        <v>666</v>
      </c>
      <c r="J31" s="43">
        <v>1318</v>
      </c>
      <c r="K31" s="47">
        <v>21</v>
      </c>
      <c r="L31" s="55">
        <v>188</v>
      </c>
      <c r="M31" s="327">
        <v>3</v>
      </c>
      <c r="N31" s="1226">
        <v>132521</v>
      </c>
      <c r="O31" s="1226">
        <v>134110</v>
      </c>
      <c r="P31" s="1274">
        <v>11.758872519770403</v>
      </c>
      <c r="Q31" s="707">
        <v>5.1548104286193848</v>
      </c>
      <c r="R31" s="708">
        <v>32.497718811035156</v>
      </c>
      <c r="S31" s="713">
        <v>37.652529239654541</v>
      </c>
    </row>
    <row r="32" spans="2:19" x14ac:dyDescent="0.25">
      <c r="B32" s="283">
        <v>26</v>
      </c>
      <c r="C32" s="50">
        <v>41615</v>
      </c>
      <c r="D32" s="48" t="s">
        <v>61</v>
      </c>
      <c r="E32" s="53">
        <v>1888</v>
      </c>
      <c r="F32" s="42">
        <v>4</v>
      </c>
      <c r="G32" s="43">
        <v>25</v>
      </c>
      <c r="H32" s="43">
        <v>35</v>
      </c>
      <c r="I32" s="43">
        <v>435</v>
      </c>
      <c r="J32" s="43">
        <v>729</v>
      </c>
      <c r="K32" s="47">
        <v>24</v>
      </c>
      <c r="L32" s="55">
        <v>21</v>
      </c>
      <c r="M32" s="327">
        <v>6</v>
      </c>
      <c r="N32" s="1226">
        <v>25855</v>
      </c>
      <c r="O32" s="1226">
        <v>26153</v>
      </c>
      <c r="P32" s="1273">
        <v>12.442440066460954</v>
      </c>
      <c r="Q32" s="707">
        <v>3.6096255779266357</v>
      </c>
      <c r="R32" s="708">
        <v>44.830657958984375</v>
      </c>
      <c r="S32" s="713">
        <v>48.440283536911011</v>
      </c>
    </row>
    <row r="33" spans="2:19" x14ac:dyDescent="0.25">
      <c r="B33" s="283">
        <v>27</v>
      </c>
      <c r="C33" s="50">
        <v>41660</v>
      </c>
      <c r="D33" s="48" t="s">
        <v>85</v>
      </c>
      <c r="E33" s="53">
        <v>1844</v>
      </c>
      <c r="F33" s="42">
        <v>2</v>
      </c>
      <c r="G33" s="43">
        <v>36</v>
      </c>
      <c r="H33" s="46">
        <v>7</v>
      </c>
      <c r="I33" s="43">
        <v>448</v>
      </c>
      <c r="J33" s="43">
        <v>1316</v>
      </c>
      <c r="K33" s="47">
        <v>21</v>
      </c>
      <c r="L33" s="55">
        <v>185</v>
      </c>
      <c r="M33" s="327">
        <v>6</v>
      </c>
      <c r="N33" s="1226">
        <v>11124</v>
      </c>
      <c r="O33" s="1226">
        <v>11265</v>
      </c>
      <c r="P33" s="1274">
        <v>20.466964729259811</v>
      </c>
      <c r="Q33" s="707">
        <v>11.054072380065918</v>
      </c>
      <c r="R33" s="708">
        <v>54.449008941650391</v>
      </c>
      <c r="S33" s="713">
        <v>65.503081321716309</v>
      </c>
    </row>
    <row r="34" spans="2:19" x14ac:dyDescent="0.25">
      <c r="B34" s="283">
        <v>28</v>
      </c>
      <c r="C34" s="50">
        <v>41668</v>
      </c>
      <c r="D34" s="48" t="s">
        <v>86</v>
      </c>
      <c r="E34" s="53">
        <v>1790</v>
      </c>
      <c r="F34" s="42">
        <v>6</v>
      </c>
      <c r="G34" s="43">
        <v>79</v>
      </c>
      <c r="H34" s="46">
        <v>24</v>
      </c>
      <c r="I34" s="43">
        <v>1310</v>
      </c>
      <c r="J34" s="43">
        <v>1695</v>
      </c>
      <c r="K34" s="47">
        <v>19</v>
      </c>
      <c r="L34" s="55">
        <v>221</v>
      </c>
      <c r="M34" s="327">
        <v>6</v>
      </c>
      <c r="N34" s="1226">
        <v>35116</v>
      </c>
      <c r="O34" s="1226">
        <v>35550</v>
      </c>
      <c r="P34" s="1273">
        <v>15.024706609017912</v>
      </c>
      <c r="Q34" s="707">
        <v>13.606807708740234</v>
      </c>
      <c r="R34" s="708">
        <v>38.688087463378906</v>
      </c>
      <c r="S34" s="713">
        <v>52.294895172119141</v>
      </c>
    </row>
    <row r="35" spans="2:19" x14ac:dyDescent="0.25">
      <c r="B35" s="283">
        <v>29</v>
      </c>
      <c r="C35" s="50">
        <v>41676</v>
      </c>
      <c r="D35" s="48" t="s">
        <v>62</v>
      </c>
      <c r="E35" s="53">
        <v>1905</v>
      </c>
      <c r="F35" s="42">
        <v>1</v>
      </c>
      <c r="G35" s="43">
        <v>41</v>
      </c>
      <c r="H35" s="46">
        <v>14</v>
      </c>
      <c r="I35" s="43">
        <v>350</v>
      </c>
      <c r="J35" s="43">
        <v>2000</v>
      </c>
      <c r="K35" s="47">
        <v>18</v>
      </c>
      <c r="L35" s="55">
        <v>54</v>
      </c>
      <c r="M35" s="327">
        <v>6</v>
      </c>
      <c r="N35" s="1226">
        <v>11022</v>
      </c>
      <c r="O35" s="1226">
        <v>11173</v>
      </c>
      <c r="P35" s="1274">
        <v>20.90063631913852</v>
      </c>
      <c r="Q35" s="707">
        <v>8.1495685577392578</v>
      </c>
      <c r="R35" s="708">
        <v>66.315116882324219</v>
      </c>
      <c r="S35" s="713">
        <v>74.464685440063477</v>
      </c>
    </row>
    <row r="36" spans="2:19" x14ac:dyDescent="0.25">
      <c r="B36" s="283">
        <v>30</v>
      </c>
      <c r="C36" s="50">
        <v>41770</v>
      </c>
      <c r="D36" s="48" t="s">
        <v>77</v>
      </c>
      <c r="E36" s="53">
        <v>1748</v>
      </c>
      <c r="F36" s="42">
        <v>2</v>
      </c>
      <c r="G36" s="43">
        <v>40</v>
      </c>
      <c r="H36" s="43">
        <v>17</v>
      </c>
      <c r="I36" s="43">
        <v>336</v>
      </c>
      <c r="J36" s="43">
        <v>1000</v>
      </c>
      <c r="K36" s="47">
        <v>23</v>
      </c>
      <c r="L36" s="55">
        <v>156</v>
      </c>
      <c r="M36" s="327">
        <v>6</v>
      </c>
      <c r="N36" s="1226">
        <v>23300</v>
      </c>
      <c r="O36" s="1226">
        <v>23562</v>
      </c>
      <c r="P36" s="1273">
        <v>15.251699113005413</v>
      </c>
      <c r="Q36" s="707">
        <v>6.9543972015380859</v>
      </c>
      <c r="R36" s="708">
        <v>59.820846557617187</v>
      </c>
      <c r="S36" s="713">
        <v>66.775243759155273</v>
      </c>
    </row>
    <row r="37" spans="2:19" x14ac:dyDescent="0.25">
      <c r="B37" s="283">
        <v>31</v>
      </c>
      <c r="C37" s="50">
        <v>41791</v>
      </c>
      <c r="D37" s="48" t="s">
        <v>78</v>
      </c>
      <c r="E37" s="53">
        <v>1787</v>
      </c>
      <c r="F37" s="42">
        <v>12</v>
      </c>
      <c r="G37" s="43">
        <v>41</v>
      </c>
      <c r="H37" s="43">
        <v>15</v>
      </c>
      <c r="I37" s="43">
        <v>311</v>
      </c>
      <c r="J37" s="43">
        <v>826</v>
      </c>
      <c r="K37" s="47">
        <v>24</v>
      </c>
      <c r="L37" s="55">
        <v>154</v>
      </c>
      <c r="M37" s="327">
        <v>6</v>
      </c>
      <c r="N37" s="1226">
        <v>18555</v>
      </c>
      <c r="O37" s="1226">
        <v>18783</v>
      </c>
      <c r="P37" s="1274">
        <v>13.279115967221257</v>
      </c>
      <c r="Q37" s="707">
        <v>4.2608523368835449</v>
      </c>
      <c r="R37" s="708">
        <v>58.391677856445312</v>
      </c>
      <c r="S37" s="713">
        <v>62.652530193328857</v>
      </c>
    </row>
    <row r="38" spans="2:19" x14ac:dyDescent="0.25">
      <c r="B38" s="283">
        <v>32</v>
      </c>
      <c r="C38" s="50">
        <v>41799</v>
      </c>
      <c r="D38" s="48" t="s">
        <v>63</v>
      </c>
      <c r="E38" s="53">
        <v>1811</v>
      </c>
      <c r="F38" s="42">
        <v>5</v>
      </c>
      <c r="G38" s="43">
        <v>42</v>
      </c>
      <c r="H38" s="43">
        <v>7</v>
      </c>
      <c r="I38" s="43">
        <v>494</v>
      </c>
      <c r="J38" s="43">
        <v>575</v>
      </c>
      <c r="K38" s="47">
        <v>25</v>
      </c>
      <c r="L38" s="55">
        <v>28</v>
      </c>
      <c r="M38" s="327">
        <v>6</v>
      </c>
      <c r="N38" s="1226">
        <v>12444</v>
      </c>
      <c r="O38" s="1226">
        <v>12572</v>
      </c>
      <c r="P38" s="1273">
        <v>16.916299559471366</v>
      </c>
      <c r="Q38" s="707">
        <v>5.1439661979675293</v>
      </c>
      <c r="R38" s="708">
        <v>52.669040679931641</v>
      </c>
      <c r="S38" s="713">
        <v>57.81300687789917</v>
      </c>
    </row>
    <row r="39" spans="2:19" x14ac:dyDescent="0.25">
      <c r="B39" s="283">
        <v>33</v>
      </c>
      <c r="C39" s="50">
        <v>41801</v>
      </c>
      <c r="D39" s="48" t="s">
        <v>64</v>
      </c>
      <c r="E39" s="53">
        <v>1656</v>
      </c>
      <c r="F39" s="45">
        <v>0</v>
      </c>
      <c r="G39" s="43">
        <v>23</v>
      </c>
      <c r="H39" s="43">
        <v>13</v>
      </c>
      <c r="I39" s="43">
        <v>782</v>
      </c>
      <c r="J39" s="43">
        <v>910</v>
      </c>
      <c r="K39" s="47">
        <v>23</v>
      </c>
      <c r="L39" s="55">
        <v>52</v>
      </c>
      <c r="M39" s="327">
        <v>6</v>
      </c>
      <c r="N39" s="1226">
        <v>8486</v>
      </c>
      <c r="O39" s="1226">
        <v>8605</v>
      </c>
      <c r="P39" s="1274">
        <v>10.802721088435375</v>
      </c>
      <c r="Q39" s="707">
        <v>4.4217686653137207</v>
      </c>
      <c r="R39" s="708">
        <v>46.471088409423828</v>
      </c>
      <c r="S39" s="713">
        <v>50.892857074737549</v>
      </c>
    </row>
    <row r="40" spans="2:19" x14ac:dyDescent="0.25">
      <c r="B40" s="283">
        <v>34</v>
      </c>
      <c r="C40" s="50">
        <v>41797</v>
      </c>
      <c r="D40" s="48" t="s">
        <v>71</v>
      </c>
      <c r="E40" s="53">
        <v>1775</v>
      </c>
      <c r="F40" s="42">
        <v>1</v>
      </c>
      <c r="G40" s="43">
        <v>22</v>
      </c>
      <c r="H40" s="43">
        <v>20</v>
      </c>
      <c r="I40" s="43">
        <v>502</v>
      </c>
      <c r="J40" s="43">
        <v>833</v>
      </c>
      <c r="K40" s="47">
        <v>24</v>
      </c>
      <c r="L40" s="55">
        <v>95</v>
      </c>
      <c r="M40" s="327">
        <v>6</v>
      </c>
      <c r="N40" s="1226">
        <v>11318</v>
      </c>
      <c r="O40" s="1226">
        <v>11475</v>
      </c>
      <c r="P40" s="1273">
        <v>10.084980034811098</v>
      </c>
      <c r="Q40" s="707">
        <v>4.092071533203125</v>
      </c>
      <c r="R40" s="708">
        <v>46.451408386230469</v>
      </c>
      <c r="S40" s="713">
        <v>50.543479919433594</v>
      </c>
    </row>
    <row r="41" spans="2:19" x14ac:dyDescent="0.25">
      <c r="B41" s="283">
        <v>35</v>
      </c>
      <c r="C41" s="50">
        <v>41807</v>
      </c>
      <c r="D41" s="48" t="s">
        <v>87</v>
      </c>
      <c r="E41" s="53">
        <v>1538</v>
      </c>
      <c r="F41" s="42">
        <v>12</v>
      </c>
      <c r="G41" s="43">
        <v>27</v>
      </c>
      <c r="H41" s="43">
        <v>12</v>
      </c>
      <c r="I41" s="43">
        <v>196</v>
      </c>
      <c r="J41" s="43">
        <v>1100</v>
      </c>
      <c r="K41" s="47">
        <v>23</v>
      </c>
      <c r="L41" s="55">
        <v>166</v>
      </c>
      <c r="M41" s="327">
        <v>6</v>
      </c>
      <c r="N41" s="1226">
        <v>23101</v>
      </c>
      <c r="O41" s="1226">
        <v>23395</v>
      </c>
      <c r="P41" s="1274">
        <v>10.543696755049297</v>
      </c>
      <c r="Q41" s="707">
        <v>5.0847458839416504</v>
      </c>
      <c r="R41" s="708">
        <v>53.527450561523438</v>
      </c>
      <c r="S41" s="713">
        <v>58.612196445465088</v>
      </c>
    </row>
    <row r="42" spans="2:19" x14ac:dyDescent="0.25">
      <c r="B42" s="283">
        <v>36</v>
      </c>
      <c r="C42" s="50">
        <v>41872</v>
      </c>
      <c r="D42" s="48" t="s">
        <v>65</v>
      </c>
      <c r="E42" s="53">
        <v>1550</v>
      </c>
      <c r="F42" s="42">
        <v>5</v>
      </c>
      <c r="G42" s="43">
        <v>15</v>
      </c>
      <c r="H42" s="43">
        <v>14</v>
      </c>
      <c r="I42" s="43">
        <v>670</v>
      </c>
      <c r="J42" s="43">
        <v>384</v>
      </c>
      <c r="K42" s="47">
        <v>26</v>
      </c>
      <c r="L42" s="55">
        <v>37</v>
      </c>
      <c r="M42" s="327">
        <v>6</v>
      </c>
      <c r="N42" s="1226">
        <v>7680</v>
      </c>
      <c r="O42" s="1226">
        <v>7782</v>
      </c>
      <c r="P42" s="1273">
        <v>13.78366700273657</v>
      </c>
      <c r="Q42" s="707">
        <v>6.900726318359375</v>
      </c>
      <c r="R42" s="708">
        <v>71.468925476074219</v>
      </c>
      <c r="S42" s="713">
        <v>78.369651794433594</v>
      </c>
    </row>
    <row r="43" spans="2:19" ht="15.75" thickBot="1" x14ac:dyDescent="0.3">
      <c r="B43" s="714">
        <v>37</v>
      </c>
      <c r="C43" s="206">
        <v>41885</v>
      </c>
      <c r="D43" s="270" t="s">
        <v>66</v>
      </c>
      <c r="E43" s="56">
        <v>1734</v>
      </c>
      <c r="F43" s="271">
        <v>0</v>
      </c>
      <c r="G43" s="57">
        <v>10</v>
      </c>
      <c r="H43" s="57">
        <v>12</v>
      </c>
      <c r="I43" s="57">
        <v>329</v>
      </c>
      <c r="J43" s="57">
        <v>560</v>
      </c>
      <c r="K43" s="272">
        <v>25</v>
      </c>
      <c r="L43" s="58">
        <v>49</v>
      </c>
      <c r="M43" s="715">
        <v>6</v>
      </c>
      <c r="N43" s="1226">
        <v>8133</v>
      </c>
      <c r="O43" s="1226">
        <v>8218</v>
      </c>
      <c r="P43" s="1278">
        <v>9.2514603994022551</v>
      </c>
      <c r="Q43" s="716">
        <v>1.9624572992324829</v>
      </c>
      <c r="R43" s="717">
        <v>23.549488067626953</v>
      </c>
      <c r="S43" s="718">
        <v>25.511945366859436</v>
      </c>
    </row>
    <row r="44" spans="2:19" ht="15.75" thickBot="1" x14ac:dyDescent="0.3"/>
    <row r="45" spans="2:19" x14ac:dyDescent="0.25">
      <c r="B45" s="331" t="s">
        <v>126</v>
      </c>
      <c r="C45" s="334"/>
      <c r="D45" s="334"/>
      <c r="E45" s="334"/>
      <c r="F45" s="314"/>
      <c r="G45" s="314"/>
      <c r="H45" s="306"/>
    </row>
    <row r="46" spans="2:19" x14ac:dyDescent="0.25">
      <c r="B46" s="332" t="s">
        <v>153</v>
      </c>
      <c r="C46" s="330"/>
      <c r="D46" s="330"/>
      <c r="E46" s="330"/>
      <c r="H46" s="347"/>
    </row>
    <row r="47" spans="2:19" x14ac:dyDescent="0.25">
      <c r="B47" s="332" t="s">
        <v>208</v>
      </c>
      <c r="C47" s="330"/>
      <c r="D47" s="330"/>
      <c r="E47" s="330"/>
      <c r="H47" s="347"/>
    </row>
    <row r="48" spans="2:19" ht="15.75" thickBot="1" x14ac:dyDescent="0.3">
      <c r="B48" s="1305" t="s">
        <v>216</v>
      </c>
      <c r="C48" s="1306"/>
      <c r="D48" s="1306"/>
      <c r="E48" s="1306"/>
      <c r="F48" s="1306"/>
      <c r="G48" s="1306"/>
      <c r="H48" s="1307"/>
    </row>
    <row r="49" spans="3:3" x14ac:dyDescent="0.25">
      <c r="C49" s="328"/>
    </row>
  </sheetData>
  <mergeCells count="20">
    <mergeCell ref="P3:P5"/>
    <mergeCell ref="N2:O2"/>
    <mergeCell ref="Q3:S3"/>
    <mergeCell ref="Q5:S5"/>
    <mergeCell ref="B2:C6"/>
    <mergeCell ref="B48:H48"/>
    <mergeCell ref="B1:S1"/>
    <mergeCell ref="D2:D5"/>
    <mergeCell ref="E2:L2"/>
    <mergeCell ref="P2:S2"/>
    <mergeCell ref="E3:E5"/>
    <mergeCell ref="F3:F5"/>
    <mergeCell ref="G3:G5"/>
    <mergeCell ref="H3:H5"/>
    <mergeCell ref="I3:I5"/>
    <mergeCell ref="J3:J5"/>
    <mergeCell ref="K3:K5"/>
    <mergeCell ref="L3:L5"/>
    <mergeCell ref="M3:M5"/>
    <mergeCell ref="N3:O4"/>
  </mergeCells>
  <conditionalFormatting sqref="N31:N43">
    <cfRule type="expression" dxfId="1" priority="1" stopIfTrue="1">
      <formula>#REF!&lt;&gt;#REF!</formula>
    </cfRule>
  </conditionalFormatting>
  <conditionalFormatting sqref="N17:O30 O31:O43">
    <cfRule type="expression" dxfId="0" priority="2" stopIfTrue="1">
      <formula>#REF!&lt;&gt;#REF!</formula>
    </cfRule>
  </conditionalFormatting>
  <pageMargins left="0.7" right="0.7" top="0.75" bottom="0.75" header="0.3" footer="0.3"/>
  <pageSetup orientation="portrait" horizontalDpi="4294967295" verticalDpi="4294967295"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CO98"/>
  <sheetViews>
    <sheetView showGridLines="0" zoomScaleNormal="100" workbookViewId="0">
      <selection activeCell="A6" sqref="A6"/>
    </sheetView>
  </sheetViews>
  <sheetFormatPr baseColWidth="10" defaultRowHeight="15" x14ac:dyDescent="0.25"/>
  <cols>
    <col min="1" max="1" width="4.7109375" customWidth="1"/>
    <col min="2" max="2" width="4" style="285" customWidth="1"/>
    <col min="3" max="3" width="11" customWidth="1"/>
    <col min="4" max="4" width="11.140625" customWidth="1"/>
    <col min="5" max="9" width="10.7109375" style="30" customWidth="1"/>
    <col min="10" max="12" width="10.7109375" customWidth="1"/>
    <col min="13" max="16" width="10.7109375" style="30" customWidth="1"/>
    <col min="17" max="22" width="8.7109375" style="30" customWidth="1"/>
    <col min="23" max="28" width="10.7109375" style="30" customWidth="1"/>
    <col min="29" max="29" width="12.42578125" customWidth="1"/>
    <col min="30" max="30" width="16.7109375" customWidth="1"/>
    <col min="31" max="31" width="10.7109375" customWidth="1"/>
    <col min="32" max="53" width="10.7109375" style="30" customWidth="1"/>
    <col min="54" max="54" width="12.28515625" style="30" customWidth="1"/>
    <col min="55" max="58" width="10.7109375" style="30" customWidth="1"/>
    <col min="251" max="251" width="2.5703125" customWidth="1"/>
    <col min="252" max="252" width="5.140625" customWidth="1"/>
    <col min="253" max="253" width="12.42578125" customWidth="1"/>
    <col min="254" max="254" width="8.5703125" customWidth="1"/>
    <col min="255" max="255" width="9.28515625" customWidth="1"/>
    <col min="256" max="256" width="9.140625" customWidth="1"/>
    <col min="257" max="257" width="9" customWidth="1"/>
    <col min="258" max="258" width="8.85546875" customWidth="1"/>
    <col min="259" max="259" width="9" customWidth="1"/>
    <col min="260" max="261" width="8.85546875" customWidth="1"/>
    <col min="262" max="262" width="9.140625" customWidth="1"/>
    <col min="263" max="263" width="9.28515625" customWidth="1"/>
    <col min="264" max="264" width="9.42578125" customWidth="1"/>
    <col min="265" max="265" width="9.28515625" customWidth="1"/>
    <col min="266" max="266" width="9.5703125" customWidth="1"/>
    <col min="267" max="267" width="10" customWidth="1"/>
    <col min="268" max="268" width="10.140625" customWidth="1"/>
    <col min="269" max="269" width="10.28515625" customWidth="1"/>
    <col min="270" max="270" width="9.42578125" customWidth="1"/>
    <col min="271" max="271" width="9.5703125" customWidth="1"/>
    <col min="272" max="272" width="9" customWidth="1"/>
    <col min="273" max="273" width="9.42578125" customWidth="1"/>
    <col min="274" max="275" width="9.7109375" customWidth="1"/>
    <col min="276" max="277" width="10" customWidth="1"/>
    <col min="278" max="278" width="9.85546875" customWidth="1"/>
    <col min="279" max="279" width="14.140625" customWidth="1"/>
    <col min="280" max="280" width="10.42578125" customWidth="1"/>
    <col min="281" max="281" width="10.5703125" customWidth="1"/>
    <col min="282" max="282" width="10.42578125" customWidth="1"/>
    <col min="283" max="283" width="10.28515625" customWidth="1"/>
    <col min="284" max="284" width="10.5703125" customWidth="1"/>
    <col min="285" max="285" width="9.140625" customWidth="1"/>
    <col min="286" max="286" width="10.42578125" customWidth="1"/>
    <col min="287" max="292" width="9.140625" customWidth="1"/>
    <col min="293" max="293" width="8" customWidth="1"/>
    <col min="294" max="302" width="7.28515625" customWidth="1"/>
    <col min="303" max="303" width="8.42578125" customWidth="1"/>
    <col min="304" max="304" width="9.28515625" customWidth="1"/>
    <col min="305" max="305" width="7.28515625" customWidth="1"/>
    <col min="306" max="306" width="9.85546875" customWidth="1"/>
    <col min="307" max="307" width="10.5703125" customWidth="1"/>
    <col min="308" max="308" width="8.5703125" customWidth="1"/>
    <col min="309" max="310" width="8.42578125" customWidth="1"/>
    <col min="311" max="311" width="9.140625" customWidth="1"/>
    <col min="312" max="312" width="8.140625" customWidth="1"/>
    <col min="313" max="313" width="8.85546875" customWidth="1"/>
    <col min="507" max="507" width="2.5703125" customWidth="1"/>
    <col min="508" max="508" width="5.140625" customWidth="1"/>
    <col min="509" max="509" width="12.42578125" customWidth="1"/>
    <col min="510" max="510" width="8.5703125" customWidth="1"/>
    <col min="511" max="511" width="9.28515625" customWidth="1"/>
    <col min="512" max="512" width="9.140625" customWidth="1"/>
    <col min="513" max="513" width="9" customWidth="1"/>
    <col min="514" max="514" width="8.85546875" customWidth="1"/>
    <col min="515" max="515" width="9" customWidth="1"/>
    <col min="516" max="517" width="8.85546875" customWidth="1"/>
    <col min="518" max="518" width="9.140625" customWidth="1"/>
    <col min="519" max="519" width="9.28515625" customWidth="1"/>
    <col min="520" max="520" width="9.42578125" customWidth="1"/>
    <col min="521" max="521" width="9.28515625" customWidth="1"/>
    <col min="522" max="522" width="9.5703125" customWidth="1"/>
    <col min="523" max="523" width="10" customWidth="1"/>
    <col min="524" max="524" width="10.140625" customWidth="1"/>
    <col min="525" max="525" width="10.28515625" customWidth="1"/>
    <col min="526" max="526" width="9.42578125" customWidth="1"/>
    <col min="527" max="527" width="9.5703125" customWidth="1"/>
    <col min="528" max="528" width="9" customWidth="1"/>
    <col min="529" max="529" width="9.42578125" customWidth="1"/>
    <col min="530" max="531" width="9.7109375" customWidth="1"/>
    <col min="532" max="533" width="10" customWidth="1"/>
    <col min="534" max="534" width="9.85546875" customWidth="1"/>
    <col min="535" max="535" width="14.140625" customWidth="1"/>
    <col min="536" max="536" width="10.42578125" customWidth="1"/>
    <col min="537" max="537" width="10.5703125" customWidth="1"/>
    <col min="538" max="538" width="10.42578125" customWidth="1"/>
    <col min="539" max="539" width="10.28515625" customWidth="1"/>
    <col min="540" max="540" width="10.5703125" customWidth="1"/>
    <col min="541" max="541" width="9.140625" customWidth="1"/>
    <col min="542" max="542" width="10.42578125" customWidth="1"/>
    <col min="543" max="548" width="9.140625" customWidth="1"/>
    <col min="549" max="549" width="8" customWidth="1"/>
    <col min="550" max="558" width="7.28515625" customWidth="1"/>
    <col min="559" max="559" width="8.42578125" customWidth="1"/>
    <col min="560" max="560" width="9.28515625" customWidth="1"/>
    <col min="561" max="561" width="7.28515625" customWidth="1"/>
    <col min="562" max="562" width="9.85546875" customWidth="1"/>
    <col min="563" max="563" width="10.5703125" customWidth="1"/>
    <col min="564" max="564" width="8.5703125" customWidth="1"/>
    <col min="565" max="566" width="8.42578125" customWidth="1"/>
    <col min="567" max="567" width="9.140625" customWidth="1"/>
    <col min="568" max="568" width="8.140625" customWidth="1"/>
    <col min="569" max="569" width="8.85546875" customWidth="1"/>
    <col min="763" max="763" width="2.5703125" customWidth="1"/>
    <col min="764" max="764" width="5.140625" customWidth="1"/>
    <col min="765" max="765" width="12.42578125" customWidth="1"/>
    <col min="766" max="766" width="8.5703125" customWidth="1"/>
    <col min="767" max="767" width="9.28515625" customWidth="1"/>
    <col min="768" max="768" width="9.140625" customWidth="1"/>
    <col min="769" max="769" width="9" customWidth="1"/>
    <col min="770" max="770" width="8.85546875" customWidth="1"/>
    <col min="771" max="771" width="9" customWidth="1"/>
    <col min="772" max="773" width="8.85546875" customWidth="1"/>
    <col min="774" max="774" width="9.140625" customWidth="1"/>
    <col min="775" max="775" width="9.28515625" customWidth="1"/>
    <col min="776" max="776" width="9.42578125" customWidth="1"/>
    <col min="777" max="777" width="9.28515625" customWidth="1"/>
    <col min="778" max="778" width="9.5703125" customWidth="1"/>
    <col min="779" max="779" width="10" customWidth="1"/>
    <col min="780" max="780" width="10.140625" customWidth="1"/>
    <col min="781" max="781" width="10.28515625" customWidth="1"/>
    <col min="782" max="782" width="9.42578125" customWidth="1"/>
    <col min="783" max="783" width="9.5703125" customWidth="1"/>
    <col min="784" max="784" width="9" customWidth="1"/>
    <col min="785" max="785" width="9.42578125" customWidth="1"/>
    <col min="786" max="787" width="9.7109375" customWidth="1"/>
    <col min="788" max="789" width="10" customWidth="1"/>
    <col min="790" max="790" width="9.85546875" customWidth="1"/>
    <col min="791" max="791" width="14.140625" customWidth="1"/>
    <col min="792" max="792" width="10.42578125" customWidth="1"/>
    <col min="793" max="793" width="10.5703125" customWidth="1"/>
    <col min="794" max="794" width="10.42578125" customWidth="1"/>
    <col min="795" max="795" width="10.28515625" customWidth="1"/>
    <col min="796" max="796" width="10.5703125" customWidth="1"/>
    <col min="797" max="797" width="9.140625" customWidth="1"/>
    <col min="798" max="798" width="10.42578125" customWidth="1"/>
    <col min="799" max="804" width="9.140625" customWidth="1"/>
    <col min="805" max="805" width="8" customWidth="1"/>
    <col min="806" max="814" width="7.28515625" customWidth="1"/>
    <col min="815" max="815" width="8.42578125" customWidth="1"/>
    <col min="816" max="816" width="9.28515625" customWidth="1"/>
    <col min="817" max="817" width="7.28515625" customWidth="1"/>
    <col min="818" max="818" width="9.85546875" customWidth="1"/>
    <col min="819" max="819" width="10.5703125" customWidth="1"/>
    <col min="820" max="820" width="8.5703125" customWidth="1"/>
    <col min="821" max="822" width="8.42578125" customWidth="1"/>
    <col min="823" max="823" width="9.140625" customWidth="1"/>
    <col min="824" max="824" width="8.140625" customWidth="1"/>
    <col min="825" max="825" width="8.85546875" customWidth="1"/>
    <col min="1019" max="1019" width="2.5703125" customWidth="1"/>
    <col min="1020" max="1020" width="5.140625" customWidth="1"/>
    <col min="1021" max="1021" width="12.42578125" customWidth="1"/>
    <col min="1022" max="1022" width="8.5703125" customWidth="1"/>
    <col min="1023" max="1023" width="9.28515625" customWidth="1"/>
    <col min="1024" max="1024" width="9.140625" customWidth="1"/>
    <col min="1025" max="1025" width="9" customWidth="1"/>
    <col min="1026" max="1026" width="8.85546875" customWidth="1"/>
    <col min="1027" max="1027" width="9" customWidth="1"/>
    <col min="1028" max="1029" width="8.85546875" customWidth="1"/>
    <col min="1030" max="1030" width="9.140625" customWidth="1"/>
    <col min="1031" max="1031" width="9.28515625" customWidth="1"/>
    <col min="1032" max="1032" width="9.42578125" customWidth="1"/>
    <col min="1033" max="1033" width="9.28515625" customWidth="1"/>
    <col min="1034" max="1034" width="9.5703125" customWidth="1"/>
    <col min="1035" max="1035" width="10" customWidth="1"/>
    <col min="1036" max="1036" width="10.140625" customWidth="1"/>
    <col min="1037" max="1037" width="10.28515625" customWidth="1"/>
    <col min="1038" max="1038" width="9.42578125" customWidth="1"/>
    <col min="1039" max="1039" width="9.5703125" customWidth="1"/>
    <col min="1040" max="1040" width="9" customWidth="1"/>
    <col min="1041" max="1041" width="9.42578125" customWidth="1"/>
    <col min="1042" max="1043" width="9.7109375" customWidth="1"/>
    <col min="1044" max="1045" width="10" customWidth="1"/>
    <col min="1046" max="1046" width="9.85546875" customWidth="1"/>
    <col min="1047" max="1047" width="14.140625" customWidth="1"/>
    <col min="1048" max="1048" width="10.42578125" customWidth="1"/>
    <col min="1049" max="1049" width="10.5703125" customWidth="1"/>
    <col min="1050" max="1050" width="10.42578125" customWidth="1"/>
    <col min="1051" max="1051" width="10.28515625" customWidth="1"/>
    <col min="1052" max="1052" width="10.5703125" customWidth="1"/>
    <col min="1053" max="1053" width="9.140625" customWidth="1"/>
    <col min="1054" max="1054" width="10.42578125" customWidth="1"/>
    <col min="1055" max="1060" width="9.140625" customWidth="1"/>
    <col min="1061" max="1061" width="8" customWidth="1"/>
    <col min="1062" max="1070" width="7.28515625" customWidth="1"/>
    <col min="1071" max="1071" width="8.42578125" customWidth="1"/>
    <col min="1072" max="1072" width="9.28515625" customWidth="1"/>
    <col min="1073" max="1073" width="7.28515625" customWidth="1"/>
    <col min="1074" max="1074" width="9.85546875" customWidth="1"/>
    <col min="1075" max="1075" width="10.5703125" customWidth="1"/>
    <col min="1076" max="1076" width="8.5703125" customWidth="1"/>
    <col min="1077" max="1078" width="8.42578125" customWidth="1"/>
    <col min="1079" max="1079" width="9.140625" customWidth="1"/>
    <col min="1080" max="1080" width="8.140625" customWidth="1"/>
    <col min="1081" max="1081" width="8.85546875" customWidth="1"/>
    <col min="1275" max="1275" width="2.5703125" customWidth="1"/>
    <col min="1276" max="1276" width="5.140625" customWidth="1"/>
    <col min="1277" max="1277" width="12.42578125" customWidth="1"/>
    <col min="1278" max="1278" width="8.5703125" customWidth="1"/>
    <col min="1279" max="1279" width="9.28515625" customWidth="1"/>
    <col min="1280" max="1280" width="9.140625" customWidth="1"/>
    <col min="1281" max="1281" width="9" customWidth="1"/>
    <col min="1282" max="1282" width="8.85546875" customWidth="1"/>
    <col min="1283" max="1283" width="9" customWidth="1"/>
    <col min="1284" max="1285" width="8.85546875" customWidth="1"/>
    <col min="1286" max="1286" width="9.140625" customWidth="1"/>
    <col min="1287" max="1287" width="9.28515625" customWidth="1"/>
    <col min="1288" max="1288" width="9.42578125" customWidth="1"/>
    <col min="1289" max="1289" width="9.28515625" customWidth="1"/>
    <col min="1290" max="1290" width="9.5703125" customWidth="1"/>
    <col min="1291" max="1291" width="10" customWidth="1"/>
    <col min="1292" max="1292" width="10.140625" customWidth="1"/>
    <col min="1293" max="1293" width="10.28515625" customWidth="1"/>
    <col min="1294" max="1294" width="9.42578125" customWidth="1"/>
    <col min="1295" max="1295" width="9.5703125" customWidth="1"/>
    <col min="1296" max="1296" width="9" customWidth="1"/>
    <col min="1297" max="1297" width="9.42578125" customWidth="1"/>
    <col min="1298" max="1299" width="9.7109375" customWidth="1"/>
    <col min="1300" max="1301" width="10" customWidth="1"/>
    <col min="1302" max="1302" width="9.85546875" customWidth="1"/>
    <col min="1303" max="1303" width="14.140625" customWidth="1"/>
    <col min="1304" max="1304" width="10.42578125" customWidth="1"/>
    <col min="1305" max="1305" width="10.5703125" customWidth="1"/>
    <col min="1306" max="1306" width="10.42578125" customWidth="1"/>
    <col min="1307" max="1307" width="10.28515625" customWidth="1"/>
    <col min="1308" max="1308" width="10.5703125" customWidth="1"/>
    <col min="1309" max="1309" width="9.140625" customWidth="1"/>
    <col min="1310" max="1310" width="10.42578125" customWidth="1"/>
    <col min="1311" max="1316" width="9.140625" customWidth="1"/>
    <col min="1317" max="1317" width="8" customWidth="1"/>
    <col min="1318" max="1326" width="7.28515625" customWidth="1"/>
    <col min="1327" max="1327" width="8.42578125" customWidth="1"/>
    <col min="1328" max="1328" width="9.28515625" customWidth="1"/>
    <col min="1329" max="1329" width="7.28515625" customWidth="1"/>
    <col min="1330" max="1330" width="9.85546875" customWidth="1"/>
    <col min="1331" max="1331" width="10.5703125" customWidth="1"/>
    <col min="1332" max="1332" width="8.5703125" customWidth="1"/>
    <col min="1333" max="1334" width="8.42578125" customWidth="1"/>
    <col min="1335" max="1335" width="9.140625" customWidth="1"/>
    <col min="1336" max="1336" width="8.140625" customWidth="1"/>
    <col min="1337" max="1337" width="8.85546875" customWidth="1"/>
    <col min="1531" max="1531" width="2.5703125" customWidth="1"/>
    <col min="1532" max="1532" width="5.140625" customWidth="1"/>
    <col min="1533" max="1533" width="12.42578125" customWidth="1"/>
    <col min="1534" max="1534" width="8.5703125" customWidth="1"/>
    <col min="1535" max="1535" width="9.28515625" customWidth="1"/>
    <col min="1536" max="1536" width="9.140625" customWidth="1"/>
    <col min="1537" max="1537" width="9" customWidth="1"/>
    <col min="1538" max="1538" width="8.85546875" customWidth="1"/>
    <col min="1539" max="1539" width="9" customWidth="1"/>
    <col min="1540" max="1541" width="8.85546875" customWidth="1"/>
    <col min="1542" max="1542" width="9.140625" customWidth="1"/>
    <col min="1543" max="1543" width="9.28515625" customWidth="1"/>
    <col min="1544" max="1544" width="9.42578125" customWidth="1"/>
    <col min="1545" max="1545" width="9.28515625" customWidth="1"/>
    <col min="1546" max="1546" width="9.5703125" customWidth="1"/>
    <col min="1547" max="1547" width="10" customWidth="1"/>
    <col min="1548" max="1548" width="10.140625" customWidth="1"/>
    <col min="1549" max="1549" width="10.28515625" customWidth="1"/>
    <col min="1550" max="1550" width="9.42578125" customWidth="1"/>
    <col min="1551" max="1551" width="9.5703125" customWidth="1"/>
    <col min="1552" max="1552" width="9" customWidth="1"/>
    <col min="1553" max="1553" width="9.42578125" customWidth="1"/>
    <col min="1554" max="1555" width="9.7109375" customWidth="1"/>
    <col min="1556" max="1557" width="10" customWidth="1"/>
    <col min="1558" max="1558" width="9.85546875" customWidth="1"/>
    <col min="1559" max="1559" width="14.140625" customWidth="1"/>
    <col min="1560" max="1560" width="10.42578125" customWidth="1"/>
    <col min="1561" max="1561" width="10.5703125" customWidth="1"/>
    <col min="1562" max="1562" width="10.42578125" customWidth="1"/>
    <col min="1563" max="1563" width="10.28515625" customWidth="1"/>
    <col min="1564" max="1564" width="10.5703125" customWidth="1"/>
    <col min="1565" max="1565" width="9.140625" customWidth="1"/>
    <col min="1566" max="1566" width="10.42578125" customWidth="1"/>
    <col min="1567" max="1572" width="9.140625" customWidth="1"/>
    <col min="1573" max="1573" width="8" customWidth="1"/>
    <col min="1574" max="1582" width="7.28515625" customWidth="1"/>
    <col min="1583" max="1583" width="8.42578125" customWidth="1"/>
    <col min="1584" max="1584" width="9.28515625" customWidth="1"/>
    <col min="1585" max="1585" width="7.28515625" customWidth="1"/>
    <col min="1586" max="1586" width="9.85546875" customWidth="1"/>
    <col min="1587" max="1587" width="10.5703125" customWidth="1"/>
    <col min="1588" max="1588" width="8.5703125" customWidth="1"/>
    <col min="1589" max="1590" width="8.42578125" customWidth="1"/>
    <col min="1591" max="1591" width="9.140625" customWidth="1"/>
    <col min="1592" max="1592" width="8.140625" customWidth="1"/>
    <col min="1593" max="1593" width="8.85546875" customWidth="1"/>
    <col min="1787" max="1787" width="2.5703125" customWidth="1"/>
    <col min="1788" max="1788" width="5.140625" customWidth="1"/>
    <col min="1789" max="1789" width="12.42578125" customWidth="1"/>
    <col min="1790" max="1790" width="8.5703125" customWidth="1"/>
    <col min="1791" max="1791" width="9.28515625" customWidth="1"/>
    <col min="1792" max="1792" width="9.140625" customWidth="1"/>
    <col min="1793" max="1793" width="9" customWidth="1"/>
    <col min="1794" max="1794" width="8.85546875" customWidth="1"/>
    <col min="1795" max="1795" width="9" customWidth="1"/>
    <col min="1796" max="1797" width="8.85546875" customWidth="1"/>
    <col min="1798" max="1798" width="9.140625" customWidth="1"/>
    <col min="1799" max="1799" width="9.28515625" customWidth="1"/>
    <col min="1800" max="1800" width="9.42578125" customWidth="1"/>
    <col min="1801" max="1801" width="9.28515625" customWidth="1"/>
    <col min="1802" max="1802" width="9.5703125" customWidth="1"/>
    <col min="1803" max="1803" width="10" customWidth="1"/>
    <col min="1804" max="1804" width="10.140625" customWidth="1"/>
    <col min="1805" max="1805" width="10.28515625" customWidth="1"/>
    <col min="1806" max="1806" width="9.42578125" customWidth="1"/>
    <col min="1807" max="1807" width="9.5703125" customWidth="1"/>
    <col min="1808" max="1808" width="9" customWidth="1"/>
    <col min="1809" max="1809" width="9.42578125" customWidth="1"/>
    <col min="1810" max="1811" width="9.7109375" customWidth="1"/>
    <col min="1812" max="1813" width="10" customWidth="1"/>
    <col min="1814" max="1814" width="9.85546875" customWidth="1"/>
    <col min="1815" max="1815" width="14.140625" customWidth="1"/>
    <col min="1816" max="1816" width="10.42578125" customWidth="1"/>
    <col min="1817" max="1817" width="10.5703125" customWidth="1"/>
    <col min="1818" max="1818" width="10.42578125" customWidth="1"/>
    <col min="1819" max="1819" width="10.28515625" customWidth="1"/>
    <col min="1820" max="1820" width="10.5703125" customWidth="1"/>
    <col min="1821" max="1821" width="9.140625" customWidth="1"/>
    <col min="1822" max="1822" width="10.42578125" customWidth="1"/>
    <col min="1823" max="1828" width="9.140625" customWidth="1"/>
    <col min="1829" max="1829" width="8" customWidth="1"/>
    <col min="1830" max="1838" width="7.28515625" customWidth="1"/>
    <col min="1839" max="1839" width="8.42578125" customWidth="1"/>
    <col min="1840" max="1840" width="9.28515625" customWidth="1"/>
    <col min="1841" max="1841" width="7.28515625" customWidth="1"/>
    <col min="1842" max="1842" width="9.85546875" customWidth="1"/>
    <col min="1843" max="1843" width="10.5703125" customWidth="1"/>
    <col min="1844" max="1844" width="8.5703125" customWidth="1"/>
    <col min="1845" max="1846" width="8.42578125" customWidth="1"/>
    <col min="1847" max="1847" width="9.140625" customWidth="1"/>
    <col min="1848" max="1848" width="8.140625" customWidth="1"/>
    <col min="1849" max="1849" width="8.85546875" customWidth="1"/>
    <col min="2043" max="2043" width="2.5703125" customWidth="1"/>
    <col min="2044" max="2044" width="5.140625" customWidth="1"/>
    <col min="2045" max="2045" width="12.42578125" customWidth="1"/>
    <col min="2046" max="2046" width="8.5703125" customWidth="1"/>
    <col min="2047" max="2047" width="9.28515625" customWidth="1"/>
    <col min="2048" max="2048" width="9.140625" customWidth="1"/>
    <col min="2049" max="2049" width="9" customWidth="1"/>
    <col min="2050" max="2050" width="8.85546875" customWidth="1"/>
    <col min="2051" max="2051" width="9" customWidth="1"/>
    <col min="2052" max="2053" width="8.85546875" customWidth="1"/>
    <col min="2054" max="2054" width="9.140625" customWidth="1"/>
    <col min="2055" max="2055" width="9.28515625" customWidth="1"/>
    <col min="2056" max="2056" width="9.42578125" customWidth="1"/>
    <col min="2057" max="2057" width="9.28515625" customWidth="1"/>
    <col min="2058" max="2058" width="9.5703125" customWidth="1"/>
    <col min="2059" max="2059" width="10" customWidth="1"/>
    <col min="2060" max="2060" width="10.140625" customWidth="1"/>
    <col min="2061" max="2061" width="10.28515625" customWidth="1"/>
    <col min="2062" max="2062" width="9.42578125" customWidth="1"/>
    <col min="2063" max="2063" width="9.5703125" customWidth="1"/>
    <col min="2064" max="2064" width="9" customWidth="1"/>
    <col min="2065" max="2065" width="9.42578125" customWidth="1"/>
    <col min="2066" max="2067" width="9.7109375" customWidth="1"/>
    <col min="2068" max="2069" width="10" customWidth="1"/>
    <col min="2070" max="2070" width="9.85546875" customWidth="1"/>
    <col min="2071" max="2071" width="14.140625" customWidth="1"/>
    <col min="2072" max="2072" width="10.42578125" customWidth="1"/>
    <col min="2073" max="2073" width="10.5703125" customWidth="1"/>
    <col min="2074" max="2074" width="10.42578125" customWidth="1"/>
    <col min="2075" max="2075" width="10.28515625" customWidth="1"/>
    <col min="2076" max="2076" width="10.5703125" customWidth="1"/>
    <col min="2077" max="2077" width="9.140625" customWidth="1"/>
    <col min="2078" max="2078" width="10.42578125" customWidth="1"/>
    <col min="2079" max="2084" width="9.140625" customWidth="1"/>
    <col min="2085" max="2085" width="8" customWidth="1"/>
    <col min="2086" max="2094" width="7.28515625" customWidth="1"/>
    <col min="2095" max="2095" width="8.42578125" customWidth="1"/>
    <col min="2096" max="2096" width="9.28515625" customWidth="1"/>
    <col min="2097" max="2097" width="7.28515625" customWidth="1"/>
    <col min="2098" max="2098" width="9.85546875" customWidth="1"/>
    <col min="2099" max="2099" width="10.5703125" customWidth="1"/>
    <col min="2100" max="2100" width="8.5703125" customWidth="1"/>
    <col min="2101" max="2102" width="8.42578125" customWidth="1"/>
    <col min="2103" max="2103" width="9.140625" customWidth="1"/>
    <col min="2104" max="2104" width="8.140625" customWidth="1"/>
    <col min="2105" max="2105" width="8.85546875" customWidth="1"/>
    <col min="2299" max="2299" width="2.5703125" customWidth="1"/>
    <col min="2300" max="2300" width="5.140625" customWidth="1"/>
    <col min="2301" max="2301" width="12.42578125" customWidth="1"/>
    <col min="2302" max="2302" width="8.5703125" customWidth="1"/>
    <col min="2303" max="2303" width="9.28515625" customWidth="1"/>
    <col min="2304" max="2304" width="9.140625" customWidth="1"/>
    <col min="2305" max="2305" width="9" customWidth="1"/>
    <col min="2306" max="2306" width="8.85546875" customWidth="1"/>
    <col min="2307" max="2307" width="9" customWidth="1"/>
    <col min="2308" max="2309" width="8.85546875" customWidth="1"/>
    <col min="2310" max="2310" width="9.140625" customWidth="1"/>
    <col min="2311" max="2311" width="9.28515625" customWidth="1"/>
    <col min="2312" max="2312" width="9.42578125" customWidth="1"/>
    <col min="2313" max="2313" width="9.28515625" customWidth="1"/>
    <col min="2314" max="2314" width="9.5703125" customWidth="1"/>
    <col min="2315" max="2315" width="10" customWidth="1"/>
    <col min="2316" max="2316" width="10.140625" customWidth="1"/>
    <col min="2317" max="2317" width="10.28515625" customWidth="1"/>
    <col min="2318" max="2318" width="9.42578125" customWidth="1"/>
    <col min="2319" max="2319" width="9.5703125" customWidth="1"/>
    <col min="2320" max="2320" width="9" customWidth="1"/>
    <col min="2321" max="2321" width="9.42578125" customWidth="1"/>
    <col min="2322" max="2323" width="9.7109375" customWidth="1"/>
    <col min="2324" max="2325" width="10" customWidth="1"/>
    <col min="2326" max="2326" width="9.85546875" customWidth="1"/>
    <col min="2327" max="2327" width="14.140625" customWidth="1"/>
    <col min="2328" max="2328" width="10.42578125" customWidth="1"/>
    <col min="2329" max="2329" width="10.5703125" customWidth="1"/>
    <col min="2330" max="2330" width="10.42578125" customWidth="1"/>
    <col min="2331" max="2331" width="10.28515625" customWidth="1"/>
    <col min="2332" max="2332" width="10.5703125" customWidth="1"/>
    <col min="2333" max="2333" width="9.140625" customWidth="1"/>
    <col min="2334" max="2334" width="10.42578125" customWidth="1"/>
    <col min="2335" max="2340" width="9.140625" customWidth="1"/>
    <col min="2341" max="2341" width="8" customWidth="1"/>
    <col min="2342" max="2350" width="7.28515625" customWidth="1"/>
    <col min="2351" max="2351" width="8.42578125" customWidth="1"/>
    <col min="2352" max="2352" width="9.28515625" customWidth="1"/>
    <col min="2353" max="2353" width="7.28515625" customWidth="1"/>
    <col min="2354" max="2354" width="9.85546875" customWidth="1"/>
    <col min="2355" max="2355" width="10.5703125" customWidth="1"/>
    <col min="2356" max="2356" width="8.5703125" customWidth="1"/>
    <col min="2357" max="2358" width="8.42578125" customWidth="1"/>
    <col min="2359" max="2359" width="9.140625" customWidth="1"/>
    <col min="2360" max="2360" width="8.140625" customWidth="1"/>
    <col min="2361" max="2361" width="8.85546875" customWidth="1"/>
    <col min="2555" max="2555" width="2.5703125" customWidth="1"/>
    <col min="2556" max="2556" width="5.140625" customWidth="1"/>
    <col min="2557" max="2557" width="12.42578125" customWidth="1"/>
    <col min="2558" max="2558" width="8.5703125" customWidth="1"/>
    <col min="2559" max="2559" width="9.28515625" customWidth="1"/>
    <col min="2560" max="2560" width="9.140625" customWidth="1"/>
    <col min="2561" max="2561" width="9" customWidth="1"/>
    <col min="2562" max="2562" width="8.85546875" customWidth="1"/>
    <col min="2563" max="2563" width="9" customWidth="1"/>
    <col min="2564" max="2565" width="8.85546875" customWidth="1"/>
    <col min="2566" max="2566" width="9.140625" customWidth="1"/>
    <col min="2567" max="2567" width="9.28515625" customWidth="1"/>
    <col min="2568" max="2568" width="9.42578125" customWidth="1"/>
    <col min="2569" max="2569" width="9.28515625" customWidth="1"/>
    <col min="2570" max="2570" width="9.5703125" customWidth="1"/>
    <col min="2571" max="2571" width="10" customWidth="1"/>
    <col min="2572" max="2572" width="10.140625" customWidth="1"/>
    <col min="2573" max="2573" width="10.28515625" customWidth="1"/>
    <col min="2574" max="2574" width="9.42578125" customWidth="1"/>
    <col min="2575" max="2575" width="9.5703125" customWidth="1"/>
    <col min="2576" max="2576" width="9" customWidth="1"/>
    <col min="2577" max="2577" width="9.42578125" customWidth="1"/>
    <col min="2578" max="2579" width="9.7109375" customWidth="1"/>
    <col min="2580" max="2581" width="10" customWidth="1"/>
    <col min="2582" max="2582" width="9.85546875" customWidth="1"/>
    <col min="2583" max="2583" width="14.140625" customWidth="1"/>
    <col min="2584" max="2584" width="10.42578125" customWidth="1"/>
    <col min="2585" max="2585" width="10.5703125" customWidth="1"/>
    <col min="2586" max="2586" width="10.42578125" customWidth="1"/>
    <col min="2587" max="2587" width="10.28515625" customWidth="1"/>
    <col min="2588" max="2588" width="10.5703125" customWidth="1"/>
    <col min="2589" max="2589" width="9.140625" customWidth="1"/>
    <col min="2590" max="2590" width="10.42578125" customWidth="1"/>
    <col min="2591" max="2596" width="9.140625" customWidth="1"/>
    <col min="2597" max="2597" width="8" customWidth="1"/>
    <col min="2598" max="2606" width="7.28515625" customWidth="1"/>
    <col min="2607" max="2607" width="8.42578125" customWidth="1"/>
    <col min="2608" max="2608" width="9.28515625" customWidth="1"/>
    <col min="2609" max="2609" width="7.28515625" customWidth="1"/>
    <col min="2610" max="2610" width="9.85546875" customWidth="1"/>
    <col min="2611" max="2611" width="10.5703125" customWidth="1"/>
    <col min="2612" max="2612" width="8.5703125" customWidth="1"/>
    <col min="2613" max="2614" width="8.42578125" customWidth="1"/>
    <col min="2615" max="2615" width="9.140625" customWidth="1"/>
    <col min="2616" max="2616" width="8.140625" customWidth="1"/>
    <col min="2617" max="2617" width="8.85546875" customWidth="1"/>
    <col min="2811" max="2811" width="2.5703125" customWidth="1"/>
    <col min="2812" max="2812" width="5.140625" customWidth="1"/>
    <col min="2813" max="2813" width="12.42578125" customWidth="1"/>
    <col min="2814" max="2814" width="8.5703125" customWidth="1"/>
    <col min="2815" max="2815" width="9.28515625" customWidth="1"/>
    <col min="2816" max="2816" width="9.140625" customWidth="1"/>
    <col min="2817" max="2817" width="9" customWidth="1"/>
    <col min="2818" max="2818" width="8.85546875" customWidth="1"/>
    <col min="2819" max="2819" width="9" customWidth="1"/>
    <col min="2820" max="2821" width="8.85546875" customWidth="1"/>
    <col min="2822" max="2822" width="9.140625" customWidth="1"/>
    <col min="2823" max="2823" width="9.28515625" customWidth="1"/>
    <col min="2824" max="2824" width="9.42578125" customWidth="1"/>
    <col min="2825" max="2825" width="9.28515625" customWidth="1"/>
    <col min="2826" max="2826" width="9.5703125" customWidth="1"/>
    <col min="2827" max="2827" width="10" customWidth="1"/>
    <col min="2828" max="2828" width="10.140625" customWidth="1"/>
    <col min="2829" max="2829" width="10.28515625" customWidth="1"/>
    <col min="2830" max="2830" width="9.42578125" customWidth="1"/>
    <col min="2831" max="2831" width="9.5703125" customWidth="1"/>
    <col min="2832" max="2832" width="9" customWidth="1"/>
    <col min="2833" max="2833" width="9.42578125" customWidth="1"/>
    <col min="2834" max="2835" width="9.7109375" customWidth="1"/>
    <col min="2836" max="2837" width="10" customWidth="1"/>
    <col min="2838" max="2838" width="9.85546875" customWidth="1"/>
    <col min="2839" max="2839" width="14.140625" customWidth="1"/>
    <col min="2840" max="2840" width="10.42578125" customWidth="1"/>
    <col min="2841" max="2841" width="10.5703125" customWidth="1"/>
    <col min="2842" max="2842" width="10.42578125" customWidth="1"/>
    <col min="2843" max="2843" width="10.28515625" customWidth="1"/>
    <col min="2844" max="2844" width="10.5703125" customWidth="1"/>
    <col min="2845" max="2845" width="9.140625" customWidth="1"/>
    <col min="2846" max="2846" width="10.42578125" customWidth="1"/>
    <col min="2847" max="2852" width="9.140625" customWidth="1"/>
    <col min="2853" max="2853" width="8" customWidth="1"/>
    <col min="2854" max="2862" width="7.28515625" customWidth="1"/>
    <col min="2863" max="2863" width="8.42578125" customWidth="1"/>
    <col min="2864" max="2864" width="9.28515625" customWidth="1"/>
    <col min="2865" max="2865" width="7.28515625" customWidth="1"/>
    <col min="2866" max="2866" width="9.85546875" customWidth="1"/>
    <col min="2867" max="2867" width="10.5703125" customWidth="1"/>
    <col min="2868" max="2868" width="8.5703125" customWidth="1"/>
    <col min="2869" max="2870" width="8.42578125" customWidth="1"/>
    <col min="2871" max="2871" width="9.140625" customWidth="1"/>
    <col min="2872" max="2872" width="8.140625" customWidth="1"/>
    <col min="2873" max="2873" width="8.85546875" customWidth="1"/>
    <col min="3067" max="3067" width="2.5703125" customWidth="1"/>
    <col min="3068" max="3068" width="5.140625" customWidth="1"/>
    <col min="3069" max="3069" width="12.42578125" customWidth="1"/>
    <col min="3070" max="3070" width="8.5703125" customWidth="1"/>
    <col min="3071" max="3071" width="9.28515625" customWidth="1"/>
    <col min="3072" max="3072" width="9.140625" customWidth="1"/>
    <col min="3073" max="3073" width="9" customWidth="1"/>
    <col min="3074" max="3074" width="8.85546875" customWidth="1"/>
    <col min="3075" max="3075" width="9" customWidth="1"/>
    <col min="3076" max="3077" width="8.85546875" customWidth="1"/>
    <col min="3078" max="3078" width="9.140625" customWidth="1"/>
    <col min="3079" max="3079" width="9.28515625" customWidth="1"/>
    <col min="3080" max="3080" width="9.42578125" customWidth="1"/>
    <col min="3081" max="3081" width="9.28515625" customWidth="1"/>
    <col min="3082" max="3082" width="9.5703125" customWidth="1"/>
    <col min="3083" max="3083" width="10" customWidth="1"/>
    <col min="3084" max="3084" width="10.140625" customWidth="1"/>
    <col min="3085" max="3085" width="10.28515625" customWidth="1"/>
    <col min="3086" max="3086" width="9.42578125" customWidth="1"/>
    <col min="3087" max="3087" width="9.5703125" customWidth="1"/>
    <col min="3088" max="3088" width="9" customWidth="1"/>
    <col min="3089" max="3089" width="9.42578125" customWidth="1"/>
    <col min="3090" max="3091" width="9.7109375" customWidth="1"/>
    <col min="3092" max="3093" width="10" customWidth="1"/>
    <col min="3094" max="3094" width="9.85546875" customWidth="1"/>
    <col min="3095" max="3095" width="14.140625" customWidth="1"/>
    <col min="3096" max="3096" width="10.42578125" customWidth="1"/>
    <col min="3097" max="3097" width="10.5703125" customWidth="1"/>
    <col min="3098" max="3098" width="10.42578125" customWidth="1"/>
    <col min="3099" max="3099" width="10.28515625" customWidth="1"/>
    <col min="3100" max="3100" width="10.5703125" customWidth="1"/>
    <col min="3101" max="3101" width="9.140625" customWidth="1"/>
    <col min="3102" max="3102" width="10.42578125" customWidth="1"/>
    <col min="3103" max="3108" width="9.140625" customWidth="1"/>
    <col min="3109" max="3109" width="8" customWidth="1"/>
    <col min="3110" max="3118" width="7.28515625" customWidth="1"/>
    <col min="3119" max="3119" width="8.42578125" customWidth="1"/>
    <col min="3120" max="3120" width="9.28515625" customWidth="1"/>
    <col min="3121" max="3121" width="7.28515625" customWidth="1"/>
    <col min="3122" max="3122" width="9.85546875" customWidth="1"/>
    <col min="3123" max="3123" width="10.5703125" customWidth="1"/>
    <col min="3124" max="3124" width="8.5703125" customWidth="1"/>
    <col min="3125" max="3126" width="8.42578125" customWidth="1"/>
    <col min="3127" max="3127" width="9.140625" customWidth="1"/>
    <col min="3128" max="3128" width="8.140625" customWidth="1"/>
    <col min="3129" max="3129" width="8.85546875" customWidth="1"/>
    <col min="3323" max="3323" width="2.5703125" customWidth="1"/>
    <col min="3324" max="3324" width="5.140625" customWidth="1"/>
    <col min="3325" max="3325" width="12.42578125" customWidth="1"/>
    <col min="3326" max="3326" width="8.5703125" customWidth="1"/>
    <col min="3327" max="3327" width="9.28515625" customWidth="1"/>
    <col min="3328" max="3328" width="9.140625" customWidth="1"/>
    <col min="3329" max="3329" width="9" customWidth="1"/>
    <col min="3330" max="3330" width="8.85546875" customWidth="1"/>
    <col min="3331" max="3331" width="9" customWidth="1"/>
    <col min="3332" max="3333" width="8.85546875" customWidth="1"/>
    <col min="3334" max="3334" width="9.140625" customWidth="1"/>
    <col min="3335" max="3335" width="9.28515625" customWidth="1"/>
    <col min="3336" max="3336" width="9.42578125" customWidth="1"/>
    <col min="3337" max="3337" width="9.28515625" customWidth="1"/>
    <col min="3338" max="3338" width="9.5703125" customWidth="1"/>
    <col min="3339" max="3339" width="10" customWidth="1"/>
    <col min="3340" max="3340" width="10.140625" customWidth="1"/>
    <col min="3341" max="3341" width="10.28515625" customWidth="1"/>
    <col min="3342" max="3342" width="9.42578125" customWidth="1"/>
    <col min="3343" max="3343" width="9.5703125" customWidth="1"/>
    <col min="3344" max="3344" width="9" customWidth="1"/>
    <col min="3345" max="3345" width="9.42578125" customWidth="1"/>
    <col min="3346" max="3347" width="9.7109375" customWidth="1"/>
    <col min="3348" max="3349" width="10" customWidth="1"/>
    <col min="3350" max="3350" width="9.85546875" customWidth="1"/>
    <col min="3351" max="3351" width="14.140625" customWidth="1"/>
    <col min="3352" max="3352" width="10.42578125" customWidth="1"/>
    <col min="3353" max="3353" width="10.5703125" customWidth="1"/>
    <col min="3354" max="3354" width="10.42578125" customWidth="1"/>
    <col min="3355" max="3355" width="10.28515625" customWidth="1"/>
    <col min="3356" max="3356" width="10.5703125" customWidth="1"/>
    <col min="3357" max="3357" width="9.140625" customWidth="1"/>
    <col min="3358" max="3358" width="10.42578125" customWidth="1"/>
    <col min="3359" max="3364" width="9.140625" customWidth="1"/>
    <col min="3365" max="3365" width="8" customWidth="1"/>
    <col min="3366" max="3374" width="7.28515625" customWidth="1"/>
    <col min="3375" max="3375" width="8.42578125" customWidth="1"/>
    <col min="3376" max="3376" width="9.28515625" customWidth="1"/>
    <col min="3377" max="3377" width="7.28515625" customWidth="1"/>
    <col min="3378" max="3378" width="9.85546875" customWidth="1"/>
    <col min="3379" max="3379" width="10.5703125" customWidth="1"/>
    <col min="3380" max="3380" width="8.5703125" customWidth="1"/>
    <col min="3381" max="3382" width="8.42578125" customWidth="1"/>
    <col min="3383" max="3383" width="9.140625" customWidth="1"/>
    <col min="3384" max="3384" width="8.140625" customWidth="1"/>
    <col min="3385" max="3385" width="8.85546875" customWidth="1"/>
    <col min="3579" max="3579" width="2.5703125" customWidth="1"/>
    <col min="3580" max="3580" width="5.140625" customWidth="1"/>
    <col min="3581" max="3581" width="12.42578125" customWidth="1"/>
    <col min="3582" max="3582" width="8.5703125" customWidth="1"/>
    <col min="3583" max="3583" width="9.28515625" customWidth="1"/>
    <col min="3584" max="3584" width="9.140625" customWidth="1"/>
    <col min="3585" max="3585" width="9" customWidth="1"/>
    <col min="3586" max="3586" width="8.85546875" customWidth="1"/>
    <col min="3587" max="3587" width="9" customWidth="1"/>
    <col min="3588" max="3589" width="8.85546875" customWidth="1"/>
    <col min="3590" max="3590" width="9.140625" customWidth="1"/>
    <col min="3591" max="3591" width="9.28515625" customWidth="1"/>
    <col min="3592" max="3592" width="9.42578125" customWidth="1"/>
    <col min="3593" max="3593" width="9.28515625" customWidth="1"/>
    <col min="3594" max="3594" width="9.5703125" customWidth="1"/>
    <col min="3595" max="3595" width="10" customWidth="1"/>
    <col min="3596" max="3596" width="10.140625" customWidth="1"/>
    <col min="3597" max="3597" width="10.28515625" customWidth="1"/>
    <col min="3598" max="3598" width="9.42578125" customWidth="1"/>
    <col min="3599" max="3599" width="9.5703125" customWidth="1"/>
    <col min="3600" max="3600" width="9" customWidth="1"/>
    <col min="3601" max="3601" width="9.42578125" customWidth="1"/>
    <col min="3602" max="3603" width="9.7109375" customWidth="1"/>
    <col min="3604" max="3605" width="10" customWidth="1"/>
    <col min="3606" max="3606" width="9.85546875" customWidth="1"/>
    <col min="3607" max="3607" width="14.140625" customWidth="1"/>
    <col min="3608" max="3608" width="10.42578125" customWidth="1"/>
    <col min="3609" max="3609" width="10.5703125" customWidth="1"/>
    <col min="3610" max="3610" width="10.42578125" customWidth="1"/>
    <col min="3611" max="3611" width="10.28515625" customWidth="1"/>
    <col min="3612" max="3612" width="10.5703125" customWidth="1"/>
    <col min="3613" max="3613" width="9.140625" customWidth="1"/>
    <col min="3614" max="3614" width="10.42578125" customWidth="1"/>
    <col min="3615" max="3620" width="9.140625" customWidth="1"/>
    <col min="3621" max="3621" width="8" customWidth="1"/>
    <col min="3622" max="3630" width="7.28515625" customWidth="1"/>
    <col min="3631" max="3631" width="8.42578125" customWidth="1"/>
    <col min="3632" max="3632" width="9.28515625" customWidth="1"/>
    <col min="3633" max="3633" width="7.28515625" customWidth="1"/>
    <col min="3634" max="3634" width="9.85546875" customWidth="1"/>
    <col min="3635" max="3635" width="10.5703125" customWidth="1"/>
    <col min="3636" max="3636" width="8.5703125" customWidth="1"/>
    <col min="3637" max="3638" width="8.42578125" customWidth="1"/>
    <col min="3639" max="3639" width="9.140625" customWidth="1"/>
    <col min="3640" max="3640" width="8.140625" customWidth="1"/>
    <col min="3641" max="3641" width="8.85546875" customWidth="1"/>
    <col min="3835" max="3835" width="2.5703125" customWidth="1"/>
    <col min="3836" max="3836" width="5.140625" customWidth="1"/>
    <col min="3837" max="3837" width="12.42578125" customWidth="1"/>
    <col min="3838" max="3838" width="8.5703125" customWidth="1"/>
    <col min="3839" max="3839" width="9.28515625" customWidth="1"/>
    <col min="3840" max="3840" width="9.140625" customWidth="1"/>
    <col min="3841" max="3841" width="9" customWidth="1"/>
    <col min="3842" max="3842" width="8.85546875" customWidth="1"/>
    <col min="3843" max="3843" width="9" customWidth="1"/>
    <col min="3844" max="3845" width="8.85546875" customWidth="1"/>
    <col min="3846" max="3846" width="9.140625" customWidth="1"/>
    <col min="3847" max="3847" width="9.28515625" customWidth="1"/>
    <col min="3848" max="3848" width="9.42578125" customWidth="1"/>
    <col min="3849" max="3849" width="9.28515625" customWidth="1"/>
    <col min="3850" max="3850" width="9.5703125" customWidth="1"/>
    <col min="3851" max="3851" width="10" customWidth="1"/>
    <col min="3852" max="3852" width="10.140625" customWidth="1"/>
    <col min="3853" max="3853" width="10.28515625" customWidth="1"/>
    <col min="3854" max="3854" width="9.42578125" customWidth="1"/>
    <col min="3855" max="3855" width="9.5703125" customWidth="1"/>
    <col min="3856" max="3856" width="9" customWidth="1"/>
    <col min="3857" max="3857" width="9.42578125" customWidth="1"/>
    <col min="3858" max="3859" width="9.7109375" customWidth="1"/>
    <col min="3860" max="3861" width="10" customWidth="1"/>
    <col min="3862" max="3862" width="9.85546875" customWidth="1"/>
    <col min="3863" max="3863" width="14.140625" customWidth="1"/>
    <col min="3864" max="3864" width="10.42578125" customWidth="1"/>
    <col min="3865" max="3865" width="10.5703125" customWidth="1"/>
    <col min="3866" max="3866" width="10.42578125" customWidth="1"/>
    <col min="3867" max="3867" width="10.28515625" customWidth="1"/>
    <col min="3868" max="3868" width="10.5703125" customWidth="1"/>
    <col min="3869" max="3869" width="9.140625" customWidth="1"/>
    <col min="3870" max="3870" width="10.42578125" customWidth="1"/>
    <col min="3871" max="3876" width="9.140625" customWidth="1"/>
    <col min="3877" max="3877" width="8" customWidth="1"/>
    <col min="3878" max="3886" width="7.28515625" customWidth="1"/>
    <col min="3887" max="3887" width="8.42578125" customWidth="1"/>
    <col min="3888" max="3888" width="9.28515625" customWidth="1"/>
    <col min="3889" max="3889" width="7.28515625" customWidth="1"/>
    <col min="3890" max="3890" width="9.85546875" customWidth="1"/>
    <col min="3891" max="3891" width="10.5703125" customWidth="1"/>
    <col min="3892" max="3892" width="8.5703125" customWidth="1"/>
    <col min="3893" max="3894" width="8.42578125" customWidth="1"/>
    <col min="3895" max="3895" width="9.140625" customWidth="1"/>
    <col min="3896" max="3896" width="8.140625" customWidth="1"/>
    <col min="3897" max="3897" width="8.85546875" customWidth="1"/>
    <col min="4091" max="4091" width="2.5703125" customWidth="1"/>
    <col min="4092" max="4092" width="5.140625" customWidth="1"/>
    <col min="4093" max="4093" width="12.42578125" customWidth="1"/>
    <col min="4094" max="4094" width="8.5703125" customWidth="1"/>
    <col min="4095" max="4095" width="9.28515625" customWidth="1"/>
    <col min="4096" max="4096" width="9.140625" customWidth="1"/>
    <col min="4097" max="4097" width="9" customWidth="1"/>
    <col min="4098" max="4098" width="8.85546875" customWidth="1"/>
    <col min="4099" max="4099" width="9" customWidth="1"/>
    <col min="4100" max="4101" width="8.85546875" customWidth="1"/>
    <col min="4102" max="4102" width="9.140625" customWidth="1"/>
    <col min="4103" max="4103" width="9.28515625" customWidth="1"/>
    <col min="4104" max="4104" width="9.42578125" customWidth="1"/>
    <col min="4105" max="4105" width="9.28515625" customWidth="1"/>
    <col min="4106" max="4106" width="9.5703125" customWidth="1"/>
    <col min="4107" max="4107" width="10" customWidth="1"/>
    <col min="4108" max="4108" width="10.140625" customWidth="1"/>
    <col min="4109" max="4109" width="10.28515625" customWidth="1"/>
    <col min="4110" max="4110" width="9.42578125" customWidth="1"/>
    <col min="4111" max="4111" width="9.5703125" customWidth="1"/>
    <col min="4112" max="4112" width="9" customWidth="1"/>
    <col min="4113" max="4113" width="9.42578125" customWidth="1"/>
    <col min="4114" max="4115" width="9.7109375" customWidth="1"/>
    <col min="4116" max="4117" width="10" customWidth="1"/>
    <col min="4118" max="4118" width="9.85546875" customWidth="1"/>
    <col min="4119" max="4119" width="14.140625" customWidth="1"/>
    <col min="4120" max="4120" width="10.42578125" customWidth="1"/>
    <col min="4121" max="4121" width="10.5703125" customWidth="1"/>
    <col min="4122" max="4122" width="10.42578125" customWidth="1"/>
    <col min="4123" max="4123" width="10.28515625" customWidth="1"/>
    <col min="4124" max="4124" width="10.5703125" customWidth="1"/>
    <col min="4125" max="4125" width="9.140625" customWidth="1"/>
    <col min="4126" max="4126" width="10.42578125" customWidth="1"/>
    <col min="4127" max="4132" width="9.140625" customWidth="1"/>
    <col min="4133" max="4133" width="8" customWidth="1"/>
    <col min="4134" max="4142" width="7.28515625" customWidth="1"/>
    <col min="4143" max="4143" width="8.42578125" customWidth="1"/>
    <col min="4144" max="4144" width="9.28515625" customWidth="1"/>
    <col min="4145" max="4145" width="7.28515625" customWidth="1"/>
    <col min="4146" max="4146" width="9.85546875" customWidth="1"/>
    <col min="4147" max="4147" width="10.5703125" customWidth="1"/>
    <col min="4148" max="4148" width="8.5703125" customWidth="1"/>
    <col min="4149" max="4150" width="8.42578125" customWidth="1"/>
    <col min="4151" max="4151" width="9.140625" customWidth="1"/>
    <col min="4152" max="4152" width="8.140625" customWidth="1"/>
    <col min="4153" max="4153" width="8.85546875" customWidth="1"/>
    <col min="4347" max="4347" width="2.5703125" customWidth="1"/>
    <col min="4348" max="4348" width="5.140625" customWidth="1"/>
    <col min="4349" max="4349" width="12.42578125" customWidth="1"/>
    <col min="4350" max="4350" width="8.5703125" customWidth="1"/>
    <col min="4351" max="4351" width="9.28515625" customWidth="1"/>
    <col min="4352" max="4352" width="9.140625" customWidth="1"/>
    <col min="4353" max="4353" width="9" customWidth="1"/>
    <col min="4354" max="4354" width="8.85546875" customWidth="1"/>
    <col min="4355" max="4355" width="9" customWidth="1"/>
    <col min="4356" max="4357" width="8.85546875" customWidth="1"/>
    <col min="4358" max="4358" width="9.140625" customWidth="1"/>
    <col min="4359" max="4359" width="9.28515625" customWidth="1"/>
    <col min="4360" max="4360" width="9.42578125" customWidth="1"/>
    <col min="4361" max="4361" width="9.28515625" customWidth="1"/>
    <col min="4362" max="4362" width="9.5703125" customWidth="1"/>
    <col min="4363" max="4363" width="10" customWidth="1"/>
    <col min="4364" max="4364" width="10.140625" customWidth="1"/>
    <col min="4365" max="4365" width="10.28515625" customWidth="1"/>
    <col min="4366" max="4366" width="9.42578125" customWidth="1"/>
    <col min="4367" max="4367" width="9.5703125" customWidth="1"/>
    <col min="4368" max="4368" width="9" customWidth="1"/>
    <col min="4369" max="4369" width="9.42578125" customWidth="1"/>
    <col min="4370" max="4371" width="9.7109375" customWidth="1"/>
    <col min="4372" max="4373" width="10" customWidth="1"/>
    <col min="4374" max="4374" width="9.85546875" customWidth="1"/>
    <col min="4375" max="4375" width="14.140625" customWidth="1"/>
    <col min="4376" max="4376" width="10.42578125" customWidth="1"/>
    <col min="4377" max="4377" width="10.5703125" customWidth="1"/>
    <col min="4378" max="4378" width="10.42578125" customWidth="1"/>
    <col min="4379" max="4379" width="10.28515625" customWidth="1"/>
    <col min="4380" max="4380" width="10.5703125" customWidth="1"/>
    <col min="4381" max="4381" width="9.140625" customWidth="1"/>
    <col min="4382" max="4382" width="10.42578125" customWidth="1"/>
    <col min="4383" max="4388" width="9.140625" customWidth="1"/>
    <col min="4389" max="4389" width="8" customWidth="1"/>
    <col min="4390" max="4398" width="7.28515625" customWidth="1"/>
    <col min="4399" max="4399" width="8.42578125" customWidth="1"/>
    <col min="4400" max="4400" width="9.28515625" customWidth="1"/>
    <col min="4401" max="4401" width="7.28515625" customWidth="1"/>
    <col min="4402" max="4402" width="9.85546875" customWidth="1"/>
    <col min="4403" max="4403" width="10.5703125" customWidth="1"/>
    <col min="4404" max="4404" width="8.5703125" customWidth="1"/>
    <col min="4405" max="4406" width="8.42578125" customWidth="1"/>
    <col min="4407" max="4407" width="9.140625" customWidth="1"/>
    <col min="4408" max="4408" width="8.140625" customWidth="1"/>
    <col min="4409" max="4409" width="8.85546875" customWidth="1"/>
    <col min="4603" max="4603" width="2.5703125" customWidth="1"/>
    <col min="4604" max="4604" width="5.140625" customWidth="1"/>
    <col min="4605" max="4605" width="12.42578125" customWidth="1"/>
    <col min="4606" max="4606" width="8.5703125" customWidth="1"/>
    <col min="4607" max="4607" width="9.28515625" customWidth="1"/>
    <col min="4608" max="4608" width="9.140625" customWidth="1"/>
    <col min="4609" max="4609" width="9" customWidth="1"/>
    <col min="4610" max="4610" width="8.85546875" customWidth="1"/>
    <col min="4611" max="4611" width="9" customWidth="1"/>
    <col min="4612" max="4613" width="8.85546875" customWidth="1"/>
    <col min="4614" max="4614" width="9.140625" customWidth="1"/>
    <col min="4615" max="4615" width="9.28515625" customWidth="1"/>
    <col min="4616" max="4616" width="9.42578125" customWidth="1"/>
    <col min="4617" max="4617" width="9.28515625" customWidth="1"/>
    <col min="4618" max="4618" width="9.5703125" customWidth="1"/>
    <col min="4619" max="4619" width="10" customWidth="1"/>
    <col min="4620" max="4620" width="10.140625" customWidth="1"/>
    <col min="4621" max="4621" width="10.28515625" customWidth="1"/>
    <col min="4622" max="4622" width="9.42578125" customWidth="1"/>
    <col min="4623" max="4623" width="9.5703125" customWidth="1"/>
    <col min="4624" max="4624" width="9" customWidth="1"/>
    <col min="4625" max="4625" width="9.42578125" customWidth="1"/>
    <col min="4626" max="4627" width="9.7109375" customWidth="1"/>
    <col min="4628" max="4629" width="10" customWidth="1"/>
    <col min="4630" max="4630" width="9.85546875" customWidth="1"/>
    <col min="4631" max="4631" width="14.140625" customWidth="1"/>
    <col min="4632" max="4632" width="10.42578125" customWidth="1"/>
    <col min="4633" max="4633" width="10.5703125" customWidth="1"/>
    <col min="4634" max="4634" width="10.42578125" customWidth="1"/>
    <col min="4635" max="4635" width="10.28515625" customWidth="1"/>
    <col min="4636" max="4636" width="10.5703125" customWidth="1"/>
    <col min="4637" max="4637" width="9.140625" customWidth="1"/>
    <col min="4638" max="4638" width="10.42578125" customWidth="1"/>
    <col min="4639" max="4644" width="9.140625" customWidth="1"/>
    <col min="4645" max="4645" width="8" customWidth="1"/>
    <col min="4646" max="4654" width="7.28515625" customWidth="1"/>
    <col min="4655" max="4655" width="8.42578125" customWidth="1"/>
    <col min="4656" max="4656" width="9.28515625" customWidth="1"/>
    <col min="4657" max="4657" width="7.28515625" customWidth="1"/>
    <col min="4658" max="4658" width="9.85546875" customWidth="1"/>
    <col min="4659" max="4659" width="10.5703125" customWidth="1"/>
    <col min="4660" max="4660" width="8.5703125" customWidth="1"/>
    <col min="4661" max="4662" width="8.42578125" customWidth="1"/>
    <col min="4663" max="4663" width="9.140625" customWidth="1"/>
    <col min="4664" max="4664" width="8.140625" customWidth="1"/>
    <col min="4665" max="4665" width="8.85546875" customWidth="1"/>
    <col min="4859" max="4859" width="2.5703125" customWidth="1"/>
    <col min="4860" max="4860" width="5.140625" customWidth="1"/>
    <col min="4861" max="4861" width="12.42578125" customWidth="1"/>
    <col min="4862" max="4862" width="8.5703125" customWidth="1"/>
    <col min="4863" max="4863" width="9.28515625" customWidth="1"/>
    <col min="4864" max="4864" width="9.140625" customWidth="1"/>
    <col min="4865" max="4865" width="9" customWidth="1"/>
    <col min="4866" max="4866" width="8.85546875" customWidth="1"/>
    <col min="4867" max="4867" width="9" customWidth="1"/>
    <col min="4868" max="4869" width="8.85546875" customWidth="1"/>
    <col min="4870" max="4870" width="9.140625" customWidth="1"/>
    <col min="4871" max="4871" width="9.28515625" customWidth="1"/>
    <col min="4872" max="4872" width="9.42578125" customWidth="1"/>
    <col min="4873" max="4873" width="9.28515625" customWidth="1"/>
    <col min="4874" max="4874" width="9.5703125" customWidth="1"/>
    <col min="4875" max="4875" width="10" customWidth="1"/>
    <col min="4876" max="4876" width="10.140625" customWidth="1"/>
    <col min="4877" max="4877" width="10.28515625" customWidth="1"/>
    <col min="4878" max="4878" width="9.42578125" customWidth="1"/>
    <col min="4879" max="4879" width="9.5703125" customWidth="1"/>
    <col min="4880" max="4880" width="9" customWidth="1"/>
    <col min="4881" max="4881" width="9.42578125" customWidth="1"/>
    <col min="4882" max="4883" width="9.7109375" customWidth="1"/>
    <col min="4884" max="4885" width="10" customWidth="1"/>
    <col min="4886" max="4886" width="9.85546875" customWidth="1"/>
    <col min="4887" max="4887" width="14.140625" customWidth="1"/>
    <col min="4888" max="4888" width="10.42578125" customWidth="1"/>
    <col min="4889" max="4889" width="10.5703125" customWidth="1"/>
    <col min="4890" max="4890" width="10.42578125" customWidth="1"/>
    <col min="4891" max="4891" width="10.28515625" customWidth="1"/>
    <col min="4892" max="4892" width="10.5703125" customWidth="1"/>
    <col min="4893" max="4893" width="9.140625" customWidth="1"/>
    <col min="4894" max="4894" width="10.42578125" customWidth="1"/>
    <col min="4895" max="4900" width="9.140625" customWidth="1"/>
    <col min="4901" max="4901" width="8" customWidth="1"/>
    <col min="4902" max="4910" width="7.28515625" customWidth="1"/>
    <col min="4911" max="4911" width="8.42578125" customWidth="1"/>
    <col min="4912" max="4912" width="9.28515625" customWidth="1"/>
    <col min="4913" max="4913" width="7.28515625" customWidth="1"/>
    <col min="4914" max="4914" width="9.85546875" customWidth="1"/>
    <col min="4915" max="4915" width="10.5703125" customWidth="1"/>
    <col min="4916" max="4916" width="8.5703125" customWidth="1"/>
    <col min="4917" max="4918" width="8.42578125" customWidth="1"/>
    <col min="4919" max="4919" width="9.140625" customWidth="1"/>
    <col min="4920" max="4920" width="8.140625" customWidth="1"/>
    <col min="4921" max="4921" width="8.85546875" customWidth="1"/>
    <col min="5115" max="5115" width="2.5703125" customWidth="1"/>
    <col min="5116" max="5116" width="5.140625" customWidth="1"/>
    <col min="5117" max="5117" width="12.42578125" customWidth="1"/>
    <col min="5118" max="5118" width="8.5703125" customWidth="1"/>
    <col min="5119" max="5119" width="9.28515625" customWidth="1"/>
    <col min="5120" max="5120" width="9.140625" customWidth="1"/>
    <col min="5121" max="5121" width="9" customWidth="1"/>
    <col min="5122" max="5122" width="8.85546875" customWidth="1"/>
    <col min="5123" max="5123" width="9" customWidth="1"/>
    <col min="5124" max="5125" width="8.85546875" customWidth="1"/>
    <col min="5126" max="5126" width="9.140625" customWidth="1"/>
    <col min="5127" max="5127" width="9.28515625" customWidth="1"/>
    <col min="5128" max="5128" width="9.42578125" customWidth="1"/>
    <col min="5129" max="5129" width="9.28515625" customWidth="1"/>
    <col min="5130" max="5130" width="9.5703125" customWidth="1"/>
    <col min="5131" max="5131" width="10" customWidth="1"/>
    <col min="5132" max="5132" width="10.140625" customWidth="1"/>
    <col min="5133" max="5133" width="10.28515625" customWidth="1"/>
    <col min="5134" max="5134" width="9.42578125" customWidth="1"/>
    <col min="5135" max="5135" width="9.5703125" customWidth="1"/>
    <col min="5136" max="5136" width="9" customWidth="1"/>
    <col min="5137" max="5137" width="9.42578125" customWidth="1"/>
    <col min="5138" max="5139" width="9.7109375" customWidth="1"/>
    <col min="5140" max="5141" width="10" customWidth="1"/>
    <col min="5142" max="5142" width="9.85546875" customWidth="1"/>
    <col min="5143" max="5143" width="14.140625" customWidth="1"/>
    <col min="5144" max="5144" width="10.42578125" customWidth="1"/>
    <col min="5145" max="5145" width="10.5703125" customWidth="1"/>
    <col min="5146" max="5146" width="10.42578125" customWidth="1"/>
    <col min="5147" max="5147" width="10.28515625" customWidth="1"/>
    <col min="5148" max="5148" width="10.5703125" customWidth="1"/>
    <col min="5149" max="5149" width="9.140625" customWidth="1"/>
    <col min="5150" max="5150" width="10.42578125" customWidth="1"/>
    <col min="5151" max="5156" width="9.140625" customWidth="1"/>
    <col min="5157" max="5157" width="8" customWidth="1"/>
    <col min="5158" max="5166" width="7.28515625" customWidth="1"/>
    <col min="5167" max="5167" width="8.42578125" customWidth="1"/>
    <col min="5168" max="5168" width="9.28515625" customWidth="1"/>
    <col min="5169" max="5169" width="7.28515625" customWidth="1"/>
    <col min="5170" max="5170" width="9.85546875" customWidth="1"/>
    <col min="5171" max="5171" width="10.5703125" customWidth="1"/>
    <col min="5172" max="5172" width="8.5703125" customWidth="1"/>
    <col min="5173" max="5174" width="8.42578125" customWidth="1"/>
    <col min="5175" max="5175" width="9.140625" customWidth="1"/>
    <col min="5176" max="5176" width="8.140625" customWidth="1"/>
    <col min="5177" max="5177" width="8.85546875" customWidth="1"/>
    <col min="5371" max="5371" width="2.5703125" customWidth="1"/>
    <col min="5372" max="5372" width="5.140625" customWidth="1"/>
    <col min="5373" max="5373" width="12.42578125" customWidth="1"/>
    <col min="5374" max="5374" width="8.5703125" customWidth="1"/>
    <col min="5375" max="5375" width="9.28515625" customWidth="1"/>
    <col min="5376" max="5376" width="9.140625" customWidth="1"/>
    <col min="5377" max="5377" width="9" customWidth="1"/>
    <col min="5378" max="5378" width="8.85546875" customWidth="1"/>
    <col min="5379" max="5379" width="9" customWidth="1"/>
    <col min="5380" max="5381" width="8.85546875" customWidth="1"/>
    <col min="5382" max="5382" width="9.140625" customWidth="1"/>
    <col min="5383" max="5383" width="9.28515625" customWidth="1"/>
    <col min="5384" max="5384" width="9.42578125" customWidth="1"/>
    <col min="5385" max="5385" width="9.28515625" customWidth="1"/>
    <col min="5386" max="5386" width="9.5703125" customWidth="1"/>
    <col min="5387" max="5387" width="10" customWidth="1"/>
    <col min="5388" max="5388" width="10.140625" customWidth="1"/>
    <col min="5389" max="5389" width="10.28515625" customWidth="1"/>
    <col min="5390" max="5390" width="9.42578125" customWidth="1"/>
    <col min="5391" max="5391" width="9.5703125" customWidth="1"/>
    <col min="5392" max="5392" width="9" customWidth="1"/>
    <col min="5393" max="5393" width="9.42578125" customWidth="1"/>
    <col min="5394" max="5395" width="9.7109375" customWidth="1"/>
    <col min="5396" max="5397" width="10" customWidth="1"/>
    <col min="5398" max="5398" width="9.85546875" customWidth="1"/>
    <col min="5399" max="5399" width="14.140625" customWidth="1"/>
    <col min="5400" max="5400" width="10.42578125" customWidth="1"/>
    <col min="5401" max="5401" width="10.5703125" customWidth="1"/>
    <col min="5402" max="5402" width="10.42578125" customWidth="1"/>
    <col min="5403" max="5403" width="10.28515625" customWidth="1"/>
    <col min="5404" max="5404" width="10.5703125" customWidth="1"/>
    <col min="5405" max="5405" width="9.140625" customWidth="1"/>
    <col min="5406" max="5406" width="10.42578125" customWidth="1"/>
    <col min="5407" max="5412" width="9.140625" customWidth="1"/>
    <col min="5413" max="5413" width="8" customWidth="1"/>
    <col min="5414" max="5422" width="7.28515625" customWidth="1"/>
    <col min="5423" max="5423" width="8.42578125" customWidth="1"/>
    <col min="5424" max="5424" width="9.28515625" customWidth="1"/>
    <col min="5425" max="5425" width="7.28515625" customWidth="1"/>
    <col min="5426" max="5426" width="9.85546875" customWidth="1"/>
    <col min="5427" max="5427" width="10.5703125" customWidth="1"/>
    <col min="5428" max="5428" width="8.5703125" customWidth="1"/>
    <col min="5429" max="5430" width="8.42578125" customWidth="1"/>
    <col min="5431" max="5431" width="9.140625" customWidth="1"/>
    <col min="5432" max="5432" width="8.140625" customWidth="1"/>
    <col min="5433" max="5433" width="8.85546875" customWidth="1"/>
    <col min="5627" max="5627" width="2.5703125" customWidth="1"/>
    <col min="5628" max="5628" width="5.140625" customWidth="1"/>
    <col min="5629" max="5629" width="12.42578125" customWidth="1"/>
    <col min="5630" max="5630" width="8.5703125" customWidth="1"/>
    <col min="5631" max="5631" width="9.28515625" customWidth="1"/>
    <col min="5632" max="5632" width="9.140625" customWidth="1"/>
    <col min="5633" max="5633" width="9" customWidth="1"/>
    <col min="5634" max="5634" width="8.85546875" customWidth="1"/>
    <col min="5635" max="5635" width="9" customWidth="1"/>
    <col min="5636" max="5637" width="8.85546875" customWidth="1"/>
    <col min="5638" max="5638" width="9.140625" customWidth="1"/>
    <col min="5639" max="5639" width="9.28515625" customWidth="1"/>
    <col min="5640" max="5640" width="9.42578125" customWidth="1"/>
    <col min="5641" max="5641" width="9.28515625" customWidth="1"/>
    <col min="5642" max="5642" width="9.5703125" customWidth="1"/>
    <col min="5643" max="5643" width="10" customWidth="1"/>
    <col min="5644" max="5644" width="10.140625" customWidth="1"/>
    <col min="5645" max="5645" width="10.28515625" customWidth="1"/>
    <col min="5646" max="5646" width="9.42578125" customWidth="1"/>
    <col min="5647" max="5647" width="9.5703125" customWidth="1"/>
    <col min="5648" max="5648" width="9" customWidth="1"/>
    <col min="5649" max="5649" width="9.42578125" customWidth="1"/>
    <col min="5650" max="5651" width="9.7109375" customWidth="1"/>
    <col min="5652" max="5653" width="10" customWidth="1"/>
    <col min="5654" max="5654" width="9.85546875" customWidth="1"/>
    <col min="5655" max="5655" width="14.140625" customWidth="1"/>
    <col min="5656" max="5656" width="10.42578125" customWidth="1"/>
    <col min="5657" max="5657" width="10.5703125" customWidth="1"/>
    <col min="5658" max="5658" width="10.42578125" customWidth="1"/>
    <col min="5659" max="5659" width="10.28515625" customWidth="1"/>
    <col min="5660" max="5660" width="10.5703125" customWidth="1"/>
    <col min="5661" max="5661" width="9.140625" customWidth="1"/>
    <col min="5662" max="5662" width="10.42578125" customWidth="1"/>
    <col min="5663" max="5668" width="9.140625" customWidth="1"/>
    <col min="5669" max="5669" width="8" customWidth="1"/>
    <col min="5670" max="5678" width="7.28515625" customWidth="1"/>
    <col min="5679" max="5679" width="8.42578125" customWidth="1"/>
    <col min="5680" max="5680" width="9.28515625" customWidth="1"/>
    <col min="5681" max="5681" width="7.28515625" customWidth="1"/>
    <col min="5682" max="5682" width="9.85546875" customWidth="1"/>
    <col min="5683" max="5683" width="10.5703125" customWidth="1"/>
    <col min="5684" max="5684" width="8.5703125" customWidth="1"/>
    <col min="5685" max="5686" width="8.42578125" customWidth="1"/>
    <col min="5687" max="5687" width="9.140625" customWidth="1"/>
    <col min="5688" max="5688" width="8.140625" customWidth="1"/>
    <col min="5689" max="5689" width="8.85546875" customWidth="1"/>
    <col min="5883" max="5883" width="2.5703125" customWidth="1"/>
    <col min="5884" max="5884" width="5.140625" customWidth="1"/>
    <col min="5885" max="5885" width="12.42578125" customWidth="1"/>
    <col min="5886" max="5886" width="8.5703125" customWidth="1"/>
    <col min="5887" max="5887" width="9.28515625" customWidth="1"/>
    <col min="5888" max="5888" width="9.140625" customWidth="1"/>
    <col min="5889" max="5889" width="9" customWidth="1"/>
    <col min="5890" max="5890" width="8.85546875" customWidth="1"/>
    <col min="5891" max="5891" width="9" customWidth="1"/>
    <col min="5892" max="5893" width="8.85546875" customWidth="1"/>
    <col min="5894" max="5894" width="9.140625" customWidth="1"/>
    <col min="5895" max="5895" width="9.28515625" customWidth="1"/>
    <col min="5896" max="5896" width="9.42578125" customWidth="1"/>
    <col min="5897" max="5897" width="9.28515625" customWidth="1"/>
    <col min="5898" max="5898" width="9.5703125" customWidth="1"/>
    <col min="5899" max="5899" width="10" customWidth="1"/>
    <col min="5900" max="5900" width="10.140625" customWidth="1"/>
    <col min="5901" max="5901" width="10.28515625" customWidth="1"/>
    <col min="5902" max="5902" width="9.42578125" customWidth="1"/>
    <col min="5903" max="5903" width="9.5703125" customWidth="1"/>
    <col min="5904" max="5904" width="9" customWidth="1"/>
    <col min="5905" max="5905" width="9.42578125" customWidth="1"/>
    <col min="5906" max="5907" width="9.7109375" customWidth="1"/>
    <col min="5908" max="5909" width="10" customWidth="1"/>
    <col min="5910" max="5910" width="9.85546875" customWidth="1"/>
    <col min="5911" max="5911" width="14.140625" customWidth="1"/>
    <col min="5912" max="5912" width="10.42578125" customWidth="1"/>
    <col min="5913" max="5913" width="10.5703125" customWidth="1"/>
    <col min="5914" max="5914" width="10.42578125" customWidth="1"/>
    <col min="5915" max="5915" width="10.28515625" customWidth="1"/>
    <col min="5916" max="5916" width="10.5703125" customWidth="1"/>
    <col min="5917" max="5917" width="9.140625" customWidth="1"/>
    <col min="5918" max="5918" width="10.42578125" customWidth="1"/>
    <col min="5919" max="5924" width="9.140625" customWidth="1"/>
    <col min="5925" max="5925" width="8" customWidth="1"/>
    <col min="5926" max="5934" width="7.28515625" customWidth="1"/>
    <col min="5935" max="5935" width="8.42578125" customWidth="1"/>
    <col min="5936" max="5936" width="9.28515625" customWidth="1"/>
    <col min="5937" max="5937" width="7.28515625" customWidth="1"/>
    <col min="5938" max="5938" width="9.85546875" customWidth="1"/>
    <col min="5939" max="5939" width="10.5703125" customWidth="1"/>
    <col min="5940" max="5940" width="8.5703125" customWidth="1"/>
    <col min="5941" max="5942" width="8.42578125" customWidth="1"/>
    <col min="5943" max="5943" width="9.140625" customWidth="1"/>
    <col min="5944" max="5944" width="8.140625" customWidth="1"/>
    <col min="5945" max="5945" width="8.85546875" customWidth="1"/>
    <col min="6139" max="6139" width="2.5703125" customWidth="1"/>
    <col min="6140" max="6140" width="5.140625" customWidth="1"/>
    <col min="6141" max="6141" width="12.42578125" customWidth="1"/>
    <col min="6142" max="6142" width="8.5703125" customWidth="1"/>
    <col min="6143" max="6143" width="9.28515625" customWidth="1"/>
    <col min="6144" max="6144" width="9.140625" customWidth="1"/>
    <col min="6145" max="6145" width="9" customWidth="1"/>
    <col min="6146" max="6146" width="8.85546875" customWidth="1"/>
    <col min="6147" max="6147" width="9" customWidth="1"/>
    <col min="6148" max="6149" width="8.85546875" customWidth="1"/>
    <col min="6150" max="6150" width="9.140625" customWidth="1"/>
    <col min="6151" max="6151" width="9.28515625" customWidth="1"/>
    <col min="6152" max="6152" width="9.42578125" customWidth="1"/>
    <col min="6153" max="6153" width="9.28515625" customWidth="1"/>
    <col min="6154" max="6154" width="9.5703125" customWidth="1"/>
    <col min="6155" max="6155" width="10" customWidth="1"/>
    <col min="6156" max="6156" width="10.140625" customWidth="1"/>
    <col min="6157" max="6157" width="10.28515625" customWidth="1"/>
    <col min="6158" max="6158" width="9.42578125" customWidth="1"/>
    <col min="6159" max="6159" width="9.5703125" customWidth="1"/>
    <col min="6160" max="6160" width="9" customWidth="1"/>
    <col min="6161" max="6161" width="9.42578125" customWidth="1"/>
    <col min="6162" max="6163" width="9.7109375" customWidth="1"/>
    <col min="6164" max="6165" width="10" customWidth="1"/>
    <col min="6166" max="6166" width="9.85546875" customWidth="1"/>
    <col min="6167" max="6167" width="14.140625" customWidth="1"/>
    <col min="6168" max="6168" width="10.42578125" customWidth="1"/>
    <col min="6169" max="6169" width="10.5703125" customWidth="1"/>
    <col min="6170" max="6170" width="10.42578125" customWidth="1"/>
    <col min="6171" max="6171" width="10.28515625" customWidth="1"/>
    <col min="6172" max="6172" width="10.5703125" customWidth="1"/>
    <col min="6173" max="6173" width="9.140625" customWidth="1"/>
    <col min="6174" max="6174" width="10.42578125" customWidth="1"/>
    <col min="6175" max="6180" width="9.140625" customWidth="1"/>
    <col min="6181" max="6181" width="8" customWidth="1"/>
    <col min="6182" max="6190" width="7.28515625" customWidth="1"/>
    <col min="6191" max="6191" width="8.42578125" customWidth="1"/>
    <col min="6192" max="6192" width="9.28515625" customWidth="1"/>
    <col min="6193" max="6193" width="7.28515625" customWidth="1"/>
    <col min="6194" max="6194" width="9.85546875" customWidth="1"/>
    <col min="6195" max="6195" width="10.5703125" customWidth="1"/>
    <col min="6196" max="6196" width="8.5703125" customWidth="1"/>
    <col min="6197" max="6198" width="8.42578125" customWidth="1"/>
    <col min="6199" max="6199" width="9.140625" customWidth="1"/>
    <col min="6200" max="6200" width="8.140625" customWidth="1"/>
    <col min="6201" max="6201" width="8.85546875" customWidth="1"/>
    <col min="6395" max="6395" width="2.5703125" customWidth="1"/>
    <col min="6396" max="6396" width="5.140625" customWidth="1"/>
    <col min="6397" max="6397" width="12.42578125" customWidth="1"/>
    <col min="6398" max="6398" width="8.5703125" customWidth="1"/>
    <col min="6399" max="6399" width="9.28515625" customWidth="1"/>
    <col min="6400" max="6400" width="9.140625" customWidth="1"/>
    <col min="6401" max="6401" width="9" customWidth="1"/>
    <col min="6402" max="6402" width="8.85546875" customWidth="1"/>
    <col min="6403" max="6403" width="9" customWidth="1"/>
    <col min="6404" max="6405" width="8.85546875" customWidth="1"/>
    <col min="6406" max="6406" width="9.140625" customWidth="1"/>
    <col min="6407" max="6407" width="9.28515625" customWidth="1"/>
    <col min="6408" max="6408" width="9.42578125" customWidth="1"/>
    <col min="6409" max="6409" width="9.28515625" customWidth="1"/>
    <col min="6410" max="6410" width="9.5703125" customWidth="1"/>
    <col min="6411" max="6411" width="10" customWidth="1"/>
    <col min="6412" max="6412" width="10.140625" customWidth="1"/>
    <col min="6413" max="6413" width="10.28515625" customWidth="1"/>
    <col min="6414" max="6414" width="9.42578125" customWidth="1"/>
    <col min="6415" max="6415" width="9.5703125" customWidth="1"/>
    <col min="6416" max="6416" width="9" customWidth="1"/>
    <col min="6417" max="6417" width="9.42578125" customWidth="1"/>
    <col min="6418" max="6419" width="9.7109375" customWidth="1"/>
    <col min="6420" max="6421" width="10" customWidth="1"/>
    <col min="6422" max="6422" width="9.85546875" customWidth="1"/>
    <col min="6423" max="6423" width="14.140625" customWidth="1"/>
    <col min="6424" max="6424" width="10.42578125" customWidth="1"/>
    <col min="6425" max="6425" width="10.5703125" customWidth="1"/>
    <col min="6426" max="6426" width="10.42578125" customWidth="1"/>
    <col min="6427" max="6427" width="10.28515625" customWidth="1"/>
    <col min="6428" max="6428" width="10.5703125" customWidth="1"/>
    <col min="6429" max="6429" width="9.140625" customWidth="1"/>
    <col min="6430" max="6430" width="10.42578125" customWidth="1"/>
    <col min="6431" max="6436" width="9.140625" customWidth="1"/>
    <col min="6437" max="6437" width="8" customWidth="1"/>
    <col min="6438" max="6446" width="7.28515625" customWidth="1"/>
    <col min="6447" max="6447" width="8.42578125" customWidth="1"/>
    <col min="6448" max="6448" width="9.28515625" customWidth="1"/>
    <col min="6449" max="6449" width="7.28515625" customWidth="1"/>
    <col min="6450" max="6450" width="9.85546875" customWidth="1"/>
    <col min="6451" max="6451" width="10.5703125" customWidth="1"/>
    <col min="6452" max="6452" width="8.5703125" customWidth="1"/>
    <col min="6453" max="6454" width="8.42578125" customWidth="1"/>
    <col min="6455" max="6455" width="9.140625" customWidth="1"/>
    <col min="6456" max="6456" width="8.140625" customWidth="1"/>
    <col min="6457" max="6457" width="8.85546875" customWidth="1"/>
    <col min="6651" max="6651" width="2.5703125" customWidth="1"/>
    <col min="6652" max="6652" width="5.140625" customWidth="1"/>
    <col min="6653" max="6653" width="12.42578125" customWidth="1"/>
    <col min="6654" max="6654" width="8.5703125" customWidth="1"/>
    <col min="6655" max="6655" width="9.28515625" customWidth="1"/>
    <col min="6656" max="6656" width="9.140625" customWidth="1"/>
    <col min="6657" max="6657" width="9" customWidth="1"/>
    <col min="6658" max="6658" width="8.85546875" customWidth="1"/>
    <col min="6659" max="6659" width="9" customWidth="1"/>
    <col min="6660" max="6661" width="8.85546875" customWidth="1"/>
    <col min="6662" max="6662" width="9.140625" customWidth="1"/>
    <col min="6663" max="6663" width="9.28515625" customWidth="1"/>
    <col min="6664" max="6664" width="9.42578125" customWidth="1"/>
    <col min="6665" max="6665" width="9.28515625" customWidth="1"/>
    <col min="6666" max="6666" width="9.5703125" customWidth="1"/>
    <col min="6667" max="6667" width="10" customWidth="1"/>
    <col min="6668" max="6668" width="10.140625" customWidth="1"/>
    <col min="6669" max="6669" width="10.28515625" customWidth="1"/>
    <col min="6670" max="6670" width="9.42578125" customWidth="1"/>
    <col min="6671" max="6671" width="9.5703125" customWidth="1"/>
    <col min="6672" max="6672" width="9" customWidth="1"/>
    <col min="6673" max="6673" width="9.42578125" customWidth="1"/>
    <col min="6674" max="6675" width="9.7109375" customWidth="1"/>
    <col min="6676" max="6677" width="10" customWidth="1"/>
    <col min="6678" max="6678" width="9.85546875" customWidth="1"/>
    <col min="6679" max="6679" width="14.140625" customWidth="1"/>
    <col min="6680" max="6680" width="10.42578125" customWidth="1"/>
    <col min="6681" max="6681" width="10.5703125" customWidth="1"/>
    <col min="6682" max="6682" width="10.42578125" customWidth="1"/>
    <col min="6683" max="6683" width="10.28515625" customWidth="1"/>
    <col min="6684" max="6684" width="10.5703125" customWidth="1"/>
    <col min="6685" max="6685" width="9.140625" customWidth="1"/>
    <col min="6686" max="6686" width="10.42578125" customWidth="1"/>
    <col min="6687" max="6692" width="9.140625" customWidth="1"/>
    <col min="6693" max="6693" width="8" customWidth="1"/>
    <col min="6694" max="6702" width="7.28515625" customWidth="1"/>
    <col min="6703" max="6703" width="8.42578125" customWidth="1"/>
    <col min="6704" max="6704" width="9.28515625" customWidth="1"/>
    <col min="6705" max="6705" width="7.28515625" customWidth="1"/>
    <col min="6706" max="6706" width="9.85546875" customWidth="1"/>
    <col min="6707" max="6707" width="10.5703125" customWidth="1"/>
    <col min="6708" max="6708" width="8.5703125" customWidth="1"/>
    <col min="6709" max="6710" width="8.42578125" customWidth="1"/>
    <col min="6711" max="6711" width="9.140625" customWidth="1"/>
    <col min="6712" max="6712" width="8.140625" customWidth="1"/>
    <col min="6713" max="6713" width="8.85546875" customWidth="1"/>
    <col min="6907" max="6907" width="2.5703125" customWidth="1"/>
    <col min="6908" max="6908" width="5.140625" customWidth="1"/>
    <col min="6909" max="6909" width="12.42578125" customWidth="1"/>
    <col min="6910" max="6910" width="8.5703125" customWidth="1"/>
    <col min="6911" max="6911" width="9.28515625" customWidth="1"/>
    <col min="6912" max="6912" width="9.140625" customWidth="1"/>
    <col min="6913" max="6913" width="9" customWidth="1"/>
    <col min="6914" max="6914" width="8.85546875" customWidth="1"/>
    <col min="6915" max="6915" width="9" customWidth="1"/>
    <col min="6916" max="6917" width="8.85546875" customWidth="1"/>
    <col min="6918" max="6918" width="9.140625" customWidth="1"/>
    <col min="6919" max="6919" width="9.28515625" customWidth="1"/>
    <col min="6920" max="6920" width="9.42578125" customWidth="1"/>
    <col min="6921" max="6921" width="9.28515625" customWidth="1"/>
    <col min="6922" max="6922" width="9.5703125" customWidth="1"/>
    <col min="6923" max="6923" width="10" customWidth="1"/>
    <col min="6924" max="6924" width="10.140625" customWidth="1"/>
    <col min="6925" max="6925" width="10.28515625" customWidth="1"/>
    <col min="6926" max="6926" width="9.42578125" customWidth="1"/>
    <col min="6927" max="6927" width="9.5703125" customWidth="1"/>
    <col min="6928" max="6928" width="9" customWidth="1"/>
    <col min="6929" max="6929" width="9.42578125" customWidth="1"/>
    <col min="6930" max="6931" width="9.7109375" customWidth="1"/>
    <col min="6932" max="6933" width="10" customWidth="1"/>
    <col min="6934" max="6934" width="9.85546875" customWidth="1"/>
    <col min="6935" max="6935" width="14.140625" customWidth="1"/>
    <col min="6936" max="6936" width="10.42578125" customWidth="1"/>
    <col min="6937" max="6937" width="10.5703125" customWidth="1"/>
    <col min="6938" max="6938" width="10.42578125" customWidth="1"/>
    <col min="6939" max="6939" width="10.28515625" customWidth="1"/>
    <col min="6940" max="6940" width="10.5703125" customWidth="1"/>
    <col min="6941" max="6941" width="9.140625" customWidth="1"/>
    <col min="6942" max="6942" width="10.42578125" customWidth="1"/>
    <col min="6943" max="6948" width="9.140625" customWidth="1"/>
    <col min="6949" max="6949" width="8" customWidth="1"/>
    <col min="6950" max="6958" width="7.28515625" customWidth="1"/>
    <col min="6959" max="6959" width="8.42578125" customWidth="1"/>
    <col min="6960" max="6960" width="9.28515625" customWidth="1"/>
    <col min="6961" max="6961" width="7.28515625" customWidth="1"/>
    <col min="6962" max="6962" width="9.85546875" customWidth="1"/>
    <col min="6963" max="6963" width="10.5703125" customWidth="1"/>
    <col min="6964" max="6964" width="8.5703125" customWidth="1"/>
    <col min="6965" max="6966" width="8.42578125" customWidth="1"/>
    <col min="6967" max="6967" width="9.140625" customWidth="1"/>
    <col min="6968" max="6968" width="8.140625" customWidth="1"/>
    <col min="6969" max="6969" width="8.85546875" customWidth="1"/>
    <col min="7163" max="7163" width="2.5703125" customWidth="1"/>
    <col min="7164" max="7164" width="5.140625" customWidth="1"/>
    <col min="7165" max="7165" width="12.42578125" customWidth="1"/>
    <col min="7166" max="7166" width="8.5703125" customWidth="1"/>
    <col min="7167" max="7167" width="9.28515625" customWidth="1"/>
    <col min="7168" max="7168" width="9.140625" customWidth="1"/>
    <col min="7169" max="7169" width="9" customWidth="1"/>
    <col min="7170" max="7170" width="8.85546875" customWidth="1"/>
    <col min="7171" max="7171" width="9" customWidth="1"/>
    <col min="7172" max="7173" width="8.85546875" customWidth="1"/>
    <col min="7174" max="7174" width="9.140625" customWidth="1"/>
    <col min="7175" max="7175" width="9.28515625" customWidth="1"/>
    <col min="7176" max="7176" width="9.42578125" customWidth="1"/>
    <col min="7177" max="7177" width="9.28515625" customWidth="1"/>
    <col min="7178" max="7178" width="9.5703125" customWidth="1"/>
    <col min="7179" max="7179" width="10" customWidth="1"/>
    <col min="7180" max="7180" width="10.140625" customWidth="1"/>
    <col min="7181" max="7181" width="10.28515625" customWidth="1"/>
    <col min="7182" max="7182" width="9.42578125" customWidth="1"/>
    <col min="7183" max="7183" width="9.5703125" customWidth="1"/>
    <col min="7184" max="7184" width="9" customWidth="1"/>
    <col min="7185" max="7185" width="9.42578125" customWidth="1"/>
    <col min="7186" max="7187" width="9.7109375" customWidth="1"/>
    <col min="7188" max="7189" width="10" customWidth="1"/>
    <col min="7190" max="7190" width="9.85546875" customWidth="1"/>
    <col min="7191" max="7191" width="14.140625" customWidth="1"/>
    <col min="7192" max="7192" width="10.42578125" customWidth="1"/>
    <col min="7193" max="7193" width="10.5703125" customWidth="1"/>
    <col min="7194" max="7194" width="10.42578125" customWidth="1"/>
    <col min="7195" max="7195" width="10.28515625" customWidth="1"/>
    <col min="7196" max="7196" width="10.5703125" customWidth="1"/>
    <col min="7197" max="7197" width="9.140625" customWidth="1"/>
    <col min="7198" max="7198" width="10.42578125" customWidth="1"/>
    <col min="7199" max="7204" width="9.140625" customWidth="1"/>
    <col min="7205" max="7205" width="8" customWidth="1"/>
    <col min="7206" max="7214" width="7.28515625" customWidth="1"/>
    <col min="7215" max="7215" width="8.42578125" customWidth="1"/>
    <col min="7216" max="7216" width="9.28515625" customWidth="1"/>
    <col min="7217" max="7217" width="7.28515625" customWidth="1"/>
    <col min="7218" max="7218" width="9.85546875" customWidth="1"/>
    <col min="7219" max="7219" width="10.5703125" customWidth="1"/>
    <col min="7220" max="7220" width="8.5703125" customWidth="1"/>
    <col min="7221" max="7222" width="8.42578125" customWidth="1"/>
    <col min="7223" max="7223" width="9.140625" customWidth="1"/>
    <col min="7224" max="7224" width="8.140625" customWidth="1"/>
    <col min="7225" max="7225" width="8.85546875" customWidth="1"/>
    <col min="7419" max="7419" width="2.5703125" customWidth="1"/>
    <col min="7420" max="7420" width="5.140625" customWidth="1"/>
    <col min="7421" max="7421" width="12.42578125" customWidth="1"/>
    <col min="7422" max="7422" width="8.5703125" customWidth="1"/>
    <col min="7423" max="7423" width="9.28515625" customWidth="1"/>
    <col min="7424" max="7424" width="9.140625" customWidth="1"/>
    <col min="7425" max="7425" width="9" customWidth="1"/>
    <col min="7426" max="7426" width="8.85546875" customWidth="1"/>
    <col min="7427" max="7427" width="9" customWidth="1"/>
    <col min="7428" max="7429" width="8.85546875" customWidth="1"/>
    <col min="7430" max="7430" width="9.140625" customWidth="1"/>
    <col min="7431" max="7431" width="9.28515625" customWidth="1"/>
    <col min="7432" max="7432" width="9.42578125" customWidth="1"/>
    <col min="7433" max="7433" width="9.28515625" customWidth="1"/>
    <col min="7434" max="7434" width="9.5703125" customWidth="1"/>
    <col min="7435" max="7435" width="10" customWidth="1"/>
    <col min="7436" max="7436" width="10.140625" customWidth="1"/>
    <col min="7437" max="7437" width="10.28515625" customWidth="1"/>
    <col min="7438" max="7438" width="9.42578125" customWidth="1"/>
    <col min="7439" max="7439" width="9.5703125" customWidth="1"/>
    <col min="7440" max="7440" width="9" customWidth="1"/>
    <col min="7441" max="7441" width="9.42578125" customWidth="1"/>
    <col min="7442" max="7443" width="9.7109375" customWidth="1"/>
    <col min="7444" max="7445" width="10" customWidth="1"/>
    <col min="7446" max="7446" width="9.85546875" customWidth="1"/>
    <col min="7447" max="7447" width="14.140625" customWidth="1"/>
    <col min="7448" max="7448" width="10.42578125" customWidth="1"/>
    <col min="7449" max="7449" width="10.5703125" customWidth="1"/>
    <col min="7450" max="7450" width="10.42578125" customWidth="1"/>
    <col min="7451" max="7451" width="10.28515625" customWidth="1"/>
    <col min="7452" max="7452" width="10.5703125" customWidth="1"/>
    <col min="7453" max="7453" width="9.140625" customWidth="1"/>
    <col min="7454" max="7454" width="10.42578125" customWidth="1"/>
    <col min="7455" max="7460" width="9.140625" customWidth="1"/>
    <col min="7461" max="7461" width="8" customWidth="1"/>
    <col min="7462" max="7470" width="7.28515625" customWidth="1"/>
    <col min="7471" max="7471" width="8.42578125" customWidth="1"/>
    <col min="7472" max="7472" width="9.28515625" customWidth="1"/>
    <col min="7473" max="7473" width="7.28515625" customWidth="1"/>
    <col min="7474" max="7474" width="9.85546875" customWidth="1"/>
    <col min="7475" max="7475" width="10.5703125" customWidth="1"/>
    <col min="7476" max="7476" width="8.5703125" customWidth="1"/>
    <col min="7477" max="7478" width="8.42578125" customWidth="1"/>
    <col min="7479" max="7479" width="9.140625" customWidth="1"/>
    <col min="7480" max="7480" width="8.140625" customWidth="1"/>
    <col min="7481" max="7481" width="8.85546875" customWidth="1"/>
    <col min="7675" max="7675" width="2.5703125" customWidth="1"/>
    <col min="7676" max="7676" width="5.140625" customWidth="1"/>
    <col min="7677" max="7677" width="12.42578125" customWidth="1"/>
    <col min="7678" max="7678" width="8.5703125" customWidth="1"/>
    <col min="7679" max="7679" width="9.28515625" customWidth="1"/>
    <col min="7680" max="7680" width="9.140625" customWidth="1"/>
    <col min="7681" max="7681" width="9" customWidth="1"/>
    <col min="7682" max="7682" width="8.85546875" customWidth="1"/>
    <col min="7683" max="7683" width="9" customWidth="1"/>
    <col min="7684" max="7685" width="8.85546875" customWidth="1"/>
    <col min="7686" max="7686" width="9.140625" customWidth="1"/>
    <col min="7687" max="7687" width="9.28515625" customWidth="1"/>
    <col min="7688" max="7688" width="9.42578125" customWidth="1"/>
    <col min="7689" max="7689" width="9.28515625" customWidth="1"/>
    <col min="7690" max="7690" width="9.5703125" customWidth="1"/>
    <col min="7691" max="7691" width="10" customWidth="1"/>
    <col min="7692" max="7692" width="10.140625" customWidth="1"/>
    <col min="7693" max="7693" width="10.28515625" customWidth="1"/>
    <col min="7694" max="7694" width="9.42578125" customWidth="1"/>
    <col min="7695" max="7695" width="9.5703125" customWidth="1"/>
    <col min="7696" max="7696" width="9" customWidth="1"/>
    <col min="7697" max="7697" width="9.42578125" customWidth="1"/>
    <col min="7698" max="7699" width="9.7109375" customWidth="1"/>
    <col min="7700" max="7701" width="10" customWidth="1"/>
    <col min="7702" max="7702" width="9.85546875" customWidth="1"/>
    <col min="7703" max="7703" width="14.140625" customWidth="1"/>
    <col min="7704" max="7704" width="10.42578125" customWidth="1"/>
    <col min="7705" max="7705" width="10.5703125" customWidth="1"/>
    <col min="7706" max="7706" width="10.42578125" customWidth="1"/>
    <col min="7707" max="7707" width="10.28515625" customWidth="1"/>
    <col min="7708" max="7708" width="10.5703125" customWidth="1"/>
    <col min="7709" max="7709" width="9.140625" customWidth="1"/>
    <col min="7710" max="7710" width="10.42578125" customWidth="1"/>
    <col min="7711" max="7716" width="9.140625" customWidth="1"/>
    <col min="7717" max="7717" width="8" customWidth="1"/>
    <col min="7718" max="7726" width="7.28515625" customWidth="1"/>
    <col min="7727" max="7727" width="8.42578125" customWidth="1"/>
    <col min="7728" max="7728" width="9.28515625" customWidth="1"/>
    <col min="7729" max="7729" width="7.28515625" customWidth="1"/>
    <col min="7730" max="7730" width="9.85546875" customWidth="1"/>
    <col min="7731" max="7731" width="10.5703125" customWidth="1"/>
    <col min="7732" max="7732" width="8.5703125" customWidth="1"/>
    <col min="7733" max="7734" width="8.42578125" customWidth="1"/>
    <col min="7735" max="7735" width="9.140625" customWidth="1"/>
    <col min="7736" max="7736" width="8.140625" customWidth="1"/>
    <col min="7737" max="7737" width="8.85546875" customWidth="1"/>
    <col min="7931" max="7931" width="2.5703125" customWidth="1"/>
    <col min="7932" max="7932" width="5.140625" customWidth="1"/>
    <col min="7933" max="7933" width="12.42578125" customWidth="1"/>
    <col min="7934" max="7934" width="8.5703125" customWidth="1"/>
    <col min="7935" max="7935" width="9.28515625" customWidth="1"/>
    <col min="7936" max="7936" width="9.140625" customWidth="1"/>
    <col min="7937" max="7937" width="9" customWidth="1"/>
    <col min="7938" max="7938" width="8.85546875" customWidth="1"/>
    <col min="7939" max="7939" width="9" customWidth="1"/>
    <col min="7940" max="7941" width="8.85546875" customWidth="1"/>
    <col min="7942" max="7942" width="9.140625" customWidth="1"/>
    <col min="7943" max="7943" width="9.28515625" customWidth="1"/>
    <col min="7944" max="7944" width="9.42578125" customWidth="1"/>
    <col min="7945" max="7945" width="9.28515625" customWidth="1"/>
    <col min="7946" max="7946" width="9.5703125" customWidth="1"/>
    <col min="7947" max="7947" width="10" customWidth="1"/>
    <col min="7948" max="7948" width="10.140625" customWidth="1"/>
    <col min="7949" max="7949" width="10.28515625" customWidth="1"/>
    <col min="7950" max="7950" width="9.42578125" customWidth="1"/>
    <col min="7951" max="7951" width="9.5703125" customWidth="1"/>
    <col min="7952" max="7952" width="9" customWidth="1"/>
    <col min="7953" max="7953" width="9.42578125" customWidth="1"/>
    <col min="7954" max="7955" width="9.7109375" customWidth="1"/>
    <col min="7956" max="7957" width="10" customWidth="1"/>
    <col min="7958" max="7958" width="9.85546875" customWidth="1"/>
    <col min="7959" max="7959" width="14.140625" customWidth="1"/>
    <col min="7960" max="7960" width="10.42578125" customWidth="1"/>
    <col min="7961" max="7961" width="10.5703125" customWidth="1"/>
    <col min="7962" max="7962" width="10.42578125" customWidth="1"/>
    <col min="7963" max="7963" width="10.28515625" customWidth="1"/>
    <col min="7964" max="7964" width="10.5703125" customWidth="1"/>
    <col min="7965" max="7965" width="9.140625" customWidth="1"/>
    <col min="7966" max="7966" width="10.42578125" customWidth="1"/>
    <col min="7967" max="7972" width="9.140625" customWidth="1"/>
    <col min="7973" max="7973" width="8" customWidth="1"/>
    <col min="7974" max="7982" width="7.28515625" customWidth="1"/>
    <col min="7983" max="7983" width="8.42578125" customWidth="1"/>
    <col min="7984" max="7984" width="9.28515625" customWidth="1"/>
    <col min="7985" max="7985" width="7.28515625" customWidth="1"/>
    <col min="7986" max="7986" width="9.85546875" customWidth="1"/>
    <col min="7987" max="7987" width="10.5703125" customWidth="1"/>
    <col min="7988" max="7988" width="8.5703125" customWidth="1"/>
    <col min="7989" max="7990" width="8.42578125" customWidth="1"/>
    <col min="7991" max="7991" width="9.140625" customWidth="1"/>
    <col min="7992" max="7992" width="8.140625" customWidth="1"/>
    <col min="7993" max="7993" width="8.85546875" customWidth="1"/>
    <col min="8187" max="8187" width="2.5703125" customWidth="1"/>
    <col min="8188" max="8188" width="5.140625" customWidth="1"/>
    <col min="8189" max="8189" width="12.42578125" customWidth="1"/>
    <col min="8190" max="8190" width="8.5703125" customWidth="1"/>
    <col min="8191" max="8191" width="9.28515625" customWidth="1"/>
    <col min="8192" max="8192" width="9.140625" customWidth="1"/>
    <col min="8193" max="8193" width="9" customWidth="1"/>
    <col min="8194" max="8194" width="8.85546875" customWidth="1"/>
    <col min="8195" max="8195" width="9" customWidth="1"/>
    <col min="8196" max="8197" width="8.85546875" customWidth="1"/>
    <col min="8198" max="8198" width="9.140625" customWidth="1"/>
    <col min="8199" max="8199" width="9.28515625" customWidth="1"/>
    <col min="8200" max="8200" width="9.42578125" customWidth="1"/>
    <col min="8201" max="8201" width="9.28515625" customWidth="1"/>
    <col min="8202" max="8202" width="9.5703125" customWidth="1"/>
    <col min="8203" max="8203" width="10" customWidth="1"/>
    <col min="8204" max="8204" width="10.140625" customWidth="1"/>
    <col min="8205" max="8205" width="10.28515625" customWidth="1"/>
    <col min="8206" max="8206" width="9.42578125" customWidth="1"/>
    <col min="8207" max="8207" width="9.5703125" customWidth="1"/>
    <col min="8208" max="8208" width="9" customWidth="1"/>
    <col min="8209" max="8209" width="9.42578125" customWidth="1"/>
    <col min="8210" max="8211" width="9.7109375" customWidth="1"/>
    <col min="8212" max="8213" width="10" customWidth="1"/>
    <col min="8214" max="8214" width="9.85546875" customWidth="1"/>
    <col min="8215" max="8215" width="14.140625" customWidth="1"/>
    <col min="8216" max="8216" width="10.42578125" customWidth="1"/>
    <col min="8217" max="8217" width="10.5703125" customWidth="1"/>
    <col min="8218" max="8218" width="10.42578125" customWidth="1"/>
    <col min="8219" max="8219" width="10.28515625" customWidth="1"/>
    <col min="8220" max="8220" width="10.5703125" customWidth="1"/>
    <col min="8221" max="8221" width="9.140625" customWidth="1"/>
    <col min="8222" max="8222" width="10.42578125" customWidth="1"/>
    <col min="8223" max="8228" width="9.140625" customWidth="1"/>
    <col min="8229" max="8229" width="8" customWidth="1"/>
    <col min="8230" max="8238" width="7.28515625" customWidth="1"/>
    <col min="8239" max="8239" width="8.42578125" customWidth="1"/>
    <col min="8240" max="8240" width="9.28515625" customWidth="1"/>
    <col min="8241" max="8241" width="7.28515625" customWidth="1"/>
    <col min="8242" max="8242" width="9.85546875" customWidth="1"/>
    <col min="8243" max="8243" width="10.5703125" customWidth="1"/>
    <col min="8244" max="8244" width="8.5703125" customWidth="1"/>
    <col min="8245" max="8246" width="8.42578125" customWidth="1"/>
    <col min="8247" max="8247" width="9.140625" customWidth="1"/>
    <col min="8248" max="8248" width="8.140625" customWidth="1"/>
    <col min="8249" max="8249" width="8.85546875" customWidth="1"/>
    <col min="8443" max="8443" width="2.5703125" customWidth="1"/>
    <col min="8444" max="8444" width="5.140625" customWidth="1"/>
    <col min="8445" max="8445" width="12.42578125" customWidth="1"/>
    <col min="8446" max="8446" width="8.5703125" customWidth="1"/>
    <col min="8447" max="8447" width="9.28515625" customWidth="1"/>
    <col min="8448" max="8448" width="9.140625" customWidth="1"/>
    <col min="8449" max="8449" width="9" customWidth="1"/>
    <col min="8450" max="8450" width="8.85546875" customWidth="1"/>
    <col min="8451" max="8451" width="9" customWidth="1"/>
    <col min="8452" max="8453" width="8.85546875" customWidth="1"/>
    <col min="8454" max="8454" width="9.140625" customWidth="1"/>
    <col min="8455" max="8455" width="9.28515625" customWidth="1"/>
    <col min="8456" max="8456" width="9.42578125" customWidth="1"/>
    <col min="8457" max="8457" width="9.28515625" customWidth="1"/>
    <col min="8458" max="8458" width="9.5703125" customWidth="1"/>
    <col min="8459" max="8459" width="10" customWidth="1"/>
    <col min="8460" max="8460" width="10.140625" customWidth="1"/>
    <col min="8461" max="8461" width="10.28515625" customWidth="1"/>
    <col min="8462" max="8462" width="9.42578125" customWidth="1"/>
    <col min="8463" max="8463" width="9.5703125" customWidth="1"/>
    <col min="8464" max="8464" width="9" customWidth="1"/>
    <col min="8465" max="8465" width="9.42578125" customWidth="1"/>
    <col min="8466" max="8467" width="9.7109375" customWidth="1"/>
    <col min="8468" max="8469" width="10" customWidth="1"/>
    <col min="8470" max="8470" width="9.85546875" customWidth="1"/>
    <col min="8471" max="8471" width="14.140625" customWidth="1"/>
    <col min="8472" max="8472" width="10.42578125" customWidth="1"/>
    <col min="8473" max="8473" width="10.5703125" customWidth="1"/>
    <col min="8474" max="8474" width="10.42578125" customWidth="1"/>
    <col min="8475" max="8475" width="10.28515625" customWidth="1"/>
    <col min="8476" max="8476" width="10.5703125" customWidth="1"/>
    <col min="8477" max="8477" width="9.140625" customWidth="1"/>
    <col min="8478" max="8478" width="10.42578125" customWidth="1"/>
    <col min="8479" max="8484" width="9.140625" customWidth="1"/>
    <col min="8485" max="8485" width="8" customWidth="1"/>
    <col min="8486" max="8494" width="7.28515625" customWidth="1"/>
    <col min="8495" max="8495" width="8.42578125" customWidth="1"/>
    <col min="8496" max="8496" width="9.28515625" customWidth="1"/>
    <col min="8497" max="8497" width="7.28515625" customWidth="1"/>
    <col min="8498" max="8498" width="9.85546875" customWidth="1"/>
    <col min="8499" max="8499" width="10.5703125" customWidth="1"/>
    <col min="8500" max="8500" width="8.5703125" customWidth="1"/>
    <col min="8501" max="8502" width="8.42578125" customWidth="1"/>
    <col min="8503" max="8503" width="9.140625" customWidth="1"/>
    <col min="8504" max="8504" width="8.140625" customWidth="1"/>
    <col min="8505" max="8505" width="8.85546875" customWidth="1"/>
    <col min="8699" max="8699" width="2.5703125" customWidth="1"/>
    <col min="8700" max="8700" width="5.140625" customWidth="1"/>
    <col min="8701" max="8701" width="12.42578125" customWidth="1"/>
    <col min="8702" max="8702" width="8.5703125" customWidth="1"/>
    <col min="8703" max="8703" width="9.28515625" customWidth="1"/>
    <col min="8704" max="8704" width="9.140625" customWidth="1"/>
    <col min="8705" max="8705" width="9" customWidth="1"/>
    <col min="8706" max="8706" width="8.85546875" customWidth="1"/>
    <col min="8707" max="8707" width="9" customWidth="1"/>
    <col min="8708" max="8709" width="8.85546875" customWidth="1"/>
    <col min="8710" max="8710" width="9.140625" customWidth="1"/>
    <col min="8711" max="8711" width="9.28515625" customWidth="1"/>
    <col min="8712" max="8712" width="9.42578125" customWidth="1"/>
    <col min="8713" max="8713" width="9.28515625" customWidth="1"/>
    <col min="8714" max="8714" width="9.5703125" customWidth="1"/>
    <col min="8715" max="8715" width="10" customWidth="1"/>
    <col min="8716" max="8716" width="10.140625" customWidth="1"/>
    <col min="8717" max="8717" width="10.28515625" customWidth="1"/>
    <col min="8718" max="8718" width="9.42578125" customWidth="1"/>
    <col min="8719" max="8719" width="9.5703125" customWidth="1"/>
    <col min="8720" max="8720" width="9" customWidth="1"/>
    <col min="8721" max="8721" width="9.42578125" customWidth="1"/>
    <col min="8722" max="8723" width="9.7109375" customWidth="1"/>
    <col min="8724" max="8725" width="10" customWidth="1"/>
    <col min="8726" max="8726" width="9.85546875" customWidth="1"/>
    <col min="8727" max="8727" width="14.140625" customWidth="1"/>
    <col min="8728" max="8728" width="10.42578125" customWidth="1"/>
    <col min="8729" max="8729" width="10.5703125" customWidth="1"/>
    <col min="8730" max="8730" width="10.42578125" customWidth="1"/>
    <col min="8731" max="8731" width="10.28515625" customWidth="1"/>
    <col min="8732" max="8732" width="10.5703125" customWidth="1"/>
    <col min="8733" max="8733" width="9.140625" customWidth="1"/>
    <col min="8734" max="8734" width="10.42578125" customWidth="1"/>
    <col min="8735" max="8740" width="9.140625" customWidth="1"/>
    <col min="8741" max="8741" width="8" customWidth="1"/>
    <col min="8742" max="8750" width="7.28515625" customWidth="1"/>
    <col min="8751" max="8751" width="8.42578125" customWidth="1"/>
    <col min="8752" max="8752" width="9.28515625" customWidth="1"/>
    <col min="8753" max="8753" width="7.28515625" customWidth="1"/>
    <col min="8754" max="8754" width="9.85546875" customWidth="1"/>
    <col min="8755" max="8755" width="10.5703125" customWidth="1"/>
    <col min="8756" max="8756" width="8.5703125" customWidth="1"/>
    <col min="8757" max="8758" width="8.42578125" customWidth="1"/>
    <col min="8759" max="8759" width="9.140625" customWidth="1"/>
    <col min="8760" max="8760" width="8.140625" customWidth="1"/>
    <col min="8761" max="8761" width="8.85546875" customWidth="1"/>
    <col min="8955" max="8955" width="2.5703125" customWidth="1"/>
    <col min="8956" max="8956" width="5.140625" customWidth="1"/>
    <col min="8957" max="8957" width="12.42578125" customWidth="1"/>
    <col min="8958" max="8958" width="8.5703125" customWidth="1"/>
    <col min="8959" max="8959" width="9.28515625" customWidth="1"/>
    <col min="8960" max="8960" width="9.140625" customWidth="1"/>
    <col min="8961" max="8961" width="9" customWidth="1"/>
    <col min="8962" max="8962" width="8.85546875" customWidth="1"/>
    <col min="8963" max="8963" width="9" customWidth="1"/>
    <col min="8964" max="8965" width="8.85546875" customWidth="1"/>
    <col min="8966" max="8966" width="9.140625" customWidth="1"/>
    <col min="8967" max="8967" width="9.28515625" customWidth="1"/>
    <col min="8968" max="8968" width="9.42578125" customWidth="1"/>
    <col min="8969" max="8969" width="9.28515625" customWidth="1"/>
    <col min="8970" max="8970" width="9.5703125" customWidth="1"/>
    <col min="8971" max="8971" width="10" customWidth="1"/>
    <col min="8972" max="8972" width="10.140625" customWidth="1"/>
    <col min="8973" max="8973" width="10.28515625" customWidth="1"/>
    <col min="8974" max="8974" width="9.42578125" customWidth="1"/>
    <col min="8975" max="8975" width="9.5703125" customWidth="1"/>
    <col min="8976" max="8976" width="9" customWidth="1"/>
    <col min="8977" max="8977" width="9.42578125" customWidth="1"/>
    <col min="8978" max="8979" width="9.7109375" customWidth="1"/>
    <col min="8980" max="8981" width="10" customWidth="1"/>
    <col min="8982" max="8982" width="9.85546875" customWidth="1"/>
    <col min="8983" max="8983" width="14.140625" customWidth="1"/>
    <col min="8984" max="8984" width="10.42578125" customWidth="1"/>
    <col min="8985" max="8985" width="10.5703125" customWidth="1"/>
    <col min="8986" max="8986" width="10.42578125" customWidth="1"/>
    <col min="8987" max="8987" width="10.28515625" customWidth="1"/>
    <col min="8988" max="8988" width="10.5703125" customWidth="1"/>
    <col min="8989" max="8989" width="9.140625" customWidth="1"/>
    <col min="8990" max="8990" width="10.42578125" customWidth="1"/>
    <col min="8991" max="8996" width="9.140625" customWidth="1"/>
    <col min="8997" max="8997" width="8" customWidth="1"/>
    <col min="8998" max="9006" width="7.28515625" customWidth="1"/>
    <col min="9007" max="9007" width="8.42578125" customWidth="1"/>
    <col min="9008" max="9008" width="9.28515625" customWidth="1"/>
    <col min="9009" max="9009" width="7.28515625" customWidth="1"/>
    <col min="9010" max="9010" width="9.85546875" customWidth="1"/>
    <col min="9011" max="9011" width="10.5703125" customWidth="1"/>
    <col min="9012" max="9012" width="8.5703125" customWidth="1"/>
    <col min="9013" max="9014" width="8.42578125" customWidth="1"/>
    <col min="9015" max="9015" width="9.140625" customWidth="1"/>
    <col min="9016" max="9016" width="8.140625" customWidth="1"/>
    <col min="9017" max="9017" width="8.85546875" customWidth="1"/>
    <col min="9211" max="9211" width="2.5703125" customWidth="1"/>
    <col min="9212" max="9212" width="5.140625" customWidth="1"/>
    <col min="9213" max="9213" width="12.42578125" customWidth="1"/>
    <col min="9214" max="9214" width="8.5703125" customWidth="1"/>
    <col min="9215" max="9215" width="9.28515625" customWidth="1"/>
    <col min="9216" max="9216" width="9.140625" customWidth="1"/>
    <col min="9217" max="9217" width="9" customWidth="1"/>
    <col min="9218" max="9218" width="8.85546875" customWidth="1"/>
    <col min="9219" max="9219" width="9" customWidth="1"/>
    <col min="9220" max="9221" width="8.85546875" customWidth="1"/>
    <col min="9222" max="9222" width="9.140625" customWidth="1"/>
    <col min="9223" max="9223" width="9.28515625" customWidth="1"/>
    <col min="9224" max="9224" width="9.42578125" customWidth="1"/>
    <col min="9225" max="9225" width="9.28515625" customWidth="1"/>
    <col min="9226" max="9226" width="9.5703125" customWidth="1"/>
    <col min="9227" max="9227" width="10" customWidth="1"/>
    <col min="9228" max="9228" width="10.140625" customWidth="1"/>
    <col min="9229" max="9229" width="10.28515625" customWidth="1"/>
    <col min="9230" max="9230" width="9.42578125" customWidth="1"/>
    <col min="9231" max="9231" width="9.5703125" customWidth="1"/>
    <col min="9232" max="9232" width="9" customWidth="1"/>
    <col min="9233" max="9233" width="9.42578125" customWidth="1"/>
    <col min="9234" max="9235" width="9.7109375" customWidth="1"/>
    <col min="9236" max="9237" width="10" customWidth="1"/>
    <col min="9238" max="9238" width="9.85546875" customWidth="1"/>
    <col min="9239" max="9239" width="14.140625" customWidth="1"/>
    <col min="9240" max="9240" width="10.42578125" customWidth="1"/>
    <col min="9241" max="9241" width="10.5703125" customWidth="1"/>
    <col min="9242" max="9242" width="10.42578125" customWidth="1"/>
    <col min="9243" max="9243" width="10.28515625" customWidth="1"/>
    <col min="9244" max="9244" width="10.5703125" customWidth="1"/>
    <col min="9245" max="9245" width="9.140625" customWidth="1"/>
    <col min="9246" max="9246" width="10.42578125" customWidth="1"/>
    <col min="9247" max="9252" width="9.140625" customWidth="1"/>
    <col min="9253" max="9253" width="8" customWidth="1"/>
    <col min="9254" max="9262" width="7.28515625" customWidth="1"/>
    <col min="9263" max="9263" width="8.42578125" customWidth="1"/>
    <col min="9264" max="9264" width="9.28515625" customWidth="1"/>
    <col min="9265" max="9265" width="7.28515625" customWidth="1"/>
    <col min="9266" max="9266" width="9.85546875" customWidth="1"/>
    <col min="9267" max="9267" width="10.5703125" customWidth="1"/>
    <col min="9268" max="9268" width="8.5703125" customWidth="1"/>
    <col min="9269" max="9270" width="8.42578125" customWidth="1"/>
    <col min="9271" max="9271" width="9.140625" customWidth="1"/>
    <col min="9272" max="9272" width="8.140625" customWidth="1"/>
    <col min="9273" max="9273" width="8.85546875" customWidth="1"/>
    <col min="9467" max="9467" width="2.5703125" customWidth="1"/>
    <col min="9468" max="9468" width="5.140625" customWidth="1"/>
    <col min="9469" max="9469" width="12.42578125" customWidth="1"/>
    <col min="9470" max="9470" width="8.5703125" customWidth="1"/>
    <col min="9471" max="9471" width="9.28515625" customWidth="1"/>
    <col min="9472" max="9472" width="9.140625" customWidth="1"/>
    <col min="9473" max="9473" width="9" customWidth="1"/>
    <col min="9474" max="9474" width="8.85546875" customWidth="1"/>
    <col min="9475" max="9475" width="9" customWidth="1"/>
    <col min="9476" max="9477" width="8.85546875" customWidth="1"/>
    <col min="9478" max="9478" width="9.140625" customWidth="1"/>
    <col min="9479" max="9479" width="9.28515625" customWidth="1"/>
    <col min="9480" max="9480" width="9.42578125" customWidth="1"/>
    <col min="9481" max="9481" width="9.28515625" customWidth="1"/>
    <col min="9482" max="9482" width="9.5703125" customWidth="1"/>
    <col min="9483" max="9483" width="10" customWidth="1"/>
    <col min="9484" max="9484" width="10.140625" customWidth="1"/>
    <col min="9485" max="9485" width="10.28515625" customWidth="1"/>
    <col min="9486" max="9486" width="9.42578125" customWidth="1"/>
    <col min="9487" max="9487" width="9.5703125" customWidth="1"/>
    <col min="9488" max="9488" width="9" customWidth="1"/>
    <col min="9489" max="9489" width="9.42578125" customWidth="1"/>
    <col min="9490" max="9491" width="9.7109375" customWidth="1"/>
    <col min="9492" max="9493" width="10" customWidth="1"/>
    <col min="9494" max="9494" width="9.85546875" customWidth="1"/>
    <col min="9495" max="9495" width="14.140625" customWidth="1"/>
    <col min="9496" max="9496" width="10.42578125" customWidth="1"/>
    <col min="9497" max="9497" width="10.5703125" customWidth="1"/>
    <col min="9498" max="9498" width="10.42578125" customWidth="1"/>
    <col min="9499" max="9499" width="10.28515625" customWidth="1"/>
    <col min="9500" max="9500" width="10.5703125" customWidth="1"/>
    <col min="9501" max="9501" width="9.140625" customWidth="1"/>
    <col min="9502" max="9502" width="10.42578125" customWidth="1"/>
    <col min="9503" max="9508" width="9.140625" customWidth="1"/>
    <col min="9509" max="9509" width="8" customWidth="1"/>
    <col min="9510" max="9518" width="7.28515625" customWidth="1"/>
    <col min="9519" max="9519" width="8.42578125" customWidth="1"/>
    <col min="9520" max="9520" width="9.28515625" customWidth="1"/>
    <col min="9521" max="9521" width="7.28515625" customWidth="1"/>
    <col min="9522" max="9522" width="9.85546875" customWidth="1"/>
    <col min="9523" max="9523" width="10.5703125" customWidth="1"/>
    <col min="9524" max="9524" width="8.5703125" customWidth="1"/>
    <col min="9525" max="9526" width="8.42578125" customWidth="1"/>
    <col min="9527" max="9527" width="9.140625" customWidth="1"/>
    <col min="9528" max="9528" width="8.140625" customWidth="1"/>
    <col min="9529" max="9529" width="8.85546875" customWidth="1"/>
    <col min="9723" max="9723" width="2.5703125" customWidth="1"/>
    <col min="9724" max="9724" width="5.140625" customWidth="1"/>
    <col min="9725" max="9725" width="12.42578125" customWidth="1"/>
    <col min="9726" max="9726" width="8.5703125" customWidth="1"/>
    <col min="9727" max="9727" width="9.28515625" customWidth="1"/>
    <col min="9728" max="9728" width="9.140625" customWidth="1"/>
    <col min="9729" max="9729" width="9" customWidth="1"/>
    <col min="9730" max="9730" width="8.85546875" customWidth="1"/>
    <col min="9731" max="9731" width="9" customWidth="1"/>
    <col min="9732" max="9733" width="8.85546875" customWidth="1"/>
    <col min="9734" max="9734" width="9.140625" customWidth="1"/>
    <col min="9735" max="9735" width="9.28515625" customWidth="1"/>
    <col min="9736" max="9736" width="9.42578125" customWidth="1"/>
    <col min="9737" max="9737" width="9.28515625" customWidth="1"/>
    <col min="9738" max="9738" width="9.5703125" customWidth="1"/>
    <col min="9739" max="9739" width="10" customWidth="1"/>
    <col min="9740" max="9740" width="10.140625" customWidth="1"/>
    <col min="9741" max="9741" width="10.28515625" customWidth="1"/>
    <col min="9742" max="9742" width="9.42578125" customWidth="1"/>
    <col min="9743" max="9743" width="9.5703125" customWidth="1"/>
    <col min="9744" max="9744" width="9" customWidth="1"/>
    <col min="9745" max="9745" width="9.42578125" customWidth="1"/>
    <col min="9746" max="9747" width="9.7109375" customWidth="1"/>
    <col min="9748" max="9749" width="10" customWidth="1"/>
    <col min="9750" max="9750" width="9.85546875" customWidth="1"/>
    <col min="9751" max="9751" width="14.140625" customWidth="1"/>
    <col min="9752" max="9752" width="10.42578125" customWidth="1"/>
    <col min="9753" max="9753" width="10.5703125" customWidth="1"/>
    <col min="9754" max="9754" width="10.42578125" customWidth="1"/>
    <col min="9755" max="9755" width="10.28515625" customWidth="1"/>
    <col min="9756" max="9756" width="10.5703125" customWidth="1"/>
    <col min="9757" max="9757" width="9.140625" customWidth="1"/>
    <col min="9758" max="9758" width="10.42578125" customWidth="1"/>
    <col min="9759" max="9764" width="9.140625" customWidth="1"/>
    <col min="9765" max="9765" width="8" customWidth="1"/>
    <col min="9766" max="9774" width="7.28515625" customWidth="1"/>
    <col min="9775" max="9775" width="8.42578125" customWidth="1"/>
    <col min="9776" max="9776" width="9.28515625" customWidth="1"/>
    <col min="9777" max="9777" width="7.28515625" customWidth="1"/>
    <col min="9778" max="9778" width="9.85546875" customWidth="1"/>
    <col min="9779" max="9779" width="10.5703125" customWidth="1"/>
    <col min="9780" max="9780" width="8.5703125" customWidth="1"/>
    <col min="9781" max="9782" width="8.42578125" customWidth="1"/>
    <col min="9783" max="9783" width="9.140625" customWidth="1"/>
    <col min="9784" max="9784" width="8.140625" customWidth="1"/>
    <col min="9785" max="9785" width="8.85546875" customWidth="1"/>
    <col min="9979" max="9979" width="2.5703125" customWidth="1"/>
    <col min="9980" max="9980" width="5.140625" customWidth="1"/>
    <col min="9981" max="9981" width="12.42578125" customWidth="1"/>
    <col min="9982" max="9982" width="8.5703125" customWidth="1"/>
    <col min="9983" max="9983" width="9.28515625" customWidth="1"/>
    <col min="9984" max="9984" width="9.140625" customWidth="1"/>
    <col min="9985" max="9985" width="9" customWidth="1"/>
    <col min="9986" max="9986" width="8.85546875" customWidth="1"/>
    <col min="9987" max="9987" width="9" customWidth="1"/>
    <col min="9988" max="9989" width="8.85546875" customWidth="1"/>
    <col min="9990" max="9990" width="9.140625" customWidth="1"/>
    <col min="9991" max="9991" width="9.28515625" customWidth="1"/>
    <col min="9992" max="9992" width="9.42578125" customWidth="1"/>
    <col min="9993" max="9993" width="9.28515625" customWidth="1"/>
    <col min="9994" max="9994" width="9.5703125" customWidth="1"/>
    <col min="9995" max="9995" width="10" customWidth="1"/>
    <col min="9996" max="9996" width="10.140625" customWidth="1"/>
    <col min="9997" max="9997" width="10.28515625" customWidth="1"/>
    <col min="9998" max="9998" width="9.42578125" customWidth="1"/>
    <col min="9999" max="9999" width="9.5703125" customWidth="1"/>
    <col min="10000" max="10000" width="9" customWidth="1"/>
    <col min="10001" max="10001" width="9.42578125" customWidth="1"/>
    <col min="10002" max="10003" width="9.7109375" customWidth="1"/>
    <col min="10004" max="10005" width="10" customWidth="1"/>
    <col min="10006" max="10006" width="9.85546875" customWidth="1"/>
    <col min="10007" max="10007" width="14.140625" customWidth="1"/>
    <col min="10008" max="10008" width="10.42578125" customWidth="1"/>
    <col min="10009" max="10009" width="10.5703125" customWidth="1"/>
    <col min="10010" max="10010" width="10.42578125" customWidth="1"/>
    <col min="10011" max="10011" width="10.28515625" customWidth="1"/>
    <col min="10012" max="10012" width="10.5703125" customWidth="1"/>
    <col min="10013" max="10013" width="9.140625" customWidth="1"/>
    <col min="10014" max="10014" width="10.42578125" customWidth="1"/>
    <col min="10015" max="10020" width="9.140625" customWidth="1"/>
    <col min="10021" max="10021" width="8" customWidth="1"/>
    <col min="10022" max="10030" width="7.28515625" customWidth="1"/>
    <col min="10031" max="10031" width="8.42578125" customWidth="1"/>
    <col min="10032" max="10032" width="9.28515625" customWidth="1"/>
    <col min="10033" max="10033" width="7.28515625" customWidth="1"/>
    <col min="10034" max="10034" width="9.85546875" customWidth="1"/>
    <col min="10035" max="10035" width="10.5703125" customWidth="1"/>
    <col min="10036" max="10036" width="8.5703125" customWidth="1"/>
    <col min="10037" max="10038" width="8.42578125" customWidth="1"/>
    <col min="10039" max="10039" width="9.140625" customWidth="1"/>
    <col min="10040" max="10040" width="8.140625" customWidth="1"/>
    <col min="10041" max="10041" width="8.85546875" customWidth="1"/>
    <col min="10235" max="10235" width="2.5703125" customWidth="1"/>
    <col min="10236" max="10236" width="5.140625" customWidth="1"/>
    <col min="10237" max="10237" width="12.42578125" customWidth="1"/>
    <col min="10238" max="10238" width="8.5703125" customWidth="1"/>
    <col min="10239" max="10239" width="9.28515625" customWidth="1"/>
    <col min="10240" max="10240" width="9.140625" customWidth="1"/>
    <col min="10241" max="10241" width="9" customWidth="1"/>
    <col min="10242" max="10242" width="8.85546875" customWidth="1"/>
    <col min="10243" max="10243" width="9" customWidth="1"/>
    <col min="10244" max="10245" width="8.85546875" customWidth="1"/>
    <col min="10246" max="10246" width="9.140625" customWidth="1"/>
    <col min="10247" max="10247" width="9.28515625" customWidth="1"/>
    <col min="10248" max="10248" width="9.42578125" customWidth="1"/>
    <col min="10249" max="10249" width="9.28515625" customWidth="1"/>
    <col min="10250" max="10250" width="9.5703125" customWidth="1"/>
    <col min="10251" max="10251" width="10" customWidth="1"/>
    <col min="10252" max="10252" width="10.140625" customWidth="1"/>
    <col min="10253" max="10253" width="10.28515625" customWidth="1"/>
    <col min="10254" max="10254" width="9.42578125" customWidth="1"/>
    <col min="10255" max="10255" width="9.5703125" customWidth="1"/>
    <col min="10256" max="10256" width="9" customWidth="1"/>
    <col min="10257" max="10257" width="9.42578125" customWidth="1"/>
    <col min="10258" max="10259" width="9.7109375" customWidth="1"/>
    <col min="10260" max="10261" width="10" customWidth="1"/>
    <col min="10262" max="10262" width="9.85546875" customWidth="1"/>
    <col min="10263" max="10263" width="14.140625" customWidth="1"/>
    <col min="10264" max="10264" width="10.42578125" customWidth="1"/>
    <col min="10265" max="10265" width="10.5703125" customWidth="1"/>
    <col min="10266" max="10266" width="10.42578125" customWidth="1"/>
    <col min="10267" max="10267" width="10.28515625" customWidth="1"/>
    <col min="10268" max="10268" width="10.5703125" customWidth="1"/>
    <col min="10269" max="10269" width="9.140625" customWidth="1"/>
    <col min="10270" max="10270" width="10.42578125" customWidth="1"/>
    <col min="10271" max="10276" width="9.140625" customWidth="1"/>
    <col min="10277" max="10277" width="8" customWidth="1"/>
    <col min="10278" max="10286" width="7.28515625" customWidth="1"/>
    <col min="10287" max="10287" width="8.42578125" customWidth="1"/>
    <col min="10288" max="10288" width="9.28515625" customWidth="1"/>
    <col min="10289" max="10289" width="7.28515625" customWidth="1"/>
    <col min="10290" max="10290" width="9.85546875" customWidth="1"/>
    <col min="10291" max="10291" width="10.5703125" customWidth="1"/>
    <col min="10292" max="10292" width="8.5703125" customWidth="1"/>
    <col min="10293" max="10294" width="8.42578125" customWidth="1"/>
    <col min="10295" max="10295" width="9.140625" customWidth="1"/>
    <col min="10296" max="10296" width="8.140625" customWidth="1"/>
    <col min="10297" max="10297" width="8.85546875" customWidth="1"/>
    <col min="10491" max="10491" width="2.5703125" customWidth="1"/>
    <col min="10492" max="10492" width="5.140625" customWidth="1"/>
    <col min="10493" max="10493" width="12.42578125" customWidth="1"/>
    <col min="10494" max="10494" width="8.5703125" customWidth="1"/>
    <col min="10495" max="10495" width="9.28515625" customWidth="1"/>
    <col min="10496" max="10496" width="9.140625" customWidth="1"/>
    <col min="10497" max="10497" width="9" customWidth="1"/>
    <col min="10498" max="10498" width="8.85546875" customWidth="1"/>
    <col min="10499" max="10499" width="9" customWidth="1"/>
    <col min="10500" max="10501" width="8.85546875" customWidth="1"/>
    <col min="10502" max="10502" width="9.140625" customWidth="1"/>
    <col min="10503" max="10503" width="9.28515625" customWidth="1"/>
    <col min="10504" max="10504" width="9.42578125" customWidth="1"/>
    <col min="10505" max="10505" width="9.28515625" customWidth="1"/>
    <col min="10506" max="10506" width="9.5703125" customWidth="1"/>
    <col min="10507" max="10507" width="10" customWidth="1"/>
    <col min="10508" max="10508" width="10.140625" customWidth="1"/>
    <col min="10509" max="10509" width="10.28515625" customWidth="1"/>
    <col min="10510" max="10510" width="9.42578125" customWidth="1"/>
    <col min="10511" max="10511" width="9.5703125" customWidth="1"/>
    <col min="10512" max="10512" width="9" customWidth="1"/>
    <col min="10513" max="10513" width="9.42578125" customWidth="1"/>
    <col min="10514" max="10515" width="9.7109375" customWidth="1"/>
    <col min="10516" max="10517" width="10" customWidth="1"/>
    <col min="10518" max="10518" width="9.85546875" customWidth="1"/>
    <col min="10519" max="10519" width="14.140625" customWidth="1"/>
    <col min="10520" max="10520" width="10.42578125" customWidth="1"/>
    <col min="10521" max="10521" width="10.5703125" customWidth="1"/>
    <col min="10522" max="10522" width="10.42578125" customWidth="1"/>
    <col min="10523" max="10523" width="10.28515625" customWidth="1"/>
    <col min="10524" max="10524" width="10.5703125" customWidth="1"/>
    <col min="10525" max="10525" width="9.140625" customWidth="1"/>
    <col min="10526" max="10526" width="10.42578125" customWidth="1"/>
    <col min="10527" max="10532" width="9.140625" customWidth="1"/>
    <col min="10533" max="10533" width="8" customWidth="1"/>
    <col min="10534" max="10542" width="7.28515625" customWidth="1"/>
    <col min="10543" max="10543" width="8.42578125" customWidth="1"/>
    <col min="10544" max="10544" width="9.28515625" customWidth="1"/>
    <col min="10545" max="10545" width="7.28515625" customWidth="1"/>
    <col min="10546" max="10546" width="9.85546875" customWidth="1"/>
    <col min="10547" max="10547" width="10.5703125" customWidth="1"/>
    <col min="10548" max="10548" width="8.5703125" customWidth="1"/>
    <col min="10549" max="10550" width="8.42578125" customWidth="1"/>
    <col min="10551" max="10551" width="9.140625" customWidth="1"/>
    <col min="10552" max="10552" width="8.140625" customWidth="1"/>
    <col min="10553" max="10553" width="8.85546875" customWidth="1"/>
    <col min="10747" max="10747" width="2.5703125" customWidth="1"/>
    <col min="10748" max="10748" width="5.140625" customWidth="1"/>
    <col min="10749" max="10749" width="12.42578125" customWidth="1"/>
    <col min="10750" max="10750" width="8.5703125" customWidth="1"/>
    <col min="10751" max="10751" width="9.28515625" customWidth="1"/>
    <col min="10752" max="10752" width="9.140625" customWidth="1"/>
    <col min="10753" max="10753" width="9" customWidth="1"/>
    <col min="10754" max="10754" width="8.85546875" customWidth="1"/>
    <col min="10755" max="10755" width="9" customWidth="1"/>
    <col min="10756" max="10757" width="8.85546875" customWidth="1"/>
    <col min="10758" max="10758" width="9.140625" customWidth="1"/>
    <col min="10759" max="10759" width="9.28515625" customWidth="1"/>
    <col min="10760" max="10760" width="9.42578125" customWidth="1"/>
    <col min="10761" max="10761" width="9.28515625" customWidth="1"/>
    <col min="10762" max="10762" width="9.5703125" customWidth="1"/>
    <col min="10763" max="10763" width="10" customWidth="1"/>
    <col min="10764" max="10764" width="10.140625" customWidth="1"/>
    <col min="10765" max="10765" width="10.28515625" customWidth="1"/>
    <col min="10766" max="10766" width="9.42578125" customWidth="1"/>
    <col min="10767" max="10767" width="9.5703125" customWidth="1"/>
    <col min="10768" max="10768" width="9" customWidth="1"/>
    <col min="10769" max="10769" width="9.42578125" customWidth="1"/>
    <col min="10770" max="10771" width="9.7109375" customWidth="1"/>
    <col min="10772" max="10773" width="10" customWidth="1"/>
    <col min="10774" max="10774" width="9.85546875" customWidth="1"/>
    <col min="10775" max="10775" width="14.140625" customWidth="1"/>
    <col min="10776" max="10776" width="10.42578125" customWidth="1"/>
    <col min="10777" max="10777" width="10.5703125" customWidth="1"/>
    <col min="10778" max="10778" width="10.42578125" customWidth="1"/>
    <col min="10779" max="10779" width="10.28515625" customWidth="1"/>
    <col min="10780" max="10780" width="10.5703125" customWidth="1"/>
    <col min="10781" max="10781" width="9.140625" customWidth="1"/>
    <col min="10782" max="10782" width="10.42578125" customWidth="1"/>
    <col min="10783" max="10788" width="9.140625" customWidth="1"/>
    <col min="10789" max="10789" width="8" customWidth="1"/>
    <col min="10790" max="10798" width="7.28515625" customWidth="1"/>
    <col min="10799" max="10799" width="8.42578125" customWidth="1"/>
    <col min="10800" max="10800" width="9.28515625" customWidth="1"/>
    <col min="10801" max="10801" width="7.28515625" customWidth="1"/>
    <col min="10802" max="10802" width="9.85546875" customWidth="1"/>
    <col min="10803" max="10803" width="10.5703125" customWidth="1"/>
    <col min="10804" max="10804" width="8.5703125" customWidth="1"/>
    <col min="10805" max="10806" width="8.42578125" customWidth="1"/>
    <col min="10807" max="10807" width="9.140625" customWidth="1"/>
    <col min="10808" max="10808" width="8.140625" customWidth="1"/>
    <col min="10809" max="10809" width="8.85546875" customWidth="1"/>
    <col min="11003" max="11003" width="2.5703125" customWidth="1"/>
    <col min="11004" max="11004" width="5.140625" customWidth="1"/>
    <col min="11005" max="11005" width="12.42578125" customWidth="1"/>
    <col min="11006" max="11006" width="8.5703125" customWidth="1"/>
    <col min="11007" max="11007" width="9.28515625" customWidth="1"/>
    <col min="11008" max="11008" width="9.140625" customWidth="1"/>
    <col min="11009" max="11009" width="9" customWidth="1"/>
    <col min="11010" max="11010" width="8.85546875" customWidth="1"/>
    <col min="11011" max="11011" width="9" customWidth="1"/>
    <col min="11012" max="11013" width="8.85546875" customWidth="1"/>
    <col min="11014" max="11014" width="9.140625" customWidth="1"/>
    <col min="11015" max="11015" width="9.28515625" customWidth="1"/>
    <col min="11016" max="11016" width="9.42578125" customWidth="1"/>
    <col min="11017" max="11017" width="9.28515625" customWidth="1"/>
    <col min="11018" max="11018" width="9.5703125" customWidth="1"/>
    <col min="11019" max="11019" width="10" customWidth="1"/>
    <col min="11020" max="11020" width="10.140625" customWidth="1"/>
    <col min="11021" max="11021" width="10.28515625" customWidth="1"/>
    <col min="11022" max="11022" width="9.42578125" customWidth="1"/>
    <col min="11023" max="11023" width="9.5703125" customWidth="1"/>
    <col min="11024" max="11024" width="9" customWidth="1"/>
    <col min="11025" max="11025" width="9.42578125" customWidth="1"/>
    <col min="11026" max="11027" width="9.7109375" customWidth="1"/>
    <col min="11028" max="11029" width="10" customWidth="1"/>
    <col min="11030" max="11030" width="9.85546875" customWidth="1"/>
    <col min="11031" max="11031" width="14.140625" customWidth="1"/>
    <col min="11032" max="11032" width="10.42578125" customWidth="1"/>
    <col min="11033" max="11033" width="10.5703125" customWidth="1"/>
    <col min="11034" max="11034" width="10.42578125" customWidth="1"/>
    <col min="11035" max="11035" width="10.28515625" customWidth="1"/>
    <col min="11036" max="11036" width="10.5703125" customWidth="1"/>
    <col min="11037" max="11037" width="9.140625" customWidth="1"/>
    <col min="11038" max="11038" width="10.42578125" customWidth="1"/>
    <col min="11039" max="11044" width="9.140625" customWidth="1"/>
    <col min="11045" max="11045" width="8" customWidth="1"/>
    <col min="11046" max="11054" width="7.28515625" customWidth="1"/>
    <col min="11055" max="11055" width="8.42578125" customWidth="1"/>
    <col min="11056" max="11056" width="9.28515625" customWidth="1"/>
    <col min="11057" max="11057" width="7.28515625" customWidth="1"/>
    <col min="11058" max="11058" width="9.85546875" customWidth="1"/>
    <col min="11059" max="11059" width="10.5703125" customWidth="1"/>
    <col min="11060" max="11060" width="8.5703125" customWidth="1"/>
    <col min="11061" max="11062" width="8.42578125" customWidth="1"/>
    <col min="11063" max="11063" width="9.140625" customWidth="1"/>
    <col min="11064" max="11064" width="8.140625" customWidth="1"/>
    <col min="11065" max="11065" width="8.85546875" customWidth="1"/>
    <col min="11259" max="11259" width="2.5703125" customWidth="1"/>
    <col min="11260" max="11260" width="5.140625" customWidth="1"/>
    <col min="11261" max="11261" width="12.42578125" customWidth="1"/>
    <col min="11262" max="11262" width="8.5703125" customWidth="1"/>
    <col min="11263" max="11263" width="9.28515625" customWidth="1"/>
    <col min="11264" max="11264" width="9.140625" customWidth="1"/>
    <col min="11265" max="11265" width="9" customWidth="1"/>
    <col min="11266" max="11266" width="8.85546875" customWidth="1"/>
    <col min="11267" max="11267" width="9" customWidth="1"/>
    <col min="11268" max="11269" width="8.85546875" customWidth="1"/>
    <col min="11270" max="11270" width="9.140625" customWidth="1"/>
    <col min="11271" max="11271" width="9.28515625" customWidth="1"/>
    <col min="11272" max="11272" width="9.42578125" customWidth="1"/>
    <col min="11273" max="11273" width="9.28515625" customWidth="1"/>
    <col min="11274" max="11274" width="9.5703125" customWidth="1"/>
    <col min="11275" max="11275" width="10" customWidth="1"/>
    <col min="11276" max="11276" width="10.140625" customWidth="1"/>
    <col min="11277" max="11277" width="10.28515625" customWidth="1"/>
    <col min="11278" max="11278" width="9.42578125" customWidth="1"/>
    <col min="11279" max="11279" width="9.5703125" customWidth="1"/>
    <col min="11280" max="11280" width="9" customWidth="1"/>
    <col min="11281" max="11281" width="9.42578125" customWidth="1"/>
    <col min="11282" max="11283" width="9.7109375" customWidth="1"/>
    <col min="11284" max="11285" width="10" customWidth="1"/>
    <col min="11286" max="11286" width="9.85546875" customWidth="1"/>
    <col min="11287" max="11287" width="14.140625" customWidth="1"/>
    <col min="11288" max="11288" width="10.42578125" customWidth="1"/>
    <col min="11289" max="11289" width="10.5703125" customWidth="1"/>
    <col min="11290" max="11290" width="10.42578125" customWidth="1"/>
    <col min="11291" max="11291" width="10.28515625" customWidth="1"/>
    <col min="11292" max="11292" width="10.5703125" customWidth="1"/>
    <col min="11293" max="11293" width="9.140625" customWidth="1"/>
    <col min="11294" max="11294" width="10.42578125" customWidth="1"/>
    <col min="11295" max="11300" width="9.140625" customWidth="1"/>
    <col min="11301" max="11301" width="8" customWidth="1"/>
    <col min="11302" max="11310" width="7.28515625" customWidth="1"/>
    <col min="11311" max="11311" width="8.42578125" customWidth="1"/>
    <col min="11312" max="11312" width="9.28515625" customWidth="1"/>
    <col min="11313" max="11313" width="7.28515625" customWidth="1"/>
    <col min="11314" max="11314" width="9.85546875" customWidth="1"/>
    <col min="11315" max="11315" width="10.5703125" customWidth="1"/>
    <col min="11316" max="11316" width="8.5703125" customWidth="1"/>
    <col min="11317" max="11318" width="8.42578125" customWidth="1"/>
    <col min="11319" max="11319" width="9.140625" customWidth="1"/>
    <col min="11320" max="11320" width="8.140625" customWidth="1"/>
    <col min="11321" max="11321" width="8.85546875" customWidth="1"/>
    <col min="11515" max="11515" width="2.5703125" customWidth="1"/>
    <col min="11516" max="11516" width="5.140625" customWidth="1"/>
    <col min="11517" max="11517" width="12.42578125" customWidth="1"/>
    <col min="11518" max="11518" width="8.5703125" customWidth="1"/>
    <col min="11519" max="11519" width="9.28515625" customWidth="1"/>
    <col min="11520" max="11520" width="9.140625" customWidth="1"/>
    <col min="11521" max="11521" width="9" customWidth="1"/>
    <col min="11522" max="11522" width="8.85546875" customWidth="1"/>
    <col min="11523" max="11523" width="9" customWidth="1"/>
    <col min="11524" max="11525" width="8.85546875" customWidth="1"/>
    <col min="11526" max="11526" width="9.140625" customWidth="1"/>
    <col min="11527" max="11527" width="9.28515625" customWidth="1"/>
    <col min="11528" max="11528" width="9.42578125" customWidth="1"/>
    <col min="11529" max="11529" width="9.28515625" customWidth="1"/>
    <col min="11530" max="11530" width="9.5703125" customWidth="1"/>
    <col min="11531" max="11531" width="10" customWidth="1"/>
    <col min="11532" max="11532" width="10.140625" customWidth="1"/>
    <col min="11533" max="11533" width="10.28515625" customWidth="1"/>
    <col min="11534" max="11534" width="9.42578125" customWidth="1"/>
    <col min="11535" max="11535" width="9.5703125" customWidth="1"/>
    <col min="11536" max="11536" width="9" customWidth="1"/>
    <col min="11537" max="11537" width="9.42578125" customWidth="1"/>
    <col min="11538" max="11539" width="9.7109375" customWidth="1"/>
    <col min="11540" max="11541" width="10" customWidth="1"/>
    <col min="11542" max="11542" width="9.85546875" customWidth="1"/>
    <col min="11543" max="11543" width="14.140625" customWidth="1"/>
    <col min="11544" max="11544" width="10.42578125" customWidth="1"/>
    <col min="11545" max="11545" width="10.5703125" customWidth="1"/>
    <col min="11546" max="11546" width="10.42578125" customWidth="1"/>
    <col min="11547" max="11547" width="10.28515625" customWidth="1"/>
    <col min="11548" max="11548" width="10.5703125" customWidth="1"/>
    <col min="11549" max="11549" width="9.140625" customWidth="1"/>
    <col min="11550" max="11550" width="10.42578125" customWidth="1"/>
    <col min="11551" max="11556" width="9.140625" customWidth="1"/>
    <col min="11557" max="11557" width="8" customWidth="1"/>
    <col min="11558" max="11566" width="7.28515625" customWidth="1"/>
    <col min="11567" max="11567" width="8.42578125" customWidth="1"/>
    <col min="11568" max="11568" width="9.28515625" customWidth="1"/>
    <col min="11569" max="11569" width="7.28515625" customWidth="1"/>
    <col min="11570" max="11570" width="9.85546875" customWidth="1"/>
    <col min="11571" max="11571" width="10.5703125" customWidth="1"/>
    <col min="11572" max="11572" width="8.5703125" customWidth="1"/>
    <col min="11573" max="11574" width="8.42578125" customWidth="1"/>
    <col min="11575" max="11575" width="9.140625" customWidth="1"/>
    <col min="11576" max="11576" width="8.140625" customWidth="1"/>
    <col min="11577" max="11577" width="8.85546875" customWidth="1"/>
    <col min="11771" max="11771" width="2.5703125" customWidth="1"/>
    <col min="11772" max="11772" width="5.140625" customWidth="1"/>
    <col min="11773" max="11773" width="12.42578125" customWidth="1"/>
    <col min="11774" max="11774" width="8.5703125" customWidth="1"/>
    <col min="11775" max="11775" width="9.28515625" customWidth="1"/>
    <col min="11776" max="11776" width="9.140625" customWidth="1"/>
    <col min="11777" max="11777" width="9" customWidth="1"/>
    <col min="11778" max="11778" width="8.85546875" customWidth="1"/>
    <col min="11779" max="11779" width="9" customWidth="1"/>
    <col min="11780" max="11781" width="8.85546875" customWidth="1"/>
    <col min="11782" max="11782" width="9.140625" customWidth="1"/>
    <col min="11783" max="11783" width="9.28515625" customWidth="1"/>
    <col min="11784" max="11784" width="9.42578125" customWidth="1"/>
    <col min="11785" max="11785" width="9.28515625" customWidth="1"/>
    <col min="11786" max="11786" width="9.5703125" customWidth="1"/>
    <col min="11787" max="11787" width="10" customWidth="1"/>
    <col min="11788" max="11788" width="10.140625" customWidth="1"/>
    <col min="11789" max="11789" width="10.28515625" customWidth="1"/>
    <col min="11790" max="11790" width="9.42578125" customWidth="1"/>
    <col min="11791" max="11791" width="9.5703125" customWidth="1"/>
    <col min="11792" max="11792" width="9" customWidth="1"/>
    <col min="11793" max="11793" width="9.42578125" customWidth="1"/>
    <col min="11794" max="11795" width="9.7109375" customWidth="1"/>
    <col min="11796" max="11797" width="10" customWidth="1"/>
    <col min="11798" max="11798" width="9.85546875" customWidth="1"/>
    <col min="11799" max="11799" width="14.140625" customWidth="1"/>
    <col min="11800" max="11800" width="10.42578125" customWidth="1"/>
    <col min="11801" max="11801" width="10.5703125" customWidth="1"/>
    <col min="11802" max="11802" width="10.42578125" customWidth="1"/>
    <col min="11803" max="11803" width="10.28515625" customWidth="1"/>
    <col min="11804" max="11804" width="10.5703125" customWidth="1"/>
    <col min="11805" max="11805" width="9.140625" customWidth="1"/>
    <col min="11806" max="11806" width="10.42578125" customWidth="1"/>
    <col min="11807" max="11812" width="9.140625" customWidth="1"/>
    <col min="11813" max="11813" width="8" customWidth="1"/>
    <col min="11814" max="11822" width="7.28515625" customWidth="1"/>
    <col min="11823" max="11823" width="8.42578125" customWidth="1"/>
    <col min="11824" max="11824" width="9.28515625" customWidth="1"/>
    <col min="11825" max="11825" width="7.28515625" customWidth="1"/>
    <col min="11826" max="11826" width="9.85546875" customWidth="1"/>
    <col min="11827" max="11827" width="10.5703125" customWidth="1"/>
    <col min="11828" max="11828" width="8.5703125" customWidth="1"/>
    <col min="11829" max="11830" width="8.42578125" customWidth="1"/>
    <col min="11831" max="11831" width="9.140625" customWidth="1"/>
    <col min="11832" max="11832" width="8.140625" customWidth="1"/>
    <col min="11833" max="11833" width="8.85546875" customWidth="1"/>
    <col min="12027" max="12027" width="2.5703125" customWidth="1"/>
    <col min="12028" max="12028" width="5.140625" customWidth="1"/>
    <col min="12029" max="12029" width="12.42578125" customWidth="1"/>
    <col min="12030" max="12030" width="8.5703125" customWidth="1"/>
    <col min="12031" max="12031" width="9.28515625" customWidth="1"/>
    <col min="12032" max="12032" width="9.140625" customWidth="1"/>
    <col min="12033" max="12033" width="9" customWidth="1"/>
    <col min="12034" max="12034" width="8.85546875" customWidth="1"/>
    <col min="12035" max="12035" width="9" customWidth="1"/>
    <col min="12036" max="12037" width="8.85546875" customWidth="1"/>
    <col min="12038" max="12038" width="9.140625" customWidth="1"/>
    <col min="12039" max="12039" width="9.28515625" customWidth="1"/>
    <col min="12040" max="12040" width="9.42578125" customWidth="1"/>
    <col min="12041" max="12041" width="9.28515625" customWidth="1"/>
    <col min="12042" max="12042" width="9.5703125" customWidth="1"/>
    <col min="12043" max="12043" width="10" customWidth="1"/>
    <col min="12044" max="12044" width="10.140625" customWidth="1"/>
    <col min="12045" max="12045" width="10.28515625" customWidth="1"/>
    <col min="12046" max="12046" width="9.42578125" customWidth="1"/>
    <col min="12047" max="12047" width="9.5703125" customWidth="1"/>
    <col min="12048" max="12048" width="9" customWidth="1"/>
    <col min="12049" max="12049" width="9.42578125" customWidth="1"/>
    <col min="12050" max="12051" width="9.7109375" customWidth="1"/>
    <col min="12052" max="12053" width="10" customWidth="1"/>
    <col min="12054" max="12054" width="9.85546875" customWidth="1"/>
    <col min="12055" max="12055" width="14.140625" customWidth="1"/>
    <col min="12056" max="12056" width="10.42578125" customWidth="1"/>
    <col min="12057" max="12057" width="10.5703125" customWidth="1"/>
    <col min="12058" max="12058" width="10.42578125" customWidth="1"/>
    <col min="12059" max="12059" width="10.28515625" customWidth="1"/>
    <col min="12060" max="12060" width="10.5703125" customWidth="1"/>
    <col min="12061" max="12061" width="9.140625" customWidth="1"/>
    <col min="12062" max="12062" width="10.42578125" customWidth="1"/>
    <col min="12063" max="12068" width="9.140625" customWidth="1"/>
    <col min="12069" max="12069" width="8" customWidth="1"/>
    <col min="12070" max="12078" width="7.28515625" customWidth="1"/>
    <col min="12079" max="12079" width="8.42578125" customWidth="1"/>
    <col min="12080" max="12080" width="9.28515625" customWidth="1"/>
    <col min="12081" max="12081" width="7.28515625" customWidth="1"/>
    <col min="12082" max="12082" width="9.85546875" customWidth="1"/>
    <col min="12083" max="12083" width="10.5703125" customWidth="1"/>
    <col min="12084" max="12084" width="8.5703125" customWidth="1"/>
    <col min="12085" max="12086" width="8.42578125" customWidth="1"/>
    <col min="12087" max="12087" width="9.140625" customWidth="1"/>
    <col min="12088" max="12088" width="8.140625" customWidth="1"/>
    <col min="12089" max="12089" width="8.85546875" customWidth="1"/>
    <col min="12283" max="12283" width="2.5703125" customWidth="1"/>
    <col min="12284" max="12284" width="5.140625" customWidth="1"/>
    <col min="12285" max="12285" width="12.42578125" customWidth="1"/>
    <col min="12286" max="12286" width="8.5703125" customWidth="1"/>
    <col min="12287" max="12287" width="9.28515625" customWidth="1"/>
    <col min="12288" max="12288" width="9.140625" customWidth="1"/>
    <col min="12289" max="12289" width="9" customWidth="1"/>
    <col min="12290" max="12290" width="8.85546875" customWidth="1"/>
    <col min="12291" max="12291" width="9" customWidth="1"/>
    <col min="12292" max="12293" width="8.85546875" customWidth="1"/>
    <col min="12294" max="12294" width="9.140625" customWidth="1"/>
    <col min="12295" max="12295" width="9.28515625" customWidth="1"/>
    <col min="12296" max="12296" width="9.42578125" customWidth="1"/>
    <col min="12297" max="12297" width="9.28515625" customWidth="1"/>
    <col min="12298" max="12298" width="9.5703125" customWidth="1"/>
    <col min="12299" max="12299" width="10" customWidth="1"/>
    <col min="12300" max="12300" width="10.140625" customWidth="1"/>
    <col min="12301" max="12301" width="10.28515625" customWidth="1"/>
    <col min="12302" max="12302" width="9.42578125" customWidth="1"/>
    <col min="12303" max="12303" width="9.5703125" customWidth="1"/>
    <col min="12304" max="12304" width="9" customWidth="1"/>
    <col min="12305" max="12305" width="9.42578125" customWidth="1"/>
    <col min="12306" max="12307" width="9.7109375" customWidth="1"/>
    <col min="12308" max="12309" width="10" customWidth="1"/>
    <col min="12310" max="12310" width="9.85546875" customWidth="1"/>
    <col min="12311" max="12311" width="14.140625" customWidth="1"/>
    <col min="12312" max="12312" width="10.42578125" customWidth="1"/>
    <col min="12313" max="12313" width="10.5703125" customWidth="1"/>
    <col min="12314" max="12314" width="10.42578125" customWidth="1"/>
    <col min="12315" max="12315" width="10.28515625" customWidth="1"/>
    <col min="12316" max="12316" width="10.5703125" customWidth="1"/>
    <col min="12317" max="12317" width="9.140625" customWidth="1"/>
    <col min="12318" max="12318" width="10.42578125" customWidth="1"/>
    <col min="12319" max="12324" width="9.140625" customWidth="1"/>
    <col min="12325" max="12325" width="8" customWidth="1"/>
    <col min="12326" max="12334" width="7.28515625" customWidth="1"/>
    <col min="12335" max="12335" width="8.42578125" customWidth="1"/>
    <col min="12336" max="12336" width="9.28515625" customWidth="1"/>
    <col min="12337" max="12337" width="7.28515625" customWidth="1"/>
    <col min="12338" max="12338" width="9.85546875" customWidth="1"/>
    <col min="12339" max="12339" width="10.5703125" customWidth="1"/>
    <col min="12340" max="12340" width="8.5703125" customWidth="1"/>
    <col min="12341" max="12342" width="8.42578125" customWidth="1"/>
    <col min="12343" max="12343" width="9.140625" customWidth="1"/>
    <col min="12344" max="12344" width="8.140625" customWidth="1"/>
    <col min="12345" max="12345" width="8.85546875" customWidth="1"/>
    <col min="12539" max="12539" width="2.5703125" customWidth="1"/>
    <col min="12540" max="12540" width="5.140625" customWidth="1"/>
    <col min="12541" max="12541" width="12.42578125" customWidth="1"/>
    <col min="12542" max="12542" width="8.5703125" customWidth="1"/>
    <col min="12543" max="12543" width="9.28515625" customWidth="1"/>
    <col min="12544" max="12544" width="9.140625" customWidth="1"/>
    <col min="12545" max="12545" width="9" customWidth="1"/>
    <col min="12546" max="12546" width="8.85546875" customWidth="1"/>
    <col min="12547" max="12547" width="9" customWidth="1"/>
    <col min="12548" max="12549" width="8.85546875" customWidth="1"/>
    <col min="12550" max="12550" width="9.140625" customWidth="1"/>
    <col min="12551" max="12551" width="9.28515625" customWidth="1"/>
    <col min="12552" max="12552" width="9.42578125" customWidth="1"/>
    <col min="12553" max="12553" width="9.28515625" customWidth="1"/>
    <col min="12554" max="12554" width="9.5703125" customWidth="1"/>
    <col min="12555" max="12555" width="10" customWidth="1"/>
    <col min="12556" max="12556" width="10.140625" customWidth="1"/>
    <col min="12557" max="12557" width="10.28515625" customWidth="1"/>
    <col min="12558" max="12558" width="9.42578125" customWidth="1"/>
    <col min="12559" max="12559" width="9.5703125" customWidth="1"/>
    <col min="12560" max="12560" width="9" customWidth="1"/>
    <col min="12561" max="12561" width="9.42578125" customWidth="1"/>
    <col min="12562" max="12563" width="9.7109375" customWidth="1"/>
    <col min="12564" max="12565" width="10" customWidth="1"/>
    <col min="12566" max="12566" width="9.85546875" customWidth="1"/>
    <col min="12567" max="12567" width="14.140625" customWidth="1"/>
    <col min="12568" max="12568" width="10.42578125" customWidth="1"/>
    <col min="12569" max="12569" width="10.5703125" customWidth="1"/>
    <col min="12570" max="12570" width="10.42578125" customWidth="1"/>
    <col min="12571" max="12571" width="10.28515625" customWidth="1"/>
    <col min="12572" max="12572" width="10.5703125" customWidth="1"/>
    <col min="12573" max="12573" width="9.140625" customWidth="1"/>
    <col min="12574" max="12574" width="10.42578125" customWidth="1"/>
    <col min="12575" max="12580" width="9.140625" customWidth="1"/>
    <col min="12581" max="12581" width="8" customWidth="1"/>
    <col min="12582" max="12590" width="7.28515625" customWidth="1"/>
    <col min="12591" max="12591" width="8.42578125" customWidth="1"/>
    <col min="12592" max="12592" width="9.28515625" customWidth="1"/>
    <col min="12593" max="12593" width="7.28515625" customWidth="1"/>
    <col min="12594" max="12594" width="9.85546875" customWidth="1"/>
    <col min="12595" max="12595" width="10.5703125" customWidth="1"/>
    <col min="12596" max="12596" width="8.5703125" customWidth="1"/>
    <col min="12597" max="12598" width="8.42578125" customWidth="1"/>
    <col min="12599" max="12599" width="9.140625" customWidth="1"/>
    <col min="12600" max="12600" width="8.140625" customWidth="1"/>
    <col min="12601" max="12601" width="8.85546875" customWidth="1"/>
    <col min="12795" max="12795" width="2.5703125" customWidth="1"/>
    <col min="12796" max="12796" width="5.140625" customWidth="1"/>
    <col min="12797" max="12797" width="12.42578125" customWidth="1"/>
    <col min="12798" max="12798" width="8.5703125" customWidth="1"/>
    <col min="12799" max="12799" width="9.28515625" customWidth="1"/>
    <col min="12800" max="12800" width="9.140625" customWidth="1"/>
    <col min="12801" max="12801" width="9" customWidth="1"/>
    <col min="12802" max="12802" width="8.85546875" customWidth="1"/>
    <col min="12803" max="12803" width="9" customWidth="1"/>
    <col min="12804" max="12805" width="8.85546875" customWidth="1"/>
    <col min="12806" max="12806" width="9.140625" customWidth="1"/>
    <col min="12807" max="12807" width="9.28515625" customWidth="1"/>
    <col min="12808" max="12808" width="9.42578125" customWidth="1"/>
    <col min="12809" max="12809" width="9.28515625" customWidth="1"/>
    <col min="12810" max="12810" width="9.5703125" customWidth="1"/>
    <col min="12811" max="12811" width="10" customWidth="1"/>
    <col min="12812" max="12812" width="10.140625" customWidth="1"/>
    <col min="12813" max="12813" width="10.28515625" customWidth="1"/>
    <col min="12814" max="12814" width="9.42578125" customWidth="1"/>
    <col min="12815" max="12815" width="9.5703125" customWidth="1"/>
    <col min="12816" max="12816" width="9" customWidth="1"/>
    <col min="12817" max="12817" width="9.42578125" customWidth="1"/>
    <col min="12818" max="12819" width="9.7109375" customWidth="1"/>
    <col min="12820" max="12821" width="10" customWidth="1"/>
    <col min="12822" max="12822" width="9.85546875" customWidth="1"/>
    <col min="12823" max="12823" width="14.140625" customWidth="1"/>
    <col min="12824" max="12824" width="10.42578125" customWidth="1"/>
    <col min="12825" max="12825" width="10.5703125" customWidth="1"/>
    <col min="12826" max="12826" width="10.42578125" customWidth="1"/>
    <col min="12827" max="12827" width="10.28515625" customWidth="1"/>
    <col min="12828" max="12828" width="10.5703125" customWidth="1"/>
    <col min="12829" max="12829" width="9.140625" customWidth="1"/>
    <col min="12830" max="12830" width="10.42578125" customWidth="1"/>
    <col min="12831" max="12836" width="9.140625" customWidth="1"/>
    <col min="12837" max="12837" width="8" customWidth="1"/>
    <col min="12838" max="12846" width="7.28515625" customWidth="1"/>
    <col min="12847" max="12847" width="8.42578125" customWidth="1"/>
    <col min="12848" max="12848" width="9.28515625" customWidth="1"/>
    <col min="12849" max="12849" width="7.28515625" customWidth="1"/>
    <col min="12850" max="12850" width="9.85546875" customWidth="1"/>
    <col min="12851" max="12851" width="10.5703125" customWidth="1"/>
    <col min="12852" max="12852" width="8.5703125" customWidth="1"/>
    <col min="12853" max="12854" width="8.42578125" customWidth="1"/>
    <col min="12855" max="12855" width="9.140625" customWidth="1"/>
    <col min="12856" max="12856" width="8.140625" customWidth="1"/>
    <col min="12857" max="12857" width="8.85546875" customWidth="1"/>
    <col min="13051" max="13051" width="2.5703125" customWidth="1"/>
    <col min="13052" max="13052" width="5.140625" customWidth="1"/>
    <col min="13053" max="13053" width="12.42578125" customWidth="1"/>
    <col min="13054" max="13054" width="8.5703125" customWidth="1"/>
    <col min="13055" max="13055" width="9.28515625" customWidth="1"/>
    <col min="13056" max="13056" width="9.140625" customWidth="1"/>
    <col min="13057" max="13057" width="9" customWidth="1"/>
    <col min="13058" max="13058" width="8.85546875" customWidth="1"/>
    <col min="13059" max="13059" width="9" customWidth="1"/>
    <col min="13060" max="13061" width="8.85546875" customWidth="1"/>
    <col min="13062" max="13062" width="9.140625" customWidth="1"/>
    <col min="13063" max="13063" width="9.28515625" customWidth="1"/>
    <col min="13064" max="13064" width="9.42578125" customWidth="1"/>
    <col min="13065" max="13065" width="9.28515625" customWidth="1"/>
    <col min="13066" max="13066" width="9.5703125" customWidth="1"/>
    <col min="13067" max="13067" width="10" customWidth="1"/>
    <col min="13068" max="13068" width="10.140625" customWidth="1"/>
    <col min="13069" max="13069" width="10.28515625" customWidth="1"/>
    <col min="13070" max="13070" width="9.42578125" customWidth="1"/>
    <col min="13071" max="13071" width="9.5703125" customWidth="1"/>
    <col min="13072" max="13072" width="9" customWidth="1"/>
    <col min="13073" max="13073" width="9.42578125" customWidth="1"/>
    <col min="13074" max="13075" width="9.7109375" customWidth="1"/>
    <col min="13076" max="13077" width="10" customWidth="1"/>
    <col min="13078" max="13078" width="9.85546875" customWidth="1"/>
    <col min="13079" max="13079" width="14.140625" customWidth="1"/>
    <col min="13080" max="13080" width="10.42578125" customWidth="1"/>
    <col min="13081" max="13081" width="10.5703125" customWidth="1"/>
    <col min="13082" max="13082" width="10.42578125" customWidth="1"/>
    <col min="13083" max="13083" width="10.28515625" customWidth="1"/>
    <col min="13084" max="13084" width="10.5703125" customWidth="1"/>
    <col min="13085" max="13085" width="9.140625" customWidth="1"/>
    <col min="13086" max="13086" width="10.42578125" customWidth="1"/>
    <col min="13087" max="13092" width="9.140625" customWidth="1"/>
    <col min="13093" max="13093" width="8" customWidth="1"/>
    <col min="13094" max="13102" width="7.28515625" customWidth="1"/>
    <col min="13103" max="13103" width="8.42578125" customWidth="1"/>
    <col min="13104" max="13104" width="9.28515625" customWidth="1"/>
    <col min="13105" max="13105" width="7.28515625" customWidth="1"/>
    <col min="13106" max="13106" width="9.85546875" customWidth="1"/>
    <col min="13107" max="13107" width="10.5703125" customWidth="1"/>
    <col min="13108" max="13108" width="8.5703125" customWidth="1"/>
    <col min="13109" max="13110" width="8.42578125" customWidth="1"/>
    <col min="13111" max="13111" width="9.140625" customWidth="1"/>
    <col min="13112" max="13112" width="8.140625" customWidth="1"/>
    <col min="13113" max="13113" width="8.85546875" customWidth="1"/>
    <col min="13307" max="13307" width="2.5703125" customWidth="1"/>
    <col min="13308" max="13308" width="5.140625" customWidth="1"/>
    <col min="13309" max="13309" width="12.42578125" customWidth="1"/>
    <col min="13310" max="13310" width="8.5703125" customWidth="1"/>
    <col min="13311" max="13311" width="9.28515625" customWidth="1"/>
    <col min="13312" max="13312" width="9.140625" customWidth="1"/>
    <col min="13313" max="13313" width="9" customWidth="1"/>
    <col min="13314" max="13314" width="8.85546875" customWidth="1"/>
    <col min="13315" max="13315" width="9" customWidth="1"/>
    <col min="13316" max="13317" width="8.85546875" customWidth="1"/>
    <col min="13318" max="13318" width="9.140625" customWidth="1"/>
    <col min="13319" max="13319" width="9.28515625" customWidth="1"/>
    <col min="13320" max="13320" width="9.42578125" customWidth="1"/>
    <col min="13321" max="13321" width="9.28515625" customWidth="1"/>
    <col min="13322" max="13322" width="9.5703125" customWidth="1"/>
    <col min="13323" max="13323" width="10" customWidth="1"/>
    <col min="13324" max="13324" width="10.140625" customWidth="1"/>
    <col min="13325" max="13325" width="10.28515625" customWidth="1"/>
    <col min="13326" max="13326" width="9.42578125" customWidth="1"/>
    <col min="13327" max="13327" width="9.5703125" customWidth="1"/>
    <col min="13328" max="13328" width="9" customWidth="1"/>
    <col min="13329" max="13329" width="9.42578125" customWidth="1"/>
    <col min="13330" max="13331" width="9.7109375" customWidth="1"/>
    <col min="13332" max="13333" width="10" customWidth="1"/>
    <col min="13334" max="13334" width="9.85546875" customWidth="1"/>
    <col min="13335" max="13335" width="14.140625" customWidth="1"/>
    <col min="13336" max="13336" width="10.42578125" customWidth="1"/>
    <col min="13337" max="13337" width="10.5703125" customWidth="1"/>
    <col min="13338" max="13338" width="10.42578125" customWidth="1"/>
    <col min="13339" max="13339" width="10.28515625" customWidth="1"/>
    <col min="13340" max="13340" width="10.5703125" customWidth="1"/>
    <col min="13341" max="13341" width="9.140625" customWidth="1"/>
    <col min="13342" max="13342" width="10.42578125" customWidth="1"/>
    <col min="13343" max="13348" width="9.140625" customWidth="1"/>
    <col min="13349" max="13349" width="8" customWidth="1"/>
    <col min="13350" max="13358" width="7.28515625" customWidth="1"/>
    <col min="13359" max="13359" width="8.42578125" customWidth="1"/>
    <col min="13360" max="13360" width="9.28515625" customWidth="1"/>
    <col min="13361" max="13361" width="7.28515625" customWidth="1"/>
    <col min="13362" max="13362" width="9.85546875" customWidth="1"/>
    <col min="13363" max="13363" width="10.5703125" customWidth="1"/>
    <col min="13364" max="13364" width="8.5703125" customWidth="1"/>
    <col min="13365" max="13366" width="8.42578125" customWidth="1"/>
    <col min="13367" max="13367" width="9.140625" customWidth="1"/>
    <col min="13368" max="13368" width="8.140625" customWidth="1"/>
    <col min="13369" max="13369" width="8.85546875" customWidth="1"/>
    <col min="13563" max="13563" width="2.5703125" customWidth="1"/>
    <col min="13564" max="13564" width="5.140625" customWidth="1"/>
    <col min="13565" max="13565" width="12.42578125" customWidth="1"/>
    <col min="13566" max="13566" width="8.5703125" customWidth="1"/>
    <col min="13567" max="13567" width="9.28515625" customWidth="1"/>
    <col min="13568" max="13568" width="9.140625" customWidth="1"/>
    <col min="13569" max="13569" width="9" customWidth="1"/>
    <col min="13570" max="13570" width="8.85546875" customWidth="1"/>
    <col min="13571" max="13571" width="9" customWidth="1"/>
    <col min="13572" max="13573" width="8.85546875" customWidth="1"/>
    <col min="13574" max="13574" width="9.140625" customWidth="1"/>
    <col min="13575" max="13575" width="9.28515625" customWidth="1"/>
    <col min="13576" max="13576" width="9.42578125" customWidth="1"/>
    <col min="13577" max="13577" width="9.28515625" customWidth="1"/>
    <col min="13578" max="13578" width="9.5703125" customWidth="1"/>
    <col min="13579" max="13579" width="10" customWidth="1"/>
    <col min="13580" max="13580" width="10.140625" customWidth="1"/>
    <col min="13581" max="13581" width="10.28515625" customWidth="1"/>
    <col min="13582" max="13582" width="9.42578125" customWidth="1"/>
    <col min="13583" max="13583" width="9.5703125" customWidth="1"/>
    <col min="13584" max="13584" width="9" customWidth="1"/>
    <col min="13585" max="13585" width="9.42578125" customWidth="1"/>
    <col min="13586" max="13587" width="9.7109375" customWidth="1"/>
    <col min="13588" max="13589" width="10" customWidth="1"/>
    <col min="13590" max="13590" width="9.85546875" customWidth="1"/>
    <col min="13591" max="13591" width="14.140625" customWidth="1"/>
    <col min="13592" max="13592" width="10.42578125" customWidth="1"/>
    <col min="13593" max="13593" width="10.5703125" customWidth="1"/>
    <col min="13594" max="13594" width="10.42578125" customWidth="1"/>
    <col min="13595" max="13595" width="10.28515625" customWidth="1"/>
    <col min="13596" max="13596" width="10.5703125" customWidth="1"/>
    <col min="13597" max="13597" width="9.140625" customWidth="1"/>
    <col min="13598" max="13598" width="10.42578125" customWidth="1"/>
    <col min="13599" max="13604" width="9.140625" customWidth="1"/>
    <col min="13605" max="13605" width="8" customWidth="1"/>
    <col min="13606" max="13614" width="7.28515625" customWidth="1"/>
    <col min="13615" max="13615" width="8.42578125" customWidth="1"/>
    <col min="13616" max="13616" width="9.28515625" customWidth="1"/>
    <col min="13617" max="13617" width="7.28515625" customWidth="1"/>
    <col min="13618" max="13618" width="9.85546875" customWidth="1"/>
    <col min="13619" max="13619" width="10.5703125" customWidth="1"/>
    <col min="13620" max="13620" width="8.5703125" customWidth="1"/>
    <col min="13621" max="13622" width="8.42578125" customWidth="1"/>
    <col min="13623" max="13623" width="9.140625" customWidth="1"/>
    <col min="13624" max="13624" width="8.140625" customWidth="1"/>
    <col min="13625" max="13625" width="8.85546875" customWidth="1"/>
    <col min="13819" max="13819" width="2.5703125" customWidth="1"/>
    <col min="13820" max="13820" width="5.140625" customWidth="1"/>
    <col min="13821" max="13821" width="12.42578125" customWidth="1"/>
    <col min="13822" max="13822" width="8.5703125" customWidth="1"/>
    <col min="13823" max="13823" width="9.28515625" customWidth="1"/>
    <col min="13824" max="13824" width="9.140625" customWidth="1"/>
    <col min="13825" max="13825" width="9" customWidth="1"/>
    <col min="13826" max="13826" width="8.85546875" customWidth="1"/>
    <col min="13827" max="13827" width="9" customWidth="1"/>
    <col min="13828" max="13829" width="8.85546875" customWidth="1"/>
    <col min="13830" max="13830" width="9.140625" customWidth="1"/>
    <col min="13831" max="13831" width="9.28515625" customWidth="1"/>
    <col min="13832" max="13832" width="9.42578125" customWidth="1"/>
    <col min="13833" max="13833" width="9.28515625" customWidth="1"/>
    <col min="13834" max="13834" width="9.5703125" customWidth="1"/>
    <col min="13835" max="13835" width="10" customWidth="1"/>
    <col min="13836" max="13836" width="10.140625" customWidth="1"/>
    <col min="13837" max="13837" width="10.28515625" customWidth="1"/>
    <col min="13838" max="13838" width="9.42578125" customWidth="1"/>
    <col min="13839" max="13839" width="9.5703125" customWidth="1"/>
    <col min="13840" max="13840" width="9" customWidth="1"/>
    <col min="13841" max="13841" width="9.42578125" customWidth="1"/>
    <col min="13842" max="13843" width="9.7109375" customWidth="1"/>
    <col min="13844" max="13845" width="10" customWidth="1"/>
    <col min="13846" max="13846" width="9.85546875" customWidth="1"/>
    <col min="13847" max="13847" width="14.140625" customWidth="1"/>
    <col min="13848" max="13848" width="10.42578125" customWidth="1"/>
    <col min="13849" max="13849" width="10.5703125" customWidth="1"/>
    <col min="13850" max="13850" width="10.42578125" customWidth="1"/>
    <col min="13851" max="13851" width="10.28515625" customWidth="1"/>
    <col min="13852" max="13852" width="10.5703125" customWidth="1"/>
    <col min="13853" max="13853" width="9.140625" customWidth="1"/>
    <col min="13854" max="13854" width="10.42578125" customWidth="1"/>
    <col min="13855" max="13860" width="9.140625" customWidth="1"/>
    <col min="13861" max="13861" width="8" customWidth="1"/>
    <col min="13862" max="13870" width="7.28515625" customWidth="1"/>
    <col min="13871" max="13871" width="8.42578125" customWidth="1"/>
    <col min="13872" max="13872" width="9.28515625" customWidth="1"/>
    <col min="13873" max="13873" width="7.28515625" customWidth="1"/>
    <col min="13874" max="13874" width="9.85546875" customWidth="1"/>
    <col min="13875" max="13875" width="10.5703125" customWidth="1"/>
    <col min="13876" max="13876" width="8.5703125" customWidth="1"/>
    <col min="13877" max="13878" width="8.42578125" customWidth="1"/>
    <col min="13879" max="13879" width="9.140625" customWidth="1"/>
    <col min="13880" max="13880" width="8.140625" customWidth="1"/>
    <col min="13881" max="13881" width="8.85546875" customWidth="1"/>
    <col min="14075" max="14075" width="2.5703125" customWidth="1"/>
    <col min="14076" max="14076" width="5.140625" customWidth="1"/>
    <col min="14077" max="14077" width="12.42578125" customWidth="1"/>
    <col min="14078" max="14078" width="8.5703125" customWidth="1"/>
    <col min="14079" max="14079" width="9.28515625" customWidth="1"/>
    <col min="14080" max="14080" width="9.140625" customWidth="1"/>
    <col min="14081" max="14081" width="9" customWidth="1"/>
    <col min="14082" max="14082" width="8.85546875" customWidth="1"/>
    <col min="14083" max="14083" width="9" customWidth="1"/>
    <col min="14084" max="14085" width="8.85546875" customWidth="1"/>
    <col min="14086" max="14086" width="9.140625" customWidth="1"/>
    <col min="14087" max="14087" width="9.28515625" customWidth="1"/>
    <col min="14088" max="14088" width="9.42578125" customWidth="1"/>
    <col min="14089" max="14089" width="9.28515625" customWidth="1"/>
    <col min="14090" max="14090" width="9.5703125" customWidth="1"/>
    <col min="14091" max="14091" width="10" customWidth="1"/>
    <col min="14092" max="14092" width="10.140625" customWidth="1"/>
    <col min="14093" max="14093" width="10.28515625" customWidth="1"/>
    <col min="14094" max="14094" width="9.42578125" customWidth="1"/>
    <col min="14095" max="14095" width="9.5703125" customWidth="1"/>
    <col min="14096" max="14096" width="9" customWidth="1"/>
    <col min="14097" max="14097" width="9.42578125" customWidth="1"/>
    <col min="14098" max="14099" width="9.7109375" customWidth="1"/>
    <col min="14100" max="14101" width="10" customWidth="1"/>
    <col min="14102" max="14102" width="9.85546875" customWidth="1"/>
    <col min="14103" max="14103" width="14.140625" customWidth="1"/>
    <col min="14104" max="14104" width="10.42578125" customWidth="1"/>
    <col min="14105" max="14105" width="10.5703125" customWidth="1"/>
    <col min="14106" max="14106" width="10.42578125" customWidth="1"/>
    <col min="14107" max="14107" width="10.28515625" customWidth="1"/>
    <col min="14108" max="14108" width="10.5703125" customWidth="1"/>
    <col min="14109" max="14109" width="9.140625" customWidth="1"/>
    <col min="14110" max="14110" width="10.42578125" customWidth="1"/>
    <col min="14111" max="14116" width="9.140625" customWidth="1"/>
    <col min="14117" max="14117" width="8" customWidth="1"/>
    <col min="14118" max="14126" width="7.28515625" customWidth="1"/>
    <col min="14127" max="14127" width="8.42578125" customWidth="1"/>
    <col min="14128" max="14128" width="9.28515625" customWidth="1"/>
    <col min="14129" max="14129" width="7.28515625" customWidth="1"/>
    <col min="14130" max="14130" width="9.85546875" customWidth="1"/>
    <col min="14131" max="14131" width="10.5703125" customWidth="1"/>
    <col min="14132" max="14132" width="8.5703125" customWidth="1"/>
    <col min="14133" max="14134" width="8.42578125" customWidth="1"/>
    <col min="14135" max="14135" width="9.140625" customWidth="1"/>
    <col min="14136" max="14136" width="8.140625" customWidth="1"/>
    <col min="14137" max="14137" width="8.85546875" customWidth="1"/>
    <col min="14331" max="14331" width="2.5703125" customWidth="1"/>
    <col min="14332" max="14332" width="5.140625" customWidth="1"/>
    <col min="14333" max="14333" width="12.42578125" customWidth="1"/>
    <col min="14334" max="14334" width="8.5703125" customWidth="1"/>
    <col min="14335" max="14335" width="9.28515625" customWidth="1"/>
    <col min="14336" max="14336" width="9.140625" customWidth="1"/>
    <col min="14337" max="14337" width="9" customWidth="1"/>
    <col min="14338" max="14338" width="8.85546875" customWidth="1"/>
    <col min="14339" max="14339" width="9" customWidth="1"/>
    <col min="14340" max="14341" width="8.85546875" customWidth="1"/>
    <col min="14342" max="14342" width="9.140625" customWidth="1"/>
    <col min="14343" max="14343" width="9.28515625" customWidth="1"/>
    <col min="14344" max="14344" width="9.42578125" customWidth="1"/>
    <col min="14345" max="14345" width="9.28515625" customWidth="1"/>
    <col min="14346" max="14346" width="9.5703125" customWidth="1"/>
    <col min="14347" max="14347" width="10" customWidth="1"/>
    <col min="14348" max="14348" width="10.140625" customWidth="1"/>
    <col min="14349" max="14349" width="10.28515625" customWidth="1"/>
    <col min="14350" max="14350" width="9.42578125" customWidth="1"/>
    <col min="14351" max="14351" width="9.5703125" customWidth="1"/>
    <col min="14352" max="14352" width="9" customWidth="1"/>
    <col min="14353" max="14353" width="9.42578125" customWidth="1"/>
    <col min="14354" max="14355" width="9.7109375" customWidth="1"/>
    <col min="14356" max="14357" width="10" customWidth="1"/>
    <col min="14358" max="14358" width="9.85546875" customWidth="1"/>
    <col min="14359" max="14359" width="14.140625" customWidth="1"/>
    <col min="14360" max="14360" width="10.42578125" customWidth="1"/>
    <col min="14361" max="14361" width="10.5703125" customWidth="1"/>
    <col min="14362" max="14362" width="10.42578125" customWidth="1"/>
    <col min="14363" max="14363" width="10.28515625" customWidth="1"/>
    <col min="14364" max="14364" width="10.5703125" customWidth="1"/>
    <col min="14365" max="14365" width="9.140625" customWidth="1"/>
    <col min="14366" max="14366" width="10.42578125" customWidth="1"/>
    <col min="14367" max="14372" width="9.140625" customWidth="1"/>
    <col min="14373" max="14373" width="8" customWidth="1"/>
    <col min="14374" max="14382" width="7.28515625" customWidth="1"/>
    <col min="14383" max="14383" width="8.42578125" customWidth="1"/>
    <col min="14384" max="14384" width="9.28515625" customWidth="1"/>
    <col min="14385" max="14385" width="7.28515625" customWidth="1"/>
    <col min="14386" max="14386" width="9.85546875" customWidth="1"/>
    <col min="14387" max="14387" width="10.5703125" customWidth="1"/>
    <col min="14388" max="14388" width="8.5703125" customWidth="1"/>
    <col min="14389" max="14390" width="8.42578125" customWidth="1"/>
    <col min="14391" max="14391" width="9.140625" customWidth="1"/>
    <col min="14392" max="14392" width="8.140625" customWidth="1"/>
    <col min="14393" max="14393" width="8.85546875" customWidth="1"/>
    <col min="14587" max="14587" width="2.5703125" customWidth="1"/>
    <col min="14588" max="14588" width="5.140625" customWidth="1"/>
    <col min="14589" max="14589" width="12.42578125" customWidth="1"/>
    <col min="14590" max="14590" width="8.5703125" customWidth="1"/>
    <col min="14591" max="14591" width="9.28515625" customWidth="1"/>
    <col min="14592" max="14592" width="9.140625" customWidth="1"/>
    <col min="14593" max="14593" width="9" customWidth="1"/>
    <col min="14594" max="14594" width="8.85546875" customWidth="1"/>
    <col min="14595" max="14595" width="9" customWidth="1"/>
    <col min="14596" max="14597" width="8.85546875" customWidth="1"/>
    <col min="14598" max="14598" width="9.140625" customWidth="1"/>
    <col min="14599" max="14599" width="9.28515625" customWidth="1"/>
    <col min="14600" max="14600" width="9.42578125" customWidth="1"/>
    <col min="14601" max="14601" width="9.28515625" customWidth="1"/>
    <col min="14602" max="14602" width="9.5703125" customWidth="1"/>
    <col min="14603" max="14603" width="10" customWidth="1"/>
    <col min="14604" max="14604" width="10.140625" customWidth="1"/>
    <col min="14605" max="14605" width="10.28515625" customWidth="1"/>
    <col min="14606" max="14606" width="9.42578125" customWidth="1"/>
    <col min="14607" max="14607" width="9.5703125" customWidth="1"/>
    <col min="14608" max="14608" width="9" customWidth="1"/>
    <col min="14609" max="14609" width="9.42578125" customWidth="1"/>
    <col min="14610" max="14611" width="9.7109375" customWidth="1"/>
    <col min="14612" max="14613" width="10" customWidth="1"/>
    <col min="14614" max="14614" width="9.85546875" customWidth="1"/>
    <col min="14615" max="14615" width="14.140625" customWidth="1"/>
    <col min="14616" max="14616" width="10.42578125" customWidth="1"/>
    <col min="14617" max="14617" width="10.5703125" customWidth="1"/>
    <col min="14618" max="14618" width="10.42578125" customWidth="1"/>
    <col min="14619" max="14619" width="10.28515625" customWidth="1"/>
    <col min="14620" max="14620" width="10.5703125" customWidth="1"/>
    <col min="14621" max="14621" width="9.140625" customWidth="1"/>
    <col min="14622" max="14622" width="10.42578125" customWidth="1"/>
    <col min="14623" max="14628" width="9.140625" customWidth="1"/>
    <col min="14629" max="14629" width="8" customWidth="1"/>
    <col min="14630" max="14638" width="7.28515625" customWidth="1"/>
    <col min="14639" max="14639" width="8.42578125" customWidth="1"/>
    <col min="14640" max="14640" width="9.28515625" customWidth="1"/>
    <col min="14641" max="14641" width="7.28515625" customWidth="1"/>
    <col min="14642" max="14642" width="9.85546875" customWidth="1"/>
    <col min="14643" max="14643" width="10.5703125" customWidth="1"/>
    <col min="14644" max="14644" width="8.5703125" customWidth="1"/>
    <col min="14645" max="14646" width="8.42578125" customWidth="1"/>
    <col min="14647" max="14647" width="9.140625" customWidth="1"/>
    <col min="14648" max="14648" width="8.140625" customWidth="1"/>
    <col min="14649" max="14649" width="8.85546875" customWidth="1"/>
    <col min="14843" max="14843" width="2.5703125" customWidth="1"/>
    <col min="14844" max="14844" width="5.140625" customWidth="1"/>
    <col min="14845" max="14845" width="12.42578125" customWidth="1"/>
    <col min="14846" max="14846" width="8.5703125" customWidth="1"/>
    <col min="14847" max="14847" width="9.28515625" customWidth="1"/>
    <col min="14848" max="14848" width="9.140625" customWidth="1"/>
    <col min="14849" max="14849" width="9" customWidth="1"/>
    <col min="14850" max="14850" width="8.85546875" customWidth="1"/>
    <col min="14851" max="14851" width="9" customWidth="1"/>
    <col min="14852" max="14853" width="8.85546875" customWidth="1"/>
    <col min="14854" max="14854" width="9.140625" customWidth="1"/>
    <col min="14855" max="14855" width="9.28515625" customWidth="1"/>
    <col min="14856" max="14856" width="9.42578125" customWidth="1"/>
    <col min="14857" max="14857" width="9.28515625" customWidth="1"/>
    <col min="14858" max="14858" width="9.5703125" customWidth="1"/>
    <col min="14859" max="14859" width="10" customWidth="1"/>
    <col min="14860" max="14860" width="10.140625" customWidth="1"/>
    <col min="14861" max="14861" width="10.28515625" customWidth="1"/>
    <col min="14862" max="14862" width="9.42578125" customWidth="1"/>
    <col min="14863" max="14863" width="9.5703125" customWidth="1"/>
    <col min="14864" max="14864" width="9" customWidth="1"/>
    <col min="14865" max="14865" width="9.42578125" customWidth="1"/>
    <col min="14866" max="14867" width="9.7109375" customWidth="1"/>
    <col min="14868" max="14869" width="10" customWidth="1"/>
    <col min="14870" max="14870" width="9.85546875" customWidth="1"/>
    <col min="14871" max="14871" width="14.140625" customWidth="1"/>
    <col min="14872" max="14872" width="10.42578125" customWidth="1"/>
    <col min="14873" max="14873" width="10.5703125" customWidth="1"/>
    <col min="14874" max="14874" width="10.42578125" customWidth="1"/>
    <col min="14875" max="14875" width="10.28515625" customWidth="1"/>
    <col min="14876" max="14876" width="10.5703125" customWidth="1"/>
    <col min="14877" max="14877" width="9.140625" customWidth="1"/>
    <col min="14878" max="14878" width="10.42578125" customWidth="1"/>
    <col min="14879" max="14884" width="9.140625" customWidth="1"/>
    <col min="14885" max="14885" width="8" customWidth="1"/>
    <col min="14886" max="14894" width="7.28515625" customWidth="1"/>
    <col min="14895" max="14895" width="8.42578125" customWidth="1"/>
    <col min="14896" max="14896" width="9.28515625" customWidth="1"/>
    <col min="14897" max="14897" width="7.28515625" customWidth="1"/>
    <col min="14898" max="14898" width="9.85546875" customWidth="1"/>
    <col min="14899" max="14899" width="10.5703125" customWidth="1"/>
    <col min="14900" max="14900" width="8.5703125" customWidth="1"/>
    <col min="14901" max="14902" width="8.42578125" customWidth="1"/>
    <col min="14903" max="14903" width="9.140625" customWidth="1"/>
    <col min="14904" max="14904" width="8.140625" customWidth="1"/>
    <col min="14905" max="14905" width="8.85546875" customWidth="1"/>
    <col min="15099" max="15099" width="2.5703125" customWidth="1"/>
    <col min="15100" max="15100" width="5.140625" customWidth="1"/>
    <col min="15101" max="15101" width="12.42578125" customWidth="1"/>
    <col min="15102" max="15102" width="8.5703125" customWidth="1"/>
    <col min="15103" max="15103" width="9.28515625" customWidth="1"/>
    <col min="15104" max="15104" width="9.140625" customWidth="1"/>
    <col min="15105" max="15105" width="9" customWidth="1"/>
    <col min="15106" max="15106" width="8.85546875" customWidth="1"/>
    <col min="15107" max="15107" width="9" customWidth="1"/>
    <col min="15108" max="15109" width="8.85546875" customWidth="1"/>
    <col min="15110" max="15110" width="9.140625" customWidth="1"/>
    <col min="15111" max="15111" width="9.28515625" customWidth="1"/>
    <col min="15112" max="15112" width="9.42578125" customWidth="1"/>
    <col min="15113" max="15113" width="9.28515625" customWidth="1"/>
    <col min="15114" max="15114" width="9.5703125" customWidth="1"/>
    <col min="15115" max="15115" width="10" customWidth="1"/>
    <col min="15116" max="15116" width="10.140625" customWidth="1"/>
    <col min="15117" max="15117" width="10.28515625" customWidth="1"/>
    <col min="15118" max="15118" width="9.42578125" customWidth="1"/>
    <col min="15119" max="15119" width="9.5703125" customWidth="1"/>
    <col min="15120" max="15120" width="9" customWidth="1"/>
    <col min="15121" max="15121" width="9.42578125" customWidth="1"/>
    <col min="15122" max="15123" width="9.7109375" customWidth="1"/>
    <col min="15124" max="15125" width="10" customWidth="1"/>
    <col min="15126" max="15126" width="9.85546875" customWidth="1"/>
    <col min="15127" max="15127" width="14.140625" customWidth="1"/>
    <col min="15128" max="15128" width="10.42578125" customWidth="1"/>
    <col min="15129" max="15129" width="10.5703125" customWidth="1"/>
    <col min="15130" max="15130" width="10.42578125" customWidth="1"/>
    <col min="15131" max="15131" width="10.28515625" customWidth="1"/>
    <col min="15132" max="15132" width="10.5703125" customWidth="1"/>
    <col min="15133" max="15133" width="9.140625" customWidth="1"/>
    <col min="15134" max="15134" width="10.42578125" customWidth="1"/>
    <col min="15135" max="15140" width="9.140625" customWidth="1"/>
    <col min="15141" max="15141" width="8" customWidth="1"/>
    <col min="15142" max="15150" width="7.28515625" customWidth="1"/>
    <col min="15151" max="15151" width="8.42578125" customWidth="1"/>
    <col min="15152" max="15152" width="9.28515625" customWidth="1"/>
    <col min="15153" max="15153" width="7.28515625" customWidth="1"/>
    <col min="15154" max="15154" width="9.85546875" customWidth="1"/>
    <col min="15155" max="15155" width="10.5703125" customWidth="1"/>
    <col min="15156" max="15156" width="8.5703125" customWidth="1"/>
    <col min="15157" max="15158" width="8.42578125" customWidth="1"/>
    <col min="15159" max="15159" width="9.140625" customWidth="1"/>
    <col min="15160" max="15160" width="8.140625" customWidth="1"/>
    <col min="15161" max="15161" width="8.85546875" customWidth="1"/>
    <col min="15355" max="15355" width="2.5703125" customWidth="1"/>
    <col min="15356" max="15356" width="5.140625" customWidth="1"/>
    <col min="15357" max="15357" width="12.42578125" customWidth="1"/>
    <col min="15358" max="15358" width="8.5703125" customWidth="1"/>
    <col min="15359" max="15359" width="9.28515625" customWidth="1"/>
    <col min="15360" max="15360" width="9.140625" customWidth="1"/>
    <col min="15361" max="15361" width="9" customWidth="1"/>
    <col min="15362" max="15362" width="8.85546875" customWidth="1"/>
    <col min="15363" max="15363" width="9" customWidth="1"/>
    <col min="15364" max="15365" width="8.85546875" customWidth="1"/>
    <col min="15366" max="15366" width="9.140625" customWidth="1"/>
    <col min="15367" max="15367" width="9.28515625" customWidth="1"/>
    <col min="15368" max="15368" width="9.42578125" customWidth="1"/>
    <col min="15369" max="15369" width="9.28515625" customWidth="1"/>
    <col min="15370" max="15370" width="9.5703125" customWidth="1"/>
    <col min="15371" max="15371" width="10" customWidth="1"/>
    <col min="15372" max="15372" width="10.140625" customWidth="1"/>
    <col min="15373" max="15373" width="10.28515625" customWidth="1"/>
    <col min="15374" max="15374" width="9.42578125" customWidth="1"/>
    <col min="15375" max="15375" width="9.5703125" customWidth="1"/>
    <col min="15376" max="15376" width="9" customWidth="1"/>
    <col min="15377" max="15377" width="9.42578125" customWidth="1"/>
    <col min="15378" max="15379" width="9.7109375" customWidth="1"/>
    <col min="15380" max="15381" width="10" customWidth="1"/>
    <col min="15382" max="15382" width="9.85546875" customWidth="1"/>
    <col min="15383" max="15383" width="14.140625" customWidth="1"/>
    <col min="15384" max="15384" width="10.42578125" customWidth="1"/>
    <col min="15385" max="15385" width="10.5703125" customWidth="1"/>
    <col min="15386" max="15386" width="10.42578125" customWidth="1"/>
    <col min="15387" max="15387" width="10.28515625" customWidth="1"/>
    <col min="15388" max="15388" width="10.5703125" customWidth="1"/>
    <col min="15389" max="15389" width="9.140625" customWidth="1"/>
    <col min="15390" max="15390" width="10.42578125" customWidth="1"/>
    <col min="15391" max="15396" width="9.140625" customWidth="1"/>
    <col min="15397" max="15397" width="8" customWidth="1"/>
    <col min="15398" max="15406" width="7.28515625" customWidth="1"/>
    <col min="15407" max="15407" width="8.42578125" customWidth="1"/>
    <col min="15408" max="15408" width="9.28515625" customWidth="1"/>
    <col min="15409" max="15409" width="7.28515625" customWidth="1"/>
    <col min="15410" max="15410" width="9.85546875" customWidth="1"/>
    <col min="15411" max="15411" width="10.5703125" customWidth="1"/>
    <col min="15412" max="15412" width="8.5703125" customWidth="1"/>
    <col min="15413" max="15414" width="8.42578125" customWidth="1"/>
    <col min="15415" max="15415" width="9.140625" customWidth="1"/>
    <col min="15416" max="15416" width="8.140625" customWidth="1"/>
    <col min="15417" max="15417" width="8.85546875" customWidth="1"/>
    <col min="15611" max="15611" width="2.5703125" customWidth="1"/>
    <col min="15612" max="15612" width="5.140625" customWidth="1"/>
    <col min="15613" max="15613" width="12.42578125" customWidth="1"/>
    <col min="15614" max="15614" width="8.5703125" customWidth="1"/>
    <col min="15615" max="15615" width="9.28515625" customWidth="1"/>
    <col min="15616" max="15616" width="9.140625" customWidth="1"/>
    <col min="15617" max="15617" width="9" customWidth="1"/>
    <col min="15618" max="15618" width="8.85546875" customWidth="1"/>
    <col min="15619" max="15619" width="9" customWidth="1"/>
    <col min="15620" max="15621" width="8.85546875" customWidth="1"/>
    <col min="15622" max="15622" width="9.140625" customWidth="1"/>
    <col min="15623" max="15623" width="9.28515625" customWidth="1"/>
    <col min="15624" max="15624" width="9.42578125" customWidth="1"/>
    <col min="15625" max="15625" width="9.28515625" customWidth="1"/>
    <col min="15626" max="15626" width="9.5703125" customWidth="1"/>
    <col min="15627" max="15627" width="10" customWidth="1"/>
    <col min="15628" max="15628" width="10.140625" customWidth="1"/>
    <col min="15629" max="15629" width="10.28515625" customWidth="1"/>
    <col min="15630" max="15630" width="9.42578125" customWidth="1"/>
    <col min="15631" max="15631" width="9.5703125" customWidth="1"/>
    <col min="15632" max="15632" width="9" customWidth="1"/>
    <col min="15633" max="15633" width="9.42578125" customWidth="1"/>
    <col min="15634" max="15635" width="9.7109375" customWidth="1"/>
    <col min="15636" max="15637" width="10" customWidth="1"/>
    <col min="15638" max="15638" width="9.85546875" customWidth="1"/>
    <col min="15639" max="15639" width="14.140625" customWidth="1"/>
    <col min="15640" max="15640" width="10.42578125" customWidth="1"/>
    <col min="15641" max="15641" width="10.5703125" customWidth="1"/>
    <col min="15642" max="15642" width="10.42578125" customWidth="1"/>
    <col min="15643" max="15643" width="10.28515625" customWidth="1"/>
    <col min="15644" max="15644" width="10.5703125" customWidth="1"/>
    <col min="15645" max="15645" width="9.140625" customWidth="1"/>
    <col min="15646" max="15646" width="10.42578125" customWidth="1"/>
    <col min="15647" max="15652" width="9.140625" customWidth="1"/>
    <col min="15653" max="15653" width="8" customWidth="1"/>
    <col min="15654" max="15662" width="7.28515625" customWidth="1"/>
    <col min="15663" max="15663" width="8.42578125" customWidth="1"/>
    <col min="15664" max="15664" width="9.28515625" customWidth="1"/>
    <col min="15665" max="15665" width="7.28515625" customWidth="1"/>
    <col min="15666" max="15666" width="9.85546875" customWidth="1"/>
    <col min="15667" max="15667" width="10.5703125" customWidth="1"/>
    <col min="15668" max="15668" width="8.5703125" customWidth="1"/>
    <col min="15669" max="15670" width="8.42578125" customWidth="1"/>
    <col min="15671" max="15671" width="9.140625" customWidth="1"/>
    <col min="15672" max="15672" width="8.140625" customWidth="1"/>
    <col min="15673" max="15673" width="8.85546875" customWidth="1"/>
    <col min="15867" max="15867" width="2.5703125" customWidth="1"/>
    <col min="15868" max="15868" width="5.140625" customWidth="1"/>
    <col min="15869" max="15869" width="12.42578125" customWidth="1"/>
    <col min="15870" max="15870" width="8.5703125" customWidth="1"/>
    <col min="15871" max="15871" width="9.28515625" customWidth="1"/>
    <col min="15872" max="15872" width="9.140625" customWidth="1"/>
    <col min="15873" max="15873" width="9" customWidth="1"/>
    <col min="15874" max="15874" width="8.85546875" customWidth="1"/>
    <col min="15875" max="15875" width="9" customWidth="1"/>
    <col min="15876" max="15877" width="8.85546875" customWidth="1"/>
    <col min="15878" max="15878" width="9.140625" customWidth="1"/>
    <col min="15879" max="15879" width="9.28515625" customWidth="1"/>
    <col min="15880" max="15880" width="9.42578125" customWidth="1"/>
    <col min="15881" max="15881" width="9.28515625" customWidth="1"/>
    <col min="15882" max="15882" width="9.5703125" customWidth="1"/>
    <col min="15883" max="15883" width="10" customWidth="1"/>
    <col min="15884" max="15884" width="10.140625" customWidth="1"/>
    <col min="15885" max="15885" width="10.28515625" customWidth="1"/>
    <col min="15886" max="15886" width="9.42578125" customWidth="1"/>
    <col min="15887" max="15887" width="9.5703125" customWidth="1"/>
    <col min="15888" max="15888" width="9" customWidth="1"/>
    <col min="15889" max="15889" width="9.42578125" customWidth="1"/>
    <col min="15890" max="15891" width="9.7109375" customWidth="1"/>
    <col min="15892" max="15893" width="10" customWidth="1"/>
    <col min="15894" max="15894" width="9.85546875" customWidth="1"/>
    <col min="15895" max="15895" width="14.140625" customWidth="1"/>
    <col min="15896" max="15896" width="10.42578125" customWidth="1"/>
    <col min="15897" max="15897" width="10.5703125" customWidth="1"/>
    <col min="15898" max="15898" width="10.42578125" customWidth="1"/>
    <col min="15899" max="15899" width="10.28515625" customWidth="1"/>
    <col min="15900" max="15900" width="10.5703125" customWidth="1"/>
    <col min="15901" max="15901" width="9.140625" customWidth="1"/>
    <col min="15902" max="15902" width="10.42578125" customWidth="1"/>
    <col min="15903" max="15908" width="9.140625" customWidth="1"/>
    <col min="15909" max="15909" width="8" customWidth="1"/>
    <col min="15910" max="15918" width="7.28515625" customWidth="1"/>
    <col min="15919" max="15919" width="8.42578125" customWidth="1"/>
    <col min="15920" max="15920" width="9.28515625" customWidth="1"/>
    <col min="15921" max="15921" width="7.28515625" customWidth="1"/>
    <col min="15922" max="15922" width="9.85546875" customWidth="1"/>
    <col min="15923" max="15923" width="10.5703125" customWidth="1"/>
    <col min="15924" max="15924" width="8.5703125" customWidth="1"/>
    <col min="15925" max="15926" width="8.42578125" customWidth="1"/>
    <col min="15927" max="15927" width="9.140625" customWidth="1"/>
    <col min="15928" max="15928" width="8.140625" customWidth="1"/>
    <col min="15929" max="15929" width="8.85546875" customWidth="1"/>
    <col min="16123" max="16123" width="2.5703125" customWidth="1"/>
    <col min="16124" max="16124" width="5.140625" customWidth="1"/>
    <col min="16125" max="16125" width="12.42578125" customWidth="1"/>
    <col min="16126" max="16126" width="8.5703125" customWidth="1"/>
    <col min="16127" max="16127" width="9.28515625" customWidth="1"/>
    <col min="16128" max="16128" width="9.140625" customWidth="1"/>
    <col min="16129" max="16129" width="9" customWidth="1"/>
    <col min="16130" max="16130" width="8.85546875" customWidth="1"/>
    <col min="16131" max="16131" width="9" customWidth="1"/>
    <col min="16132" max="16133" width="8.85546875" customWidth="1"/>
    <col min="16134" max="16134" width="9.140625" customWidth="1"/>
    <col min="16135" max="16135" width="9.28515625" customWidth="1"/>
    <col min="16136" max="16136" width="9.42578125" customWidth="1"/>
    <col min="16137" max="16137" width="9.28515625" customWidth="1"/>
    <col min="16138" max="16138" width="9.5703125" customWidth="1"/>
    <col min="16139" max="16139" width="10" customWidth="1"/>
    <col min="16140" max="16140" width="10.140625" customWidth="1"/>
    <col min="16141" max="16141" width="10.28515625" customWidth="1"/>
    <col min="16142" max="16142" width="9.42578125" customWidth="1"/>
    <col min="16143" max="16143" width="9.5703125" customWidth="1"/>
    <col min="16144" max="16144" width="9" customWidth="1"/>
    <col min="16145" max="16145" width="9.42578125" customWidth="1"/>
    <col min="16146" max="16147" width="9.7109375" customWidth="1"/>
    <col min="16148" max="16149" width="10" customWidth="1"/>
    <col min="16150" max="16150" width="9.85546875" customWidth="1"/>
    <col min="16151" max="16151" width="14.140625" customWidth="1"/>
    <col min="16152" max="16152" width="10.42578125" customWidth="1"/>
    <col min="16153" max="16153" width="10.5703125" customWidth="1"/>
    <col min="16154" max="16154" width="10.42578125" customWidth="1"/>
    <col min="16155" max="16155" width="10.28515625" customWidth="1"/>
    <col min="16156" max="16156" width="10.5703125" customWidth="1"/>
    <col min="16157" max="16157" width="9.140625" customWidth="1"/>
    <col min="16158" max="16158" width="10.42578125" customWidth="1"/>
    <col min="16159" max="16164" width="9.140625" customWidth="1"/>
    <col min="16165" max="16165" width="8" customWidth="1"/>
    <col min="16166" max="16174" width="7.28515625" customWidth="1"/>
    <col min="16175" max="16175" width="8.42578125" customWidth="1"/>
    <col min="16176" max="16176" width="9.28515625" customWidth="1"/>
    <col min="16177" max="16177" width="7.28515625" customWidth="1"/>
    <col min="16178" max="16178" width="9.85546875" customWidth="1"/>
    <col min="16179" max="16179" width="10.5703125" customWidth="1"/>
    <col min="16180" max="16180" width="8.5703125" customWidth="1"/>
    <col min="16181" max="16182" width="8.42578125" customWidth="1"/>
    <col min="16183" max="16183" width="9.140625" customWidth="1"/>
    <col min="16184" max="16184" width="8.140625" customWidth="1"/>
    <col min="16185" max="16185" width="8.85546875" customWidth="1"/>
  </cols>
  <sheetData>
    <row r="1" spans="2:60" ht="30" x14ac:dyDescent="0.25">
      <c r="B1" s="1288" t="s">
        <v>293</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row>
    <row r="2" spans="2:60" ht="15.75" thickBot="1" x14ac:dyDescent="0.3">
      <c r="B2" s="282"/>
      <c r="C2" s="1"/>
    </row>
    <row r="3" spans="2:60" ht="15.75" customHeight="1" thickBot="1" x14ac:dyDescent="0.3">
      <c r="B3" s="1358" t="s">
        <v>0</v>
      </c>
      <c r="C3" s="1359"/>
      <c r="D3" s="1364" t="s">
        <v>1</v>
      </c>
      <c r="E3" s="1467" t="s">
        <v>2</v>
      </c>
      <c r="F3" s="1468"/>
      <c r="G3" s="1468"/>
      <c r="H3" s="1468"/>
      <c r="I3" s="1468"/>
      <c r="J3" s="1468"/>
      <c r="K3" s="1468"/>
      <c r="L3" s="1469"/>
      <c r="M3" s="1630" t="s">
        <v>3</v>
      </c>
      <c r="N3" s="1631"/>
      <c r="O3" s="1631"/>
      <c r="P3" s="1631"/>
      <c r="Q3" s="1631"/>
      <c r="R3" s="1631"/>
      <c r="S3" s="1631"/>
      <c r="T3" s="1631"/>
      <c r="U3" s="1631"/>
      <c r="V3" s="1631"/>
      <c r="W3" s="1631"/>
      <c r="X3" s="1631"/>
      <c r="Y3" s="1631"/>
      <c r="Z3" s="1631"/>
      <c r="AA3" s="1632"/>
      <c r="AB3" s="1500" t="s">
        <v>4</v>
      </c>
      <c r="AC3" s="1468"/>
      <c r="AD3" s="1468"/>
      <c r="AE3" s="1469"/>
      <c r="AF3" s="1660" t="s">
        <v>5</v>
      </c>
      <c r="AG3" s="1648"/>
      <c r="AH3" s="1648"/>
      <c r="AI3" s="1648"/>
      <c r="AJ3" s="1648"/>
      <c r="AK3" s="1648"/>
      <c r="AL3" s="1648"/>
      <c r="AM3" s="1649"/>
      <c r="AN3" s="1667" t="s">
        <v>6</v>
      </c>
      <c r="AO3" s="1631"/>
      <c r="AP3" s="1631"/>
      <c r="AQ3" s="1631"/>
      <c r="AR3" s="1631"/>
      <c r="AS3" s="1631"/>
      <c r="AT3" s="1631"/>
      <c r="AU3" s="1631"/>
      <c r="AV3" s="1631"/>
      <c r="AW3" s="1631"/>
      <c r="AX3" s="1631"/>
      <c r="AY3" s="1631"/>
      <c r="AZ3" s="1632"/>
      <c r="BA3" s="1667" t="s">
        <v>7</v>
      </c>
      <c r="BB3" s="1631"/>
      <c r="BC3" s="1631"/>
      <c r="BD3" s="1631"/>
      <c r="BE3" s="1631"/>
      <c r="BF3" s="1632"/>
      <c r="BG3" s="1680" t="s">
        <v>199</v>
      </c>
    </row>
    <row r="4" spans="2:60" ht="38.25" customHeight="1" x14ac:dyDescent="0.25">
      <c r="B4" s="1360"/>
      <c r="C4" s="1361"/>
      <c r="D4" s="1365"/>
      <c r="E4" s="1617" t="s">
        <v>9</v>
      </c>
      <c r="F4" s="1618"/>
      <c r="G4" s="1618"/>
      <c r="H4" s="1618" t="s">
        <v>117</v>
      </c>
      <c r="I4" s="1618"/>
      <c r="J4" s="1635" t="s">
        <v>12</v>
      </c>
      <c r="K4" s="1635"/>
      <c r="L4" s="1636"/>
      <c r="M4" s="1617" t="s">
        <v>90</v>
      </c>
      <c r="N4" s="1618"/>
      <c r="O4" s="1618"/>
      <c r="P4" s="1594" t="s">
        <v>91</v>
      </c>
      <c r="Q4" s="1618" t="s">
        <v>143</v>
      </c>
      <c r="R4" s="1618"/>
      <c r="S4" s="1618"/>
      <c r="T4" s="1618"/>
      <c r="U4" s="1618"/>
      <c r="V4" s="1618"/>
      <c r="W4" s="1618" t="s">
        <v>198</v>
      </c>
      <c r="X4" s="1618"/>
      <c r="Y4" s="1618"/>
      <c r="Z4" s="1618"/>
      <c r="AA4" s="1621"/>
      <c r="AB4" s="1657" t="s">
        <v>46</v>
      </c>
      <c r="AC4" s="673" t="s">
        <v>15</v>
      </c>
      <c r="AD4" s="674" t="s">
        <v>16</v>
      </c>
      <c r="AE4" s="243" t="s">
        <v>17</v>
      </c>
      <c r="AF4" s="1661" t="s">
        <v>18</v>
      </c>
      <c r="AG4" s="1618"/>
      <c r="AH4" s="1618" t="s">
        <v>19</v>
      </c>
      <c r="AI4" s="1618"/>
      <c r="AJ4" s="1644" t="s">
        <v>20</v>
      </c>
      <c r="AK4" s="1645"/>
      <c r="AL4" s="1645"/>
      <c r="AM4" s="1646"/>
      <c r="AN4" s="1657" t="s">
        <v>21</v>
      </c>
      <c r="AO4" s="1594" t="s">
        <v>22</v>
      </c>
      <c r="AP4" s="1594" t="s">
        <v>23</v>
      </c>
      <c r="AQ4" s="1594" t="s">
        <v>24</v>
      </c>
      <c r="AR4" s="1594" t="s">
        <v>25</v>
      </c>
      <c r="AS4" s="1637" t="s">
        <v>26</v>
      </c>
      <c r="AT4" s="1594" t="s">
        <v>93</v>
      </c>
      <c r="AU4" s="1594" t="s">
        <v>94</v>
      </c>
      <c r="AV4" s="1597" t="s">
        <v>27</v>
      </c>
      <c r="AW4" s="1597" t="s">
        <v>28</v>
      </c>
      <c r="AX4" s="1594" t="s">
        <v>29</v>
      </c>
      <c r="AY4" s="1594" t="s">
        <v>30</v>
      </c>
      <c r="AZ4" s="1601" t="s">
        <v>31</v>
      </c>
      <c r="BA4" s="1668" t="s">
        <v>32</v>
      </c>
      <c r="BB4" s="1628"/>
      <c r="BC4" s="1629" t="s">
        <v>33</v>
      </c>
      <c r="BD4" s="1628"/>
      <c r="BE4" s="1592" t="s">
        <v>34</v>
      </c>
      <c r="BF4" s="1593"/>
      <c r="BG4" s="1681"/>
    </row>
    <row r="5" spans="2:60" ht="38.25" customHeight="1" x14ac:dyDescent="0.25">
      <c r="B5" s="1360"/>
      <c r="C5" s="1361"/>
      <c r="D5" s="1365"/>
      <c r="E5" s="1612" t="s">
        <v>114</v>
      </c>
      <c r="F5" s="1604" t="s">
        <v>115</v>
      </c>
      <c r="G5" s="1604" t="s">
        <v>116</v>
      </c>
      <c r="H5" s="1604" t="s">
        <v>118</v>
      </c>
      <c r="I5" s="1604" t="s">
        <v>122</v>
      </c>
      <c r="J5" s="1561" t="s">
        <v>317</v>
      </c>
      <c r="K5" s="1561" t="s">
        <v>318</v>
      </c>
      <c r="L5" s="1616" t="s">
        <v>319</v>
      </c>
      <c r="M5" s="1612" t="s">
        <v>95</v>
      </c>
      <c r="N5" s="1604" t="s">
        <v>96</v>
      </c>
      <c r="O5" s="1604" t="s">
        <v>97</v>
      </c>
      <c r="P5" s="1619"/>
      <c r="Q5" s="1604" t="s">
        <v>119</v>
      </c>
      <c r="R5" s="1604" t="s">
        <v>188</v>
      </c>
      <c r="S5" s="1604" t="s">
        <v>189</v>
      </c>
      <c r="T5" s="1604" t="s">
        <v>100</v>
      </c>
      <c r="U5" s="1604" t="s">
        <v>190</v>
      </c>
      <c r="V5" s="1604" t="s">
        <v>98</v>
      </c>
      <c r="W5" s="1604" t="s">
        <v>41</v>
      </c>
      <c r="X5" s="1604" t="s">
        <v>42</v>
      </c>
      <c r="Y5" s="1604" t="s">
        <v>43</v>
      </c>
      <c r="Z5" s="1604" t="s">
        <v>44</v>
      </c>
      <c r="AA5" s="1607" t="s">
        <v>45</v>
      </c>
      <c r="AB5" s="1658"/>
      <c r="AC5" s="1516" t="s">
        <v>348</v>
      </c>
      <c r="AD5" s="1516" t="s">
        <v>348</v>
      </c>
      <c r="AE5" s="1541" t="s">
        <v>348</v>
      </c>
      <c r="AF5" s="1654" t="s">
        <v>322</v>
      </c>
      <c r="AG5" s="1604" t="s">
        <v>324</v>
      </c>
      <c r="AH5" s="1604" t="s">
        <v>322</v>
      </c>
      <c r="AI5" s="1604" t="s">
        <v>324</v>
      </c>
      <c r="AJ5" s="1604" t="s">
        <v>322</v>
      </c>
      <c r="AK5" s="1604" t="s">
        <v>324</v>
      </c>
      <c r="AL5" s="1604" t="s">
        <v>344</v>
      </c>
      <c r="AM5" s="1607" t="s">
        <v>340</v>
      </c>
      <c r="AN5" s="1658"/>
      <c r="AO5" s="1595"/>
      <c r="AP5" s="1595"/>
      <c r="AQ5" s="1595"/>
      <c r="AR5" s="1595"/>
      <c r="AS5" s="1595"/>
      <c r="AT5" s="1595"/>
      <c r="AU5" s="1595"/>
      <c r="AV5" s="1598"/>
      <c r="AW5" s="1598"/>
      <c r="AX5" s="1595"/>
      <c r="AY5" s="1594"/>
      <c r="AZ5" s="1602"/>
      <c r="BA5" s="1663" t="s">
        <v>341</v>
      </c>
      <c r="BB5" s="1610" t="s">
        <v>329</v>
      </c>
      <c r="BC5" s="1610" t="s">
        <v>349</v>
      </c>
      <c r="BD5" s="1610" t="s">
        <v>329</v>
      </c>
      <c r="BE5" s="1610" t="s">
        <v>349</v>
      </c>
      <c r="BF5" s="1622" t="s">
        <v>329</v>
      </c>
      <c r="BG5" s="1681"/>
    </row>
    <row r="6" spans="2:60" ht="38.25" customHeight="1" x14ac:dyDescent="0.25">
      <c r="B6" s="1360"/>
      <c r="C6" s="1361"/>
      <c r="D6" s="1365"/>
      <c r="E6" s="1624"/>
      <c r="F6" s="1610"/>
      <c r="G6" s="1610"/>
      <c r="H6" s="1610"/>
      <c r="I6" s="1610"/>
      <c r="J6" s="1539"/>
      <c r="K6" s="1539"/>
      <c r="L6" s="1542"/>
      <c r="M6" s="1613"/>
      <c r="N6" s="1633"/>
      <c r="O6" s="1633"/>
      <c r="P6" s="1619"/>
      <c r="Q6" s="1610"/>
      <c r="R6" s="1610"/>
      <c r="S6" s="1610"/>
      <c r="T6" s="1610"/>
      <c r="U6" s="1610"/>
      <c r="V6" s="1610"/>
      <c r="W6" s="1605"/>
      <c r="X6" s="1605"/>
      <c r="Y6" s="1605"/>
      <c r="Z6" s="1605"/>
      <c r="AA6" s="1608"/>
      <c r="AB6" s="1658"/>
      <c r="AC6" s="1517"/>
      <c r="AD6" s="1517"/>
      <c r="AE6" s="1642"/>
      <c r="AF6" s="1663"/>
      <c r="AG6" s="1610"/>
      <c r="AH6" s="1610"/>
      <c r="AI6" s="1610"/>
      <c r="AJ6" s="1610"/>
      <c r="AK6" s="1610"/>
      <c r="AL6" s="1610"/>
      <c r="AM6" s="1622"/>
      <c r="AN6" s="1658"/>
      <c r="AO6" s="1595"/>
      <c r="AP6" s="1595"/>
      <c r="AQ6" s="1595"/>
      <c r="AR6" s="1595"/>
      <c r="AS6" s="1595"/>
      <c r="AT6" s="1595"/>
      <c r="AU6" s="1595"/>
      <c r="AV6" s="1598"/>
      <c r="AW6" s="1598"/>
      <c r="AX6" s="1595"/>
      <c r="AY6" s="1594"/>
      <c r="AZ6" s="1602"/>
      <c r="BA6" s="1664"/>
      <c r="BB6" s="1605"/>
      <c r="BC6" s="1605"/>
      <c r="BD6" s="1605"/>
      <c r="BE6" s="1605"/>
      <c r="BF6" s="1608"/>
      <c r="BG6" s="1681"/>
    </row>
    <row r="7" spans="2:60" ht="54" customHeight="1" thickBot="1" x14ac:dyDescent="0.3">
      <c r="B7" s="1360"/>
      <c r="C7" s="1361"/>
      <c r="D7" s="1365"/>
      <c r="E7" s="1638"/>
      <c r="F7" s="1611"/>
      <c r="G7" s="1611"/>
      <c r="H7" s="1611"/>
      <c r="I7" s="1611"/>
      <c r="J7" s="1540"/>
      <c r="K7" s="1540"/>
      <c r="L7" s="1543"/>
      <c r="M7" s="1614"/>
      <c r="N7" s="1634"/>
      <c r="O7" s="1634"/>
      <c r="P7" s="1620"/>
      <c r="Q7" s="1611"/>
      <c r="R7" s="1611"/>
      <c r="S7" s="1611"/>
      <c r="T7" s="1611"/>
      <c r="U7" s="1611"/>
      <c r="V7" s="1611"/>
      <c r="W7" s="1606"/>
      <c r="X7" s="1606"/>
      <c r="Y7" s="1606"/>
      <c r="Z7" s="1606"/>
      <c r="AA7" s="1609"/>
      <c r="AB7" s="1659"/>
      <c r="AC7" s="1518"/>
      <c r="AD7" s="1518"/>
      <c r="AE7" s="1643"/>
      <c r="AF7" s="1666"/>
      <c r="AG7" s="1611"/>
      <c r="AH7" s="1611"/>
      <c r="AI7" s="1611"/>
      <c r="AJ7" s="1611"/>
      <c r="AK7" s="1611"/>
      <c r="AL7" s="1611"/>
      <c r="AM7" s="1623"/>
      <c r="AN7" s="1659"/>
      <c r="AO7" s="1596"/>
      <c r="AP7" s="1596"/>
      <c r="AQ7" s="1596"/>
      <c r="AR7" s="1596"/>
      <c r="AS7" s="1596"/>
      <c r="AT7" s="1596"/>
      <c r="AU7" s="1596"/>
      <c r="AV7" s="1599"/>
      <c r="AW7" s="1599"/>
      <c r="AX7" s="1596"/>
      <c r="AY7" s="1600"/>
      <c r="AZ7" s="1603"/>
      <c r="BA7" s="1665"/>
      <c r="BB7" s="1606"/>
      <c r="BC7" s="1606"/>
      <c r="BD7" s="1606"/>
      <c r="BE7" s="1606"/>
      <c r="BF7" s="1609"/>
      <c r="BG7" s="1682"/>
    </row>
    <row r="8" spans="2:60" ht="18" customHeight="1" thickBot="1" x14ac:dyDescent="0.3">
      <c r="B8" s="1360"/>
      <c r="C8" s="1361"/>
      <c r="D8" s="1365"/>
      <c r="E8" s="1348" t="s">
        <v>279</v>
      </c>
      <c r="F8" s="1348" t="s">
        <v>279</v>
      </c>
      <c r="G8" s="1348" t="s">
        <v>279</v>
      </c>
      <c r="H8" s="1124" t="s">
        <v>279</v>
      </c>
      <c r="I8" s="1124" t="s">
        <v>279</v>
      </c>
      <c r="J8" s="1356" t="s">
        <v>239</v>
      </c>
      <c r="K8" s="1356" t="s">
        <v>239</v>
      </c>
      <c r="L8" s="1356" t="s">
        <v>239</v>
      </c>
      <c r="M8" s="1348" t="s">
        <v>279</v>
      </c>
      <c r="N8" s="1348" t="s">
        <v>279</v>
      </c>
      <c r="O8" s="1348" t="s">
        <v>279</v>
      </c>
      <c r="P8" s="1348" t="s">
        <v>279</v>
      </c>
      <c r="Q8" s="1348" t="s">
        <v>279</v>
      </c>
      <c r="R8" s="1348" t="s">
        <v>279</v>
      </c>
      <c r="S8" s="1348" t="s">
        <v>279</v>
      </c>
      <c r="T8" s="1348" t="s">
        <v>279</v>
      </c>
      <c r="U8" s="1348" t="s">
        <v>279</v>
      </c>
      <c r="V8" s="1348" t="s">
        <v>279</v>
      </c>
      <c r="W8" s="1348" t="s">
        <v>279</v>
      </c>
      <c r="X8" s="1348" t="s">
        <v>279</v>
      </c>
      <c r="Y8" s="1348" t="s">
        <v>279</v>
      </c>
      <c r="Z8" s="1348" t="s">
        <v>279</v>
      </c>
      <c r="AA8" s="1348" t="s">
        <v>279</v>
      </c>
      <c r="AB8" s="1512" t="s">
        <v>240</v>
      </c>
      <c r="AC8" s="1344" t="s">
        <v>239</v>
      </c>
      <c r="AD8" s="1344" t="s">
        <v>239</v>
      </c>
      <c r="AE8" s="1344" t="s">
        <v>239</v>
      </c>
      <c r="AF8" s="1344" t="s">
        <v>280</v>
      </c>
      <c r="AG8" s="1344" t="s">
        <v>241</v>
      </c>
      <c r="AH8" s="1344" t="s">
        <v>280</v>
      </c>
      <c r="AI8" s="1344" t="s">
        <v>241</v>
      </c>
      <c r="AJ8" s="1344" t="s">
        <v>280</v>
      </c>
      <c r="AK8" s="1344" t="s">
        <v>241</v>
      </c>
      <c r="AL8" s="1344" t="s">
        <v>280</v>
      </c>
      <c r="AM8" s="1346" t="s">
        <v>241</v>
      </c>
      <c r="AN8" s="1344" t="s">
        <v>279</v>
      </c>
      <c r="AO8" s="1344" t="s">
        <v>279</v>
      </c>
      <c r="AP8" s="1344" t="s">
        <v>279</v>
      </c>
      <c r="AQ8" s="1344" t="s">
        <v>279</v>
      </c>
      <c r="AR8" s="1344" t="s">
        <v>279</v>
      </c>
      <c r="AS8" s="1344" t="s">
        <v>279</v>
      </c>
      <c r="AT8" s="1344" t="s">
        <v>279</v>
      </c>
      <c r="AU8" s="1344" t="s">
        <v>279</v>
      </c>
      <c r="AV8" s="1344" t="s">
        <v>279</v>
      </c>
      <c r="AW8" s="1344" t="s">
        <v>279</v>
      </c>
      <c r="AX8" s="1344" t="s">
        <v>279</v>
      </c>
      <c r="AY8" s="1344" t="s">
        <v>279</v>
      </c>
      <c r="AZ8" s="1344" t="s">
        <v>279</v>
      </c>
      <c r="BA8" s="1344" t="s">
        <v>243</v>
      </c>
      <c r="BB8" s="1344" t="s">
        <v>279</v>
      </c>
      <c r="BC8" s="1344" t="s">
        <v>243</v>
      </c>
      <c r="BD8" s="1344" t="s">
        <v>279</v>
      </c>
      <c r="BE8" s="1344" t="s">
        <v>243</v>
      </c>
      <c r="BF8" s="1346" t="s">
        <v>279</v>
      </c>
      <c r="BG8" s="1342" t="s">
        <v>355</v>
      </c>
    </row>
    <row r="9" spans="2:60" ht="18.75" customHeight="1" x14ac:dyDescent="0.25">
      <c r="B9" s="1360"/>
      <c r="C9" s="1361"/>
      <c r="D9" s="1365"/>
      <c r="E9" s="1349"/>
      <c r="F9" s="1349"/>
      <c r="G9" s="1349"/>
      <c r="H9" s="1683" t="s">
        <v>123</v>
      </c>
      <c r="I9" s="1684"/>
      <c r="J9" s="1357"/>
      <c r="K9" s="1357"/>
      <c r="L9" s="1357"/>
      <c r="M9" s="1349"/>
      <c r="N9" s="1349"/>
      <c r="O9" s="1349"/>
      <c r="P9" s="1349"/>
      <c r="Q9" s="1349"/>
      <c r="R9" s="1349"/>
      <c r="S9" s="1349"/>
      <c r="T9" s="1349"/>
      <c r="U9" s="1349"/>
      <c r="V9" s="1349"/>
      <c r="W9" s="1349"/>
      <c r="X9" s="1349"/>
      <c r="Y9" s="1349"/>
      <c r="Z9" s="1349"/>
      <c r="AA9" s="1349"/>
      <c r="AB9" s="1513"/>
      <c r="AC9" s="1345"/>
      <c r="AD9" s="1345"/>
      <c r="AE9" s="1345"/>
      <c r="AF9" s="1345"/>
      <c r="AG9" s="1345"/>
      <c r="AH9" s="1345"/>
      <c r="AI9" s="1345"/>
      <c r="AJ9" s="1345"/>
      <c r="AK9" s="1345"/>
      <c r="AL9" s="1345"/>
      <c r="AM9" s="1347"/>
      <c r="AN9" s="1345"/>
      <c r="AO9" s="1345"/>
      <c r="AP9" s="1345"/>
      <c r="AQ9" s="1345"/>
      <c r="AR9" s="1345"/>
      <c r="AS9" s="1345"/>
      <c r="AT9" s="1345"/>
      <c r="AU9" s="1345"/>
      <c r="AV9" s="1345"/>
      <c r="AW9" s="1345"/>
      <c r="AX9" s="1345"/>
      <c r="AY9" s="1345"/>
      <c r="AZ9" s="1345"/>
      <c r="BA9" s="1345"/>
      <c r="BB9" s="1345"/>
      <c r="BC9" s="1345"/>
      <c r="BD9" s="1345"/>
      <c r="BE9" s="1345"/>
      <c r="BF9" s="1347"/>
      <c r="BG9" s="1343"/>
    </row>
    <row r="10" spans="2:60" ht="23.25" x14ac:dyDescent="0.25">
      <c r="B10" s="1547"/>
      <c r="C10" s="1548"/>
      <c r="D10" s="207" t="s">
        <v>51</v>
      </c>
      <c r="E10" s="637">
        <f>SUM(E11:E47)</f>
        <v>996174</v>
      </c>
      <c r="F10" s="594">
        <f>SUM(F11:F47)</f>
        <v>752549</v>
      </c>
      <c r="G10" s="594">
        <f>SUM(G11:G47)</f>
        <v>311133</v>
      </c>
      <c r="H10" s="594">
        <f>SUM(H11:H47)</f>
        <v>19689</v>
      </c>
      <c r="I10" s="594">
        <f>SUM(I11:I47)</f>
        <v>5594</v>
      </c>
      <c r="J10" s="666">
        <v>1.6</v>
      </c>
      <c r="K10" s="676" t="s">
        <v>191</v>
      </c>
      <c r="L10" s="668">
        <v>1.9</v>
      </c>
      <c r="M10" s="639">
        <f t="shared" ref="M10:AB10" si="0">SUM(M11:M47)</f>
        <v>241</v>
      </c>
      <c r="N10" s="594">
        <f t="shared" si="0"/>
        <v>5</v>
      </c>
      <c r="O10" s="594">
        <f t="shared" si="0"/>
        <v>1573</v>
      </c>
      <c r="P10" s="594">
        <f t="shared" si="0"/>
        <v>209</v>
      </c>
      <c r="Q10" s="594">
        <f t="shared" si="0"/>
        <v>226</v>
      </c>
      <c r="R10" s="594">
        <f t="shared" si="0"/>
        <v>8</v>
      </c>
      <c r="S10" s="594">
        <f t="shared" si="0"/>
        <v>6</v>
      </c>
      <c r="T10" s="594">
        <f t="shared" si="0"/>
        <v>347</v>
      </c>
      <c r="U10" s="594">
        <f t="shared" si="0"/>
        <v>118</v>
      </c>
      <c r="V10" s="594">
        <f t="shared" si="0"/>
        <v>8801</v>
      </c>
      <c r="W10" s="594">
        <f t="shared" si="0"/>
        <v>15570</v>
      </c>
      <c r="X10" s="594">
        <f t="shared" si="0"/>
        <v>94536</v>
      </c>
      <c r="Y10" s="594">
        <f t="shared" si="0"/>
        <v>66577</v>
      </c>
      <c r="Z10" s="594">
        <f t="shared" si="0"/>
        <v>21004</v>
      </c>
      <c r="AA10" s="636">
        <f t="shared" si="0"/>
        <v>18020</v>
      </c>
      <c r="AB10" s="637">
        <f t="shared" si="0"/>
        <v>373266</v>
      </c>
      <c r="AC10" s="677">
        <f>SUM(AC11:AC47)/37</f>
        <v>98.486486486486484</v>
      </c>
      <c r="AD10" s="677">
        <f t="shared" ref="AD10:AE10" si="1">SUM(AD11:AD47)/37</f>
        <v>95.972972972972968</v>
      </c>
      <c r="AE10" s="1131">
        <f t="shared" si="1"/>
        <v>96.891891891891888</v>
      </c>
      <c r="AF10" s="639">
        <v>93702.449999999983</v>
      </c>
      <c r="AG10" s="594">
        <f t="shared" ref="AG10:BF10" si="2">SUM(AG11:AG47)</f>
        <v>426387.25800000003</v>
      </c>
      <c r="AH10" s="594">
        <f t="shared" si="2"/>
        <v>3867.4</v>
      </c>
      <c r="AI10" s="594">
        <f t="shared" si="2"/>
        <v>27346.349999999995</v>
      </c>
      <c r="AJ10" s="594">
        <f t="shared" si="2"/>
        <v>50556.200000000004</v>
      </c>
      <c r="AK10" s="594">
        <f t="shared" si="2"/>
        <v>267829.78439999995</v>
      </c>
      <c r="AL10" s="594">
        <f t="shared" si="2"/>
        <v>119376.27</v>
      </c>
      <c r="AM10" s="636">
        <f t="shared" si="2"/>
        <v>154499.98999999996</v>
      </c>
      <c r="AN10" s="637">
        <f t="shared" si="2"/>
        <v>407032</v>
      </c>
      <c r="AO10" s="594">
        <f t="shared" si="2"/>
        <v>51737</v>
      </c>
      <c r="AP10" s="594">
        <f t="shared" si="2"/>
        <v>45485</v>
      </c>
      <c r="AQ10" s="594">
        <f t="shared" si="2"/>
        <v>13583</v>
      </c>
      <c r="AR10" s="594">
        <f t="shared" si="2"/>
        <v>5568</v>
      </c>
      <c r="AS10" s="594">
        <f t="shared" si="2"/>
        <v>1619</v>
      </c>
      <c r="AT10" s="594">
        <f t="shared" si="2"/>
        <v>11356</v>
      </c>
      <c r="AU10" s="594">
        <f t="shared" si="2"/>
        <v>18558</v>
      </c>
      <c r="AV10" s="594">
        <f t="shared" si="2"/>
        <v>19508</v>
      </c>
      <c r="AW10" s="594">
        <f t="shared" si="2"/>
        <v>20882</v>
      </c>
      <c r="AX10" s="594">
        <f t="shared" si="2"/>
        <v>1546220</v>
      </c>
      <c r="AY10" s="594">
        <f t="shared" si="2"/>
        <v>6148276</v>
      </c>
      <c r="AZ10" s="638">
        <f t="shared" si="2"/>
        <v>8751</v>
      </c>
      <c r="BA10" s="639">
        <f t="shared" si="2"/>
        <v>41265393</v>
      </c>
      <c r="BB10" s="594">
        <f t="shared" si="2"/>
        <v>82797600</v>
      </c>
      <c r="BC10" s="594">
        <f t="shared" si="2"/>
        <v>2522316.764</v>
      </c>
      <c r="BD10" s="594">
        <f t="shared" si="2"/>
        <v>2983972</v>
      </c>
      <c r="BE10" s="594">
        <f t="shared" si="2"/>
        <v>344625.4</v>
      </c>
      <c r="BF10" s="636">
        <f t="shared" si="2"/>
        <v>630690</v>
      </c>
      <c r="BG10" s="686">
        <v>73.83</v>
      </c>
      <c r="BH10" s="30"/>
    </row>
    <row r="11" spans="2:60" x14ac:dyDescent="0.25">
      <c r="B11" s="570">
        <v>1</v>
      </c>
      <c r="C11" s="568">
        <v>41001</v>
      </c>
      <c r="D11" s="535" t="s">
        <v>52</v>
      </c>
      <c r="E11" s="536">
        <v>252516</v>
      </c>
      <c r="F11" s="612">
        <v>164484</v>
      </c>
      <c r="G11" s="538">
        <v>204680</v>
      </c>
      <c r="H11" s="539">
        <v>6412</v>
      </c>
      <c r="I11" s="559">
        <v>2079</v>
      </c>
      <c r="J11" s="646">
        <v>2.1453287197231834</v>
      </c>
      <c r="K11" s="622" t="s">
        <v>191</v>
      </c>
      <c r="L11" s="647">
        <v>2.4864063272367769</v>
      </c>
      <c r="M11" s="634">
        <v>9</v>
      </c>
      <c r="N11" s="974">
        <v>0</v>
      </c>
      <c r="O11" s="612">
        <v>75</v>
      </c>
      <c r="P11" s="612">
        <v>3</v>
      </c>
      <c r="Q11" s="537">
        <v>37</v>
      </c>
      <c r="R11" s="537">
        <v>1</v>
      </c>
      <c r="S11" s="537">
        <v>6</v>
      </c>
      <c r="T11" s="537">
        <v>97</v>
      </c>
      <c r="U11" s="537">
        <v>37</v>
      </c>
      <c r="V11" s="537">
        <v>2104</v>
      </c>
      <c r="W11" s="612">
        <v>3836</v>
      </c>
      <c r="X11" s="612">
        <v>22074</v>
      </c>
      <c r="Y11" s="612">
        <v>16827</v>
      </c>
      <c r="Z11" s="612">
        <v>5702</v>
      </c>
      <c r="AA11" s="596">
        <v>5611</v>
      </c>
      <c r="AB11" s="615">
        <v>131414</v>
      </c>
      <c r="AC11" s="1125">
        <v>98</v>
      </c>
      <c r="AD11" s="1125">
        <v>96</v>
      </c>
      <c r="AE11" s="1126">
        <v>100</v>
      </c>
      <c r="AF11" s="652">
        <v>7734.5</v>
      </c>
      <c r="AG11" s="625">
        <v>23168.400000000001</v>
      </c>
      <c r="AH11" s="612">
        <v>335</v>
      </c>
      <c r="AI11" s="625">
        <v>2010</v>
      </c>
      <c r="AJ11" s="625">
        <v>2756</v>
      </c>
      <c r="AK11" s="625">
        <v>4446.4400000000005</v>
      </c>
      <c r="AL11" s="612">
        <v>3244.5</v>
      </c>
      <c r="AM11" s="631">
        <v>3893.3999999999996</v>
      </c>
      <c r="AN11" s="615">
        <v>21694</v>
      </c>
      <c r="AO11" s="612">
        <v>11000</v>
      </c>
      <c r="AP11" s="612">
        <v>2800</v>
      </c>
      <c r="AQ11" s="612">
        <v>3000</v>
      </c>
      <c r="AR11" s="612">
        <v>800</v>
      </c>
      <c r="AS11" s="621">
        <v>0</v>
      </c>
      <c r="AT11" s="612">
        <v>700</v>
      </c>
      <c r="AU11" s="612">
        <v>1700</v>
      </c>
      <c r="AV11" s="612">
        <v>300</v>
      </c>
      <c r="AW11" s="612">
        <v>1800</v>
      </c>
      <c r="AX11" s="612">
        <v>395500</v>
      </c>
      <c r="AY11" s="612">
        <v>1332000</v>
      </c>
      <c r="AZ11" s="627">
        <v>600</v>
      </c>
      <c r="BA11" s="652">
        <v>3200000</v>
      </c>
      <c r="BB11" s="612">
        <v>6400000</v>
      </c>
      <c r="BC11" s="612">
        <v>360000</v>
      </c>
      <c r="BD11" s="612">
        <v>480000</v>
      </c>
      <c r="BE11" s="612">
        <v>3200</v>
      </c>
      <c r="BF11" s="684">
        <v>6400</v>
      </c>
      <c r="BG11" s="683">
        <v>73.480014151513686</v>
      </c>
    </row>
    <row r="12" spans="2:60" x14ac:dyDescent="0.25">
      <c r="B12" s="283">
        <v>2</v>
      </c>
      <c r="C12" s="41">
        <v>41006</v>
      </c>
      <c r="D12" s="679" t="s">
        <v>80</v>
      </c>
      <c r="E12" s="547">
        <v>31222</v>
      </c>
      <c r="F12" s="616">
        <v>27984</v>
      </c>
      <c r="G12" s="549">
        <v>930</v>
      </c>
      <c r="H12" s="550">
        <v>602</v>
      </c>
      <c r="I12" s="548">
        <v>131</v>
      </c>
      <c r="J12" s="617">
        <v>1.8776303010683071</v>
      </c>
      <c r="K12" s="655" t="s">
        <v>191</v>
      </c>
      <c r="L12" s="618">
        <v>2.9783101327290384</v>
      </c>
      <c r="M12" s="661">
        <v>3</v>
      </c>
      <c r="N12" s="1041">
        <v>0</v>
      </c>
      <c r="O12" s="616">
        <v>29</v>
      </c>
      <c r="P12" s="1041">
        <v>0</v>
      </c>
      <c r="Q12" s="548">
        <v>9</v>
      </c>
      <c r="R12" s="548">
        <v>0</v>
      </c>
      <c r="S12" s="548">
        <v>0</v>
      </c>
      <c r="T12" s="548">
        <v>11</v>
      </c>
      <c r="U12" s="548">
        <v>3</v>
      </c>
      <c r="V12" s="548">
        <v>304</v>
      </c>
      <c r="W12" s="616">
        <v>600</v>
      </c>
      <c r="X12" s="616">
        <v>3812</v>
      </c>
      <c r="Y12" s="616">
        <v>2159</v>
      </c>
      <c r="Z12" s="616">
        <v>505</v>
      </c>
      <c r="AA12" s="669">
        <v>565</v>
      </c>
      <c r="AB12" s="619">
        <v>8119</v>
      </c>
      <c r="AC12" s="1127">
        <v>98</v>
      </c>
      <c r="AD12" s="1127">
        <v>95</v>
      </c>
      <c r="AE12" s="1128">
        <v>98</v>
      </c>
      <c r="AF12" s="670">
        <v>2705</v>
      </c>
      <c r="AG12" s="626">
        <v>9662.2999999999993</v>
      </c>
      <c r="AH12" s="616">
        <v>638</v>
      </c>
      <c r="AI12" s="626">
        <v>8252.5</v>
      </c>
      <c r="AJ12" s="626">
        <v>1210.3</v>
      </c>
      <c r="AK12" s="626">
        <v>4647.41</v>
      </c>
      <c r="AL12" s="616">
        <v>8370.9</v>
      </c>
      <c r="AM12" s="664">
        <v>11049.588</v>
      </c>
      <c r="AN12" s="619">
        <v>3431</v>
      </c>
      <c r="AO12" s="616">
        <v>1200</v>
      </c>
      <c r="AP12" s="616">
        <v>1800</v>
      </c>
      <c r="AQ12" s="616">
        <v>350</v>
      </c>
      <c r="AR12" s="616">
        <v>20</v>
      </c>
      <c r="AS12" s="620">
        <v>15</v>
      </c>
      <c r="AT12" s="620">
        <v>45</v>
      </c>
      <c r="AU12" s="620">
        <v>0</v>
      </c>
      <c r="AV12" s="620">
        <v>0</v>
      </c>
      <c r="AW12" s="620">
        <v>0</v>
      </c>
      <c r="AX12" s="616">
        <v>24000</v>
      </c>
      <c r="AY12" s="616">
        <v>12000</v>
      </c>
      <c r="AZ12" s="628">
        <v>95</v>
      </c>
      <c r="BA12" s="670">
        <v>57750</v>
      </c>
      <c r="BB12" s="616">
        <v>105000</v>
      </c>
      <c r="BC12" s="616">
        <v>36000</v>
      </c>
      <c r="BD12" s="616">
        <v>80000</v>
      </c>
      <c r="BE12" s="620">
        <v>0</v>
      </c>
      <c r="BF12" s="681">
        <v>0</v>
      </c>
      <c r="BG12" s="322">
        <v>71.699858258489257</v>
      </c>
    </row>
    <row r="13" spans="2:60" x14ac:dyDescent="0.25">
      <c r="B13" s="283">
        <v>3</v>
      </c>
      <c r="C13" s="41">
        <v>41013</v>
      </c>
      <c r="D13" s="48" t="s">
        <v>73</v>
      </c>
      <c r="E13" s="231">
        <v>9748</v>
      </c>
      <c r="F13" s="192">
        <v>7108</v>
      </c>
      <c r="G13" s="141">
        <v>766</v>
      </c>
      <c r="H13" s="175">
        <v>156</v>
      </c>
      <c r="I13" s="139">
        <v>53</v>
      </c>
      <c r="J13" s="203">
        <v>2.1136063408190227</v>
      </c>
      <c r="K13" s="198" t="s">
        <v>191</v>
      </c>
      <c r="L13" s="263">
        <v>2.1136063408190227</v>
      </c>
      <c r="M13" s="192">
        <v>4</v>
      </c>
      <c r="N13" s="192">
        <v>1</v>
      </c>
      <c r="O13" s="192">
        <v>17</v>
      </c>
      <c r="P13" s="195">
        <v>0</v>
      </c>
      <c r="Q13" s="154">
        <v>3</v>
      </c>
      <c r="R13" s="154">
        <v>0</v>
      </c>
      <c r="S13" s="154">
        <v>0</v>
      </c>
      <c r="T13" s="154">
        <v>3</v>
      </c>
      <c r="U13" s="154">
        <v>1</v>
      </c>
      <c r="V13" s="154">
        <v>88</v>
      </c>
      <c r="W13" s="192">
        <v>156</v>
      </c>
      <c r="X13" s="192">
        <v>884</v>
      </c>
      <c r="Y13" s="192">
        <v>638</v>
      </c>
      <c r="Z13" s="192">
        <v>240</v>
      </c>
      <c r="AA13" s="139">
        <v>202</v>
      </c>
      <c r="AB13" s="257">
        <v>3203</v>
      </c>
      <c r="AC13" s="1129">
        <v>100</v>
      </c>
      <c r="AD13" s="1129">
        <v>99</v>
      </c>
      <c r="AE13" s="1130">
        <v>99</v>
      </c>
      <c r="AF13" s="194">
        <v>430.5</v>
      </c>
      <c r="AG13" s="194">
        <v>2977.25</v>
      </c>
      <c r="AH13" s="192">
        <v>15</v>
      </c>
      <c r="AI13" s="194">
        <v>105</v>
      </c>
      <c r="AJ13" s="194">
        <v>681.56</v>
      </c>
      <c r="AK13" s="194">
        <v>2777.5499999999997</v>
      </c>
      <c r="AL13" s="192">
        <v>1086</v>
      </c>
      <c r="AM13" s="192">
        <v>1411.8</v>
      </c>
      <c r="AN13" s="257">
        <v>5618</v>
      </c>
      <c r="AO13" s="192">
        <v>1122</v>
      </c>
      <c r="AP13" s="192">
        <v>376</v>
      </c>
      <c r="AQ13" s="192">
        <v>95</v>
      </c>
      <c r="AR13" s="192">
        <v>85</v>
      </c>
      <c r="AS13" s="195">
        <v>0</v>
      </c>
      <c r="AT13" s="986">
        <v>0</v>
      </c>
      <c r="AU13" s="986">
        <v>0</v>
      </c>
      <c r="AV13" s="192">
        <v>40</v>
      </c>
      <c r="AW13" s="192">
        <v>40</v>
      </c>
      <c r="AX13" s="192">
        <v>15000</v>
      </c>
      <c r="AY13" s="192">
        <v>100000</v>
      </c>
      <c r="AZ13" s="259">
        <v>75</v>
      </c>
      <c r="BA13" s="194">
        <v>4950</v>
      </c>
      <c r="BB13" s="192">
        <v>11000</v>
      </c>
      <c r="BC13" s="192">
        <v>3600</v>
      </c>
      <c r="BD13" s="192">
        <v>4000</v>
      </c>
      <c r="BE13" s="195">
        <v>0</v>
      </c>
      <c r="BF13" s="195">
        <v>0</v>
      </c>
      <c r="BG13" s="683">
        <v>64.631693735227486</v>
      </c>
    </row>
    <row r="14" spans="2:60" x14ac:dyDescent="0.25">
      <c r="B14" s="283">
        <v>4</v>
      </c>
      <c r="C14" s="41">
        <v>41016</v>
      </c>
      <c r="D14" s="48" t="s">
        <v>53</v>
      </c>
      <c r="E14" s="231">
        <v>19309</v>
      </c>
      <c r="F14" s="192">
        <v>11553</v>
      </c>
      <c r="G14" s="141">
        <v>2510</v>
      </c>
      <c r="H14" s="175">
        <v>288</v>
      </c>
      <c r="I14" s="139">
        <v>68</v>
      </c>
      <c r="J14" s="193">
        <v>1.7943409247757072</v>
      </c>
      <c r="K14" s="198" t="s">
        <v>191</v>
      </c>
      <c r="L14" s="255">
        <v>2.5534851621808143</v>
      </c>
      <c r="M14" s="192">
        <v>6</v>
      </c>
      <c r="N14" s="996">
        <v>0</v>
      </c>
      <c r="O14" s="192">
        <v>53</v>
      </c>
      <c r="P14" s="195">
        <v>1</v>
      </c>
      <c r="Q14" s="139">
        <v>4</v>
      </c>
      <c r="R14" s="139">
        <v>1</v>
      </c>
      <c r="S14" s="139">
        <v>0</v>
      </c>
      <c r="T14" s="139">
        <v>5</v>
      </c>
      <c r="U14" s="139">
        <v>1</v>
      </c>
      <c r="V14" s="139">
        <v>150</v>
      </c>
      <c r="W14" s="192">
        <v>285</v>
      </c>
      <c r="X14" s="192">
        <v>1523</v>
      </c>
      <c r="Y14" s="192">
        <v>1133</v>
      </c>
      <c r="Z14" s="192">
        <v>388</v>
      </c>
      <c r="AA14" s="139">
        <v>360</v>
      </c>
      <c r="AB14" s="257">
        <v>5924</v>
      </c>
      <c r="AC14" s="1129">
        <v>100</v>
      </c>
      <c r="AD14" s="1129">
        <v>99</v>
      </c>
      <c r="AE14" s="1130">
        <v>99</v>
      </c>
      <c r="AF14" s="194">
        <v>2221</v>
      </c>
      <c r="AG14" s="194">
        <v>14997.55</v>
      </c>
      <c r="AH14" s="192">
        <v>58</v>
      </c>
      <c r="AI14" s="194">
        <v>522</v>
      </c>
      <c r="AJ14" s="194">
        <v>522.9</v>
      </c>
      <c r="AK14" s="194">
        <v>13820</v>
      </c>
      <c r="AL14" s="192">
        <v>900.40000000000009</v>
      </c>
      <c r="AM14" s="192">
        <v>1080.48</v>
      </c>
      <c r="AN14" s="257">
        <v>25812</v>
      </c>
      <c r="AO14" s="192">
        <v>1060</v>
      </c>
      <c r="AP14" s="192">
        <v>1420</v>
      </c>
      <c r="AQ14" s="192">
        <v>340</v>
      </c>
      <c r="AR14" s="192">
        <v>380</v>
      </c>
      <c r="AS14" s="195">
        <v>32</v>
      </c>
      <c r="AT14" s="195">
        <v>50</v>
      </c>
      <c r="AU14" s="195">
        <v>0</v>
      </c>
      <c r="AV14" s="192">
        <v>1560</v>
      </c>
      <c r="AW14" s="192">
        <v>400</v>
      </c>
      <c r="AX14" s="192">
        <v>8000</v>
      </c>
      <c r="AY14" s="192">
        <v>450000</v>
      </c>
      <c r="AZ14" s="259">
        <v>230</v>
      </c>
      <c r="BA14" s="194">
        <v>4150000</v>
      </c>
      <c r="BB14" s="192">
        <v>9771000</v>
      </c>
      <c r="BC14" s="192">
        <v>900000</v>
      </c>
      <c r="BD14" s="192">
        <v>900000</v>
      </c>
      <c r="BE14" s="195">
        <v>0</v>
      </c>
      <c r="BF14" s="195">
        <v>0</v>
      </c>
      <c r="BG14" s="322">
        <v>65.157548148123084</v>
      </c>
    </row>
    <row r="15" spans="2:60" x14ac:dyDescent="0.25">
      <c r="B15" s="283">
        <v>5</v>
      </c>
      <c r="C15" s="41">
        <v>41020</v>
      </c>
      <c r="D15" s="48" t="s">
        <v>54</v>
      </c>
      <c r="E15" s="231">
        <v>26247</v>
      </c>
      <c r="F15" s="192">
        <v>20273</v>
      </c>
      <c r="G15" s="141">
        <v>1130</v>
      </c>
      <c r="H15" s="175">
        <v>339</v>
      </c>
      <c r="I15" s="139">
        <v>99</v>
      </c>
      <c r="J15" s="193">
        <v>0.82644628099173556</v>
      </c>
      <c r="K15" s="198" t="s">
        <v>191</v>
      </c>
      <c r="L15" s="255">
        <v>2.715466351829988</v>
      </c>
      <c r="M15" s="192">
        <v>1</v>
      </c>
      <c r="N15" s="974">
        <v>0</v>
      </c>
      <c r="O15" s="192">
        <v>8</v>
      </c>
      <c r="P15" s="202">
        <v>0</v>
      </c>
      <c r="Q15" s="154">
        <v>6</v>
      </c>
      <c r="R15" s="154">
        <v>0</v>
      </c>
      <c r="S15" s="154">
        <v>0</v>
      </c>
      <c r="T15" s="154">
        <v>7</v>
      </c>
      <c r="U15" s="154">
        <v>3</v>
      </c>
      <c r="V15" s="154">
        <v>208</v>
      </c>
      <c r="W15" s="192">
        <v>331</v>
      </c>
      <c r="X15" s="192">
        <v>2382</v>
      </c>
      <c r="Y15" s="192">
        <v>1461</v>
      </c>
      <c r="Z15" s="192">
        <v>459</v>
      </c>
      <c r="AA15" s="139">
        <v>241</v>
      </c>
      <c r="AB15" s="257">
        <v>6770</v>
      </c>
      <c r="AC15" s="1129">
        <v>100</v>
      </c>
      <c r="AD15" s="1129">
        <v>99</v>
      </c>
      <c r="AE15" s="1130">
        <v>100</v>
      </c>
      <c r="AF15" s="194">
        <v>2991.5</v>
      </c>
      <c r="AG15" s="194">
        <v>8869.1500000000015</v>
      </c>
      <c r="AH15" s="192">
        <v>237</v>
      </c>
      <c r="AI15" s="194">
        <v>1537</v>
      </c>
      <c r="AJ15" s="194">
        <v>2569.4</v>
      </c>
      <c r="AK15" s="194">
        <v>1829.6</v>
      </c>
      <c r="AL15" s="192">
        <v>4634.3999999999996</v>
      </c>
      <c r="AM15" s="192">
        <v>6210.0959999999995</v>
      </c>
      <c r="AN15" s="257">
        <v>14892</v>
      </c>
      <c r="AO15" s="192">
        <v>590</v>
      </c>
      <c r="AP15" s="192">
        <v>950</v>
      </c>
      <c r="AQ15" s="192">
        <v>935</v>
      </c>
      <c r="AR15" s="192">
        <v>60</v>
      </c>
      <c r="AS15" s="195">
        <v>18</v>
      </c>
      <c r="AT15" s="195">
        <v>70</v>
      </c>
      <c r="AU15" s="195">
        <v>230</v>
      </c>
      <c r="AV15" s="195">
        <v>156</v>
      </c>
      <c r="AW15" s="195">
        <v>30</v>
      </c>
      <c r="AX15" s="192">
        <v>3120</v>
      </c>
      <c r="AY15" s="192">
        <v>16800</v>
      </c>
      <c r="AZ15" s="259">
        <v>750</v>
      </c>
      <c r="BA15" s="194">
        <v>105942</v>
      </c>
      <c r="BB15" s="192">
        <v>281400</v>
      </c>
      <c r="BC15" s="192">
        <v>9800</v>
      </c>
      <c r="BD15" s="192">
        <v>9800</v>
      </c>
      <c r="BE15" s="192">
        <v>21900</v>
      </c>
      <c r="BF15" s="682">
        <v>43800</v>
      </c>
      <c r="BG15" s="683">
        <v>68.815404318992861</v>
      </c>
    </row>
    <row r="16" spans="2:60" x14ac:dyDescent="0.25">
      <c r="B16" s="692">
        <v>6</v>
      </c>
      <c r="C16" s="41">
        <v>41026</v>
      </c>
      <c r="D16" s="48" t="s">
        <v>74</v>
      </c>
      <c r="E16" s="231">
        <v>3679</v>
      </c>
      <c r="F16" s="192">
        <v>2170</v>
      </c>
      <c r="G16" s="141">
        <v>252</v>
      </c>
      <c r="H16" s="175">
        <v>50</v>
      </c>
      <c r="I16" s="139">
        <v>21</v>
      </c>
      <c r="J16" s="203">
        <v>0.66225165562913912</v>
      </c>
      <c r="K16" s="198" t="s">
        <v>191</v>
      </c>
      <c r="L16" s="263">
        <v>1.3245033112582782</v>
      </c>
      <c r="M16" s="192">
        <v>4</v>
      </c>
      <c r="N16" s="195">
        <v>1</v>
      </c>
      <c r="O16" s="192">
        <v>26</v>
      </c>
      <c r="P16" s="195">
        <v>0</v>
      </c>
      <c r="Q16" s="154">
        <v>1</v>
      </c>
      <c r="R16" s="154">
        <v>0</v>
      </c>
      <c r="S16" s="154">
        <v>0</v>
      </c>
      <c r="T16" s="154">
        <v>1</v>
      </c>
      <c r="U16" s="154">
        <v>1</v>
      </c>
      <c r="V16" s="154">
        <v>35</v>
      </c>
      <c r="W16" s="192">
        <v>59</v>
      </c>
      <c r="X16" s="192">
        <v>327</v>
      </c>
      <c r="Y16" s="192">
        <v>243</v>
      </c>
      <c r="Z16" s="192">
        <v>73</v>
      </c>
      <c r="AA16" s="154">
        <v>0</v>
      </c>
      <c r="AB16" s="257">
        <v>1616</v>
      </c>
      <c r="AC16" s="1129">
        <v>100</v>
      </c>
      <c r="AD16" s="1129">
        <v>98</v>
      </c>
      <c r="AE16" s="1130">
        <v>100</v>
      </c>
      <c r="AF16" s="194">
        <v>541.5</v>
      </c>
      <c r="AG16" s="194">
        <v>3781.6</v>
      </c>
      <c r="AH16" s="192">
        <v>8</v>
      </c>
      <c r="AI16" s="194">
        <v>56</v>
      </c>
      <c r="AJ16" s="194">
        <v>200.25</v>
      </c>
      <c r="AK16" s="194">
        <v>2034.08</v>
      </c>
      <c r="AL16" s="192">
        <v>65</v>
      </c>
      <c r="AM16" s="192">
        <v>81.25</v>
      </c>
      <c r="AN16" s="257">
        <v>8863</v>
      </c>
      <c r="AO16" s="192">
        <v>600</v>
      </c>
      <c r="AP16" s="192">
        <v>20</v>
      </c>
      <c r="AQ16" s="192">
        <v>4</v>
      </c>
      <c r="AR16" s="202">
        <v>0</v>
      </c>
      <c r="AS16" s="195">
        <v>70</v>
      </c>
      <c r="AT16" s="195">
        <v>0</v>
      </c>
      <c r="AU16" s="195">
        <v>0</v>
      </c>
      <c r="AV16" s="195">
        <v>700</v>
      </c>
      <c r="AW16" s="1037">
        <v>0</v>
      </c>
      <c r="AX16" s="199">
        <v>18000</v>
      </c>
      <c r="AY16" s="192">
        <v>20000</v>
      </c>
      <c r="AZ16" s="260">
        <v>12</v>
      </c>
      <c r="BA16" s="194">
        <v>62200</v>
      </c>
      <c r="BB16" s="192">
        <v>124400</v>
      </c>
      <c r="BC16" s="195">
        <v>0</v>
      </c>
      <c r="BD16" s="195">
        <v>0</v>
      </c>
      <c r="BE16" s="195">
        <v>0</v>
      </c>
      <c r="BF16" s="195">
        <v>0</v>
      </c>
      <c r="BG16" s="322">
        <v>72.14995007914581</v>
      </c>
    </row>
    <row r="17" spans="1:93" x14ac:dyDescent="0.25">
      <c r="B17" s="283">
        <v>7</v>
      </c>
      <c r="C17" s="41">
        <v>41078</v>
      </c>
      <c r="D17" s="48" t="s">
        <v>55</v>
      </c>
      <c r="E17" s="231">
        <v>7804</v>
      </c>
      <c r="F17" s="192">
        <v>5422</v>
      </c>
      <c r="G17" s="141">
        <v>395</v>
      </c>
      <c r="H17" s="175">
        <v>75</v>
      </c>
      <c r="I17" s="139">
        <v>32</v>
      </c>
      <c r="J17" s="203">
        <v>1.3761467889908259</v>
      </c>
      <c r="K17" s="198" t="s">
        <v>191</v>
      </c>
      <c r="L17" s="263">
        <v>1.3761467889908259</v>
      </c>
      <c r="M17" s="192">
        <v>5</v>
      </c>
      <c r="N17" s="974">
        <v>0</v>
      </c>
      <c r="O17" s="192">
        <v>41</v>
      </c>
      <c r="P17" s="195">
        <v>5</v>
      </c>
      <c r="Q17" s="139">
        <v>3</v>
      </c>
      <c r="R17" s="139">
        <v>1</v>
      </c>
      <c r="S17" s="139">
        <v>0</v>
      </c>
      <c r="T17" s="139">
        <v>2</v>
      </c>
      <c r="U17" s="139">
        <v>1</v>
      </c>
      <c r="V17" s="139">
        <v>76</v>
      </c>
      <c r="W17" s="192">
        <v>109</v>
      </c>
      <c r="X17" s="192">
        <v>639</v>
      </c>
      <c r="Y17" s="192">
        <v>427</v>
      </c>
      <c r="Z17" s="192">
        <v>121</v>
      </c>
      <c r="AA17" s="139">
        <v>73</v>
      </c>
      <c r="AB17" s="257">
        <v>2384</v>
      </c>
      <c r="AC17" s="1129">
        <v>100</v>
      </c>
      <c r="AD17" s="1129">
        <v>96</v>
      </c>
      <c r="AE17" s="1130">
        <v>94</v>
      </c>
      <c r="AF17" s="194">
        <v>546.5</v>
      </c>
      <c r="AG17" s="194">
        <v>2949.38</v>
      </c>
      <c r="AH17" s="192">
        <v>17.5</v>
      </c>
      <c r="AI17" s="194">
        <v>116.5</v>
      </c>
      <c r="AJ17" s="194">
        <v>613.20000000000005</v>
      </c>
      <c r="AK17" s="194">
        <v>6282.1293999999998</v>
      </c>
      <c r="AL17" s="192">
        <v>620</v>
      </c>
      <c r="AM17" s="192">
        <v>830.80000000000007</v>
      </c>
      <c r="AN17" s="257">
        <v>19996</v>
      </c>
      <c r="AO17" s="192">
        <v>255</v>
      </c>
      <c r="AP17" s="192">
        <v>1700</v>
      </c>
      <c r="AQ17" s="192">
        <v>179</v>
      </c>
      <c r="AR17" s="192">
        <v>340</v>
      </c>
      <c r="AS17" s="195">
        <v>90</v>
      </c>
      <c r="AT17" s="195">
        <v>0</v>
      </c>
      <c r="AU17" s="195">
        <v>0</v>
      </c>
      <c r="AV17" s="192">
        <v>4300</v>
      </c>
      <c r="AW17" s="192">
        <v>5400</v>
      </c>
      <c r="AX17" s="192">
        <v>12000</v>
      </c>
      <c r="AY17" s="192">
        <v>4200</v>
      </c>
      <c r="AZ17" s="260">
        <v>0</v>
      </c>
      <c r="BA17" s="194">
        <v>285120</v>
      </c>
      <c r="BB17" s="192">
        <v>792000</v>
      </c>
      <c r="BC17" s="192">
        <v>40800</v>
      </c>
      <c r="BD17" s="192">
        <v>51000</v>
      </c>
      <c r="BE17" s="195">
        <v>0</v>
      </c>
      <c r="BF17" s="195">
        <v>0</v>
      </c>
      <c r="BG17" s="683">
        <v>64.038135571556083</v>
      </c>
    </row>
    <row r="18" spans="1:93" x14ac:dyDescent="0.25">
      <c r="B18" s="283">
        <v>8</v>
      </c>
      <c r="C18" s="41">
        <v>41132</v>
      </c>
      <c r="D18" s="48" t="s">
        <v>56</v>
      </c>
      <c r="E18" s="231">
        <v>32419</v>
      </c>
      <c r="F18" s="192">
        <v>22831</v>
      </c>
      <c r="G18" s="141">
        <v>6882</v>
      </c>
      <c r="H18" s="181">
        <v>512</v>
      </c>
      <c r="I18" s="139">
        <v>196</v>
      </c>
      <c r="J18" s="203">
        <v>1.0114942528735631</v>
      </c>
      <c r="K18" s="198" t="s">
        <v>191</v>
      </c>
      <c r="L18" s="263">
        <v>1.8390804597701149</v>
      </c>
      <c r="M18" s="192">
        <v>5</v>
      </c>
      <c r="N18" s="996">
        <v>0</v>
      </c>
      <c r="O18" s="192">
        <v>47</v>
      </c>
      <c r="P18" s="202">
        <v>0</v>
      </c>
      <c r="Q18" s="139">
        <v>5</v>
      </c>
      <c r="R18" s="139">
        <v>1</v>
      </c>
      <c r="S18" s="139">
        <v>0</v>
      </c>
      <c r="T18" s="139">
        <v>10</v>
      </c>
      <c r="U18" s="139">
        <v>3</v>
      </c>
      <c r="V18" s="139">
        <v>241</v>
      </c>
      <c r="W18" s="192">
        <v>363</v>
      </c>
      <c r="X18" s="192">
        <v>2425</v>
      </c>
      <c r="Y18" s="192">
        <v>1922</v>
      </c>
      <c r="Z18" s="192">
        <v>434</v>
      </c>
      <c r="AA18" s="139">
        <v>533</v>
      </c>
      <c r="AB18" s="257">
        <v>10384</v>
      </c>
      <c r="AC18" s="1129">
        <v>98</v>
      </c>
      <c r="AD18" s="1129">
        <v>96</v>
      </c>
      <c r="AE18" s="1130">
        <v>100</v>
      </c>
      <c r="AF18" s="194">
        <v>16708.900000000001</v>
      </c>
      <c r="AG18" s="194">
        <v>105499.50599999999</v>
      </c>
      <c r="AH18" s="192">
        <v>143</v>
      </c>
      <c r="AI18" s="194">
        <v>814.5</v>
      </c>
      <c r="AJ18" s="194">
        <v>1314.98</v>
      </c>
      <c r="AK18" s="194">
        <v>6391.625</v>
      </c>
      <c r="AL18" s="192">
        <v>1484.4</v>
      </c>
      <c r="AM18" s="192">
        <v>1929.7200000000003</v>
      </c>
      <c r="AN18" s="257">
        <v>10811</v>
      </c>
      <c r="AO18" s="192">
        <v>5000</v>
      </c>
      <c r="AP18" s="192">
        <v>1900</v>
      </c>
      <c r="AQ18" s="192">
        <v>467</v>
      </c>
      <c r="AR18" s="192">
        <v>80</v>
      </c>
      <c r="AS18" s="192">
        <v>75</v>
      </c>
      <c r="AT18" s="195">
        <v>0</v>
      </c>
      <c r="AU18" s="195">
        <v>0</v>
      </c>
      <c r="AV18" s="192">
        <v>100</v>
      </c>
      <c r="AW18" s="192">
        <v>150</v>
      </c>
      <c r="AX18" s="192">
        <v>24000</v>
      </c>
      <c r="AY18" s="192">
        <v>60000</v>
      </c>
      <c r="AZ18" s="259">
        <v>60</v>
      </c>
      <c r="BA18" s="194">
        <v>12028500</v>
      </c>
      <c r="BB18" s="192">
        <v>21650000</v>
      </c>
      <c r="BC18" s="192">
        <v>98600</v>
      </c>
      <c r="BD18" s="192">
        <v>145000</v>
      </c>
      <c r="BE18" s="195">
        <v>0</v>
      </c>
      <c r="BF18" s="195">
        <v>0</v>
      </c>
      <c r="BG18" s="322">
        <v>70.260933578067267</v>
      </c>
    </row>
    <row r="19" spans="1:93" x14ac:dyDescent="0.25">
      <c r="B19" s="283">
        <v>9</v>
      </c>
      <c r="C19" s="41">
        <v>41206</v>
      </c>
      <c r="D19" s="48" t="s">
        <v>57</v>
      </c>
      <c r="E19" s="231">
        <v>8489</v>
      </c>
      <c r="F19" s="192">
        <v>6276</v>
      </c>
      <c r="G19" s="141">
        <v>325</v>
      </c>
      <c r="H19" s="175">
        <v>115</v>
      </c>
      <c r="I19" s="139">
        <v>48</v>
      </c>
      <c r="J19" s="193">
        <v>2.1052631578947367</v>
      </c>
      <c r="K19" s="198" t="s">
        <v>191</v>
      </c>
      <c r="L19" s="255">
        <v>3.9473684210526314</v>
      </c>
      <c r="M19" s="192">
        <v>5</v>
      </c>
      <c r="N19" s="192">
        <v>1</v>
      </c>
      <c r="O19" s="192">
        <v>33</v>
      </c>
      <c r="P19" s="195">
        <v>1</v>
      </c>
      <c r="Q19" s="154">
        <v>5</v>
      </c>
      <c r="R19" s="154">
        <v>0</v>
      </c>
      <c r="S19" s="154">
        <v>0</v>
      </c>
      <c r="T19" s="154">
        <v>1</v>
      </c>
      <c r="U19" s="154">
        <v>0</v>
      </c>
      <c r="V19" s="154">
        <v>90</v>
      </c>
      <c r="W19" s="192">
        <v>130</v>
      </c>
      <c r="X19" s="192">
        <v>719</v>
      </c>
      <c r="Y19" s="192">
        <v>355</v>
      </c>
      <c r="Z19" s="192">
        <v>116</v>
      </c>
      <c r="AA19" s="139">
        <v>108</v>
      </c>
      <c r="AB19" s="257">
        <v>2910</v>
      </c>
      <c r="AC19" s="1129">
        <v>99</v>
      </c>
      <c r="AD19" s="1129">
        <v>93</v>
      </c>
      <c r="AE19" s="1130">
        <v>94</v>
      </c>
      <c r="AF19" s="194">
        <v>1918</v>
      </c>
      <c r="AG19" s="194">
        <v>3181.5</v>
      </c>
      <c r="AH19" s="192">
        <v>196</v>
      </c>
      <c r="AI19" s="194">
        <v>1196</v>
      </c>
      <c r="AJ19" s="194">
        <v>1285.5999999999999</v>
      </c>
      <c r="AK19" s="194">
        <v>3002.4155000000001</v>
      </c>
      <c r="AL19" s="192">
        <v>1661</v>
      </c>
      <c r="AM19" s="192">
        <v>1993.1999999999998</v>
      </c>
      <c r="AN19" s="257">
        <v>18262</v>
      </c>
      <c r="AO19" s="192">
        <v>200</v>
      </c>
      <c r="AP19" s="192">
        <v>2800</v>
      </c>
      <c r="AQ19" s="192">
        <v>1750</v>
      </c>
      <c r="AR19" s="192">
        <v>950</v>
      </c>
      <c r="AS19" s="195">
        <v>0</v>
      </c>
      <c r="AT19" s="195">
        <v>0</v>
      </c>
      <c r="AU19" s="195">
        <v>0</v>
      </c>
      <c r="AV19" s="192">
        <v>2500</v>
      </c>
      <c r="AW19" s="192">
        <v>2000</v>
      </c>
      <c r="AX19" s="192">
        <v>3250</v>
      </c>
      <c r="AY19" s="192">
        <v>8680</v>
      </c>
      <c r="AZ19" s="259">
        <v>200</v>
      </c>
      <c r="BA19" s="194">
        <v>6480</v>
      </c>
      <c r="BB19" s="192">
        <v>18000</v>
      </c>
      <c r="BC19" s="192">
        <v>640</v>
      </c>
      <c r="BD19" s="192">
        <v>1600</v>
      </c>
      <c r="BE19" s="195">
        <v>0</v>
      </c>
      <c r="BF19" s="195">
        <v>0</v>
      </c>
      <c r="BG19" s="683">
        <v>62.453380171003715</v>
      </c>
    </row>
    <row r="20" spans="1:93" x14ac:dyDescent="0.25">
      <c r="B20" s="283">
        <v>10</v>
      </c>
      <c r="C20" s="41">
        <v>41244</v>
      </c>
      <c r="D20" s="48" t="s">
        <v>81</v>
      </c>
      <c r="E20" s="231">
        <v>4135</v>
      </c>
      <c r="F20" s="192">
        <v>3115</v>
      </c>
      <c r="G20" s="141">
        <v>206</v>
      </c>
      <c r="H20" s="175">
        <v>47</v>
      </c>
      <c r="I20" s="139">
        <v>12</v>
      </c>
      <c r="J20" s="193">
        <v>1.639344262295082</v>
      </c>
      <c r="K20" s="198" t="s">
        <v>191</v>
      </c>
      <c r="L20" s="255">
        <v>2.0491803278688523</v>
      </c>
      <c r="M20" s="192">
        <v>14</v>
      </c>
      <c r="N20" s="195">
        <v>1</v>
      </c>
      <c r="O20" s="192">
        <v>85</v>
      </c>
      <c r="P20" s="195">
        <v>9</v>
      </c>
      <c r="Q20" s="154">
        <v>1</v>
      </c>
      <c r="R20" s="154">
        <v>0</v>
      </c>
      <c r="S20" s="154">
        <v>0</v>
      </c>
      <c r="T20" s="154">
        <v>2</v>
      </c>
      <c r="U20" s="154">
        <v>1</v>
      </c>
      <c r="V20" s="154">
        <v>38</v>
      </c>
      <c r="W20" s="192">
        <v>63</v>
      </c>
      <c r="X20" s="192">
        <v>362</v>
      </c>
      <c r="Y20" s="192">
        <v>270</v>
      </c>
      <c r="Z20" s="192">
        <v>87</v>
      </c>
      <c r="AA20" s="139">
        <v>0</v>
      </c>
      <c r="AB20" s="257">
        <v>4760</v>
      </c>
      <c r="AC20" s="1129">
        <v>100</v>
      </c>
      <c r="AD20" s="1129">
        <v>100</v>
      </c>
      <c r="AE20" s="1130">
        <v>100</v>
      </c>
      <c r="AF20" s="194">
        <v>165</v>
      </c>
      <c r="AG20" s="194">
        <v>485.6</v>
      </c>
      <c r="AH20" s="192">
        <v>19</v>
      </c>
      <c r="AI20" s="194">
        <v>124.8</v>
      </c>
      <c r="AJ20" s="194">
        <v>418.5</v>
      </c>
      <c r="AK20" s="194">
        <v>17984.400000000001</v>
      </c>
      <c r="AL20" s="192">
        <v>956.7</v>
      </c>
      <c r="AM20" s="192">
        <v>1262.8440000000001</v>
      </c>
      <c r="AN20" s="257">
        <v>5285</v>
      </c>
      <c r="AO20" s="192">
        <v>400</v>
      </c>
      <c r="AP20" s="192">
        <v>4500</v>
      </c>
      <c r="AQ20" s="192">
        <v>30</v>
      </c>
      <c r="AR20" s="192">
        <v>10</v>
      </c>
      <c r="AS20" s="195">
        <v>0</v>
      </c>
      <c r="AT20" s="195">
        <v>300</v>
      </c>
      <c r="AU20" s="195">
        <v>120</v>
      </c>
      <c r="AV20" s="195">
        <v>0</v>
      </c>
      <c r="AW20" s="195">
        <v>0</v>
      </c>
      <c r="AX20" s="192">
        <v>4000</v>
      </c>
      <c r="AY20" s="192">
        <v>6400</v>
      </c>
      <c r="AZ20" s="259">
        <v>17</v>
      </c>
      <c r="BA20" s="195">
        <v>1634</v>
      </c>
      <c r="BB20" s="195">
        <v>3800</v>
      </c>
      <c r="BC20" s="195">
        <v>2491</v>
      </c>
      <c r="BD20" s="195">
        <v>4700</v>
      </c>
      <c r="BE20" s="195">
        <v>600</v>
      </c>
      <c r="BF20" s="195">
        <v>1200</v>
      </c>
      <c r="BG20" s="683">
        <v>62.150972615536709</v>
      </c>
    </row>
    <row r="21" spans="1:93" x14ac:dyDescent="0.25">
      <c r="B21" s="570">
        <v>11</v>
      </c>
      <c r="C21" s="41">
        <v>41298</v>
      </c>
      <c r="D21" s="48" t="s">
        <v>72</v>
      </c>
      <c r="E21" s="231">
        <v>66981</v>
      </c>
      <c r="F21" s="192">
        <v>54533</v>
      </c>
      <c r="G21" s="141">
        <v>17251</v>
      </c>
      <c r="H21" s="175">
        <v>1363</v>
      </c>
      <c r="I21" s="139">
        <v>318</v>
      </c>
      <c r="J21" s="193">
        <v>1.1164274322169059</v>
      </c>
      <c r="K21" s="198" t="s">
        <v>191</v>
      </c>
      <c r="L21" s="255">
        <v>2.9306220095693778</v>
      </c>
      <c r="M21" s="192">
        <v>8</v>
      </c>
      <c r="N21" s="974">
        <v>0</v>
      </c>
      <c r="O21" s="192">
        <v>38</v>
      </c>
      <c r="P21" s="192">
        <v>1</v>
      </c>
      <c r="Q21" s="139">
        <v>13</v>
      </c>
      <c r="R21" s="139">
        <v>1</v>
      </c>
      <c r="S21" s="139">
        <v>0</v>
      </c>
      <c r="T21" s="139">
        <v>23</v>
      </c>
      <c r="U21" s="139">
        <v>8</v>
      </c>
      <c r="V21" s="139">
        <v>572</v>
      </c>
      <c r="W21" s="192">
        <v>1071</v>
      </c>
      <c r="X21" s="192">
        <v>6239</v>
      </c>
      <c r="Y21" s="192">
        <v>4613</v>
      </c>
      <c r="Z21" s="192">
        <v>1486</v>
      </c>
      <c r="AA21" s="139">
        <v>1323</v>
      </c>
      <c r="AB21" s="257">
        <v>1331</v>
      </c>
      <c r="AC21" s="1129">
        <v>100</v>
      </c>
      <c r="AD21" s="1129">
        <v>90</v>
      </c>
      <c r="AE21" s="1130">
        <v>95</v>
      </c>
      <c r="AF21" s="194">
        <v>4066.1</v>
      </c>
      <c r="AG21" s="194">
        <v>13800.27</v>
      </c>
      <c r="AH21" s="192">
        <v>179</v>
      </c>
      <c r="AI21" s="194">
        <v>1028.3</v>
      </c>
      <c r="AJ21" s="194">
        <v>3351.2</v>
      </c>
      <c r="AK21" s="194">
        <v>13094.592499999999</v>
      </c>
      <c r="AL21" s="192">
        <v>7628</v>
      </c>
      <c r="AM21" s="192">
        <v>9916.4</v>
      </c>
      <c r="AN21" s="257">
        <v>11002</v>
      </c>
      <c r="AO21" s="192">
        <v>2500</v>
      </c>
      <c r="AP21" s="192">
        <v>2800</v>
      </c>
      <c r="AQ21" s="192">
        <v>70</v>
      </c>
      <c r="AR21" s="192">
        <v>20</v>
      </c>
      <c r="AS21" s="192">
        <v>70</v>
      </c>
      <c r="AT21" s="192">
        <v>200</v>
      </c>
      <c r="AU21" s="202">
        <v>0</v>
      </c>
      <c r="AV21" s="192">
        <v>20</v>
      </c>
      <c r="AW21" s="192">
        <v>40</v>
      </c>
      <c r="AX21" s="192">
        <v>49200</v>
      </c>
      <c r="AY21" s="192">
        <v>455000</v>
      </c>
      <c r="AZ21" s="259">
        <v>1150</v>
      </c>
      <c r="BA21" s="194">
        <v>2624800</v>
      </c>
      <c r="BB21" s="192">
        <v>6562000</v>
      </c>
      <c r="BC21" s="192">
        <v>504000</v>
      </c>
      <c r="BD21" s="192">
        <v>504000</v>
      </c>
      <c r="BE21" s="192">
        <v>61600</v>
      </c>
      <c r="BF21" s="682">
        <v>154000</v>
      </c>
      <c r="BG21" s="322">
        <v>71.059513326236441</v>
      </c>
    </row>
    <row r="22" spans="1:93" x14ac:dyDescent="0.25">
      <c r="B22" s="283">
        <v>12</v>
      </c>
      <c r="C22" s="41">
        <v>41306</v>
      </c>
      <c r="D22" s="48" t="s">
        <v>75</v>
      </c>
      <c r="E22" s="231">
        <v>24891</v>
      </c>
      <c r="F22" s="192">
        <v>17191</v>
      </c>
      <c r="G22" s="141">
        <v>3833</v>
      </c>
      <c r="H22" s="175">
        <v>361</v>
      </c>
      <c r="I22" s="139">
        <v>141</v>
      </c>
      <c r="J22" s="193">
        <v>2.3774145616641902</v>
      </c>
      <c r="K22" s="198" t="s">
        <v>191</v>
      </c>
      <c r="L22" s="255">
        <v>3.1203566121842496</v>
      </c>
      <c r="M22" s="192">
        <v>3</v>
      </c>
      <c r="N22" s="996">
        <v>0</v>
      </c>
      <c r="O22" s="192">
        <v>47</v>
      </c>
      <c r="P22" s="192">
        <v>2</v>
      </c>
      <c r="Q22" s="139">
        <v>7</v>
      </c>
      <c r="R22" s="139">
        <v>0</v>
      </c>
      <c r="S22" s="139">
        <v>0</v>
      </c>
      <c r="T22" s="139">
        <v>13</v>
      </c>
      <c r="U22" s="139">
        <v>5</v>
      </c>
      <c r="V22" s="139">
        <v>262</v>
      </c>
      <c r="W22" s="192">
        <v>382</v>
      </c>
      <c r="X22" s="192">
        <v>2367</v>
      </c>
      <c r="Y22" s="192">
        <v>2137</v>
      </c>
      <c r="Z22" s="192">
        <v>695</v>
      </c>
      <c r="AA22" s="139">
        <v>327</v>
      </c>
      <c r="AB22" s="257">
        <v>24542</v>
      </c>
      <c r="AC22" s="1129">
        <v>100</v>
      </c>
      <c r="AD22" s="1129">
        <v>99</v>
      </c>
      <c r="AE22" s="1130">
        <v>99</v>
      </c>
      <c r="AF22" s="194">
        <v>1630.5</v>
      </c>
      <c r="AG22" s="194">
        <v>4851.45</v>
      </c>
      <c r="AH22" s="192">
        <v>136</v>
      </c>
      <c r="AI22" s="194">
        <v>780.5</v>
      </c>
      <c r="AJ22" s="194">
        <v>3053.45</v>
      </c>
      <c r="AK22" s="194">
        <v>5635.7449999999999</v>
      </c>
      <c r="AL22" s="192">
        <v>4425.8</v>
      </c>
      <c r="AM22" s="192">
        <v>5532.25</v>
      </c>
      <c r="AN22" s="257">
        <v>14108</v>
      </c>
      <c r="AO22" s="192">
        <v>2000</v>
      </c>
      <c r="AP22" s="192">
        <v>400</v>
      </c>
      <c r="AQ22" s="192">
        <v>40</v>
      </c>
      <c r="AR22" s="192">
        <v>40</v>
      </c>
      <c r="AS22" s="195">
        <v>70</v>
      </c>
      <c r="AT22" s="195">
        <v>150</v>
      </c>
      <c r="AU22" s="195">
        <v>0</v>
      </c>
      <c r="AV22" s="195">
        <v>400</v>
      </c>
      <c r="AW22" s="199">
        <v>180</v>
      </c>
      <c r="AX22" s="199">
        <v>15000</v>
      </c>
      <c r="AY22" s="192">
        <v>37500</v>
      </c>
      <c r="AZ22" s="259">
        <v>350</v>
      </c>
      <c r="BA22" s="194">
        <v>1434880</v>
      </c>
      <c r="BB22" s="192">
        <v>3587200</v>
      </c>
      <c r="BC22" s="202">
        <v>0</v>
      </c>
      <c r="BD22" s="202">
        <v>0</v>
      </c>
      <c r="BE22" s="195">
        <v>0</v>
      </c>
      <c r="BF22" s="195">
        <v>0</v>
      </c>
      <c r="BG22" s="683">
        <v>77.546521305462775</v>
      </c>
    </row>
    <row r="23" spans="1:93" x14ac:dyDescent="0.25">
      <c r="B23" s="283">
        <v>13</v>
      </c>
      <c r="C23" s="41">
        <v>41319</v>
      </c>
      <c r="D23" s="48" t="s">
        <v>76</v>
      </c>
      <c r="E23" s="231">
        <v>17907</v>
      </c>
      <c r="F23" s="192">
        <v>15938</v>
      </c>
      <c r="G23" s="141">
        <v>1282</v>
      </c>
      <c r="H23" s="175">
        <v>291</v>
      </c>
      <c r="I23" s="139">
        <v>91</v>
      </c>
      <c r="J23" s="193">
        <v>0.76515597410241309</v>
      </c>
      <c r="K23" s="198" t="s">
        <v>191</v>
      </c>
      <c r="L23" s="255">
        <v>2.5309005297233669</v>
      </c>
      <c r="M23" s="192">
        <v>1</v>
      </c>
      <c r="N23" s="974">
        <v>0</v>
      </c>
      <c r="O23" s="192">
        <v>7</v>
      </c>
      <c r="P23" s="202">
        <v>0</v>
      </c>
      <c r="Q23" s="139">
        <v>3</v>
      </c>
      <c r="R23" s="139">
        <v>0</v>
      </c>
      <c r="S23" s="139">
        <v>0</v>
      </c>
      <c r="T23" s="139">
        <v>8</v>
      </c>
      <c r="U23" s="139">
        <v>3</v>
      </c>
      <c r="V23" s="139">
        <v>166</v>
      </c>
      <c r="W23" s="192">
        <v>226</v>
      </c>
      <c r="X23" s="192">
        <v>1859</v>
      </c>
      <c r="Y23" s="192">
        <v>1379</v>
      </c>
      <c r="Z23" s="192">
        <v>352</v>
      </c>
      <c r="AA23" s="139">
        <v>516</v>
      </c>
      <c r="AB23" s="257">
        <v>8553</v>
      </c>
      <c r="AC23" s="1129">
        <v>100</v>
      </c>
      <c r="AD23" s="1129">
        <v>100</v>
      </c>
      <c r="AE23" s="1130">
        <v>99</v>
      </c>
      <c r="AF23" s="194">
        <v>451.5</v>
      </c>
      <c r="AG23" s="194">
        <v>2255.15</v>
      </c>
      <c r="AH23" s="192">
        <v>106</v>
      </c>
      <c r="AI23" s="194">
        <v>664</v>
      </c>
      <c r="AJ23" s="194">
        <v>1111.8</v>
      </c>
      <c r="AK23" s="194">
        <v>1338.2075</v>
      </c>
      <c r="AL23" s="192">
        <v>4344</v>
      </c>
      <c r="AM23" s="192">
        <v>5647.2</v>
      </c>
      <c r="AN23" s="257">
        <v>5576</v>
      </c>
      <c r="AO23" s="192">
        <v>1600</v>
      </c>
      <c r="AP23" s="192">
        <v>123</v>
      </c>
      <c r="AQ23" s="192">
        <v>45</v>
      </c>
      <c r="AR23" s="192">
        <v>9</v>
      </c>
      <c r="AS23" s="195">
        <v>35</v>
      </c>
      <c r="AT23" s="192">
        <v>213</v>
      </c>
      <c r="AU23" s="192">
        <v>70</v>
      </c>
      <c r="AV23" s="192">
        <v>125</v>
      </c>
      <c r="AW23" s="192">
        <v>40</v>
      </c>
      <c r="AX23" s="192">
        <v>3120</v>
      </c>
      <c r="AY23" s="192">
        <v>45360</v>
      </c>
      <c r="AZ23" s="259">
        <v>70</v>
      </c>
      <c r="BA23" s="194">
        <v>116193</v>
      </c>
      <c r="BB23" s="192">
        <v>300000</v>
      </c>
      <c r="BC23" s="192">
        <v>101000</v>
      </c>
      <c r="BD23" s="192">
        <v>200000</v>
      </c>
      <c r="BE23" s="195">
        <v>3060</v>
      </c>
      <c r="BF23" s="195">
        <v>6800</v>
      </c>
      <c r="BG23" s="322">
        <v>66.136107174997818</v>
      </c>
    </row>
    <row r="24" spans="1:93" x14ac:dyDescent="0.25">
      <c r="B24" s="283">
        <v>14</v>
      </c>
      <c r="C24" s="41">
        <v>41349</v>
      </c>
      <c r="D24" s="48" t="s">
        <v>58</v>
      </c>
      <c r="E24" s="231">
        <v>7006</v>
      </c>
      <c r="F24" s="192">
        <v>5341</v>
      </c>
      <c r="G24" s="141">
        <v>1134</v>
      </c>
      <c r="H24" s="181">
        <v>117</v>
      </c>
      <c r="I24" s="139">
        <v>39</v>
      </c>
      <c r="J24" s="193">
        <v>0.58139534883720934</v>
      </c>
      <c r="K24" s="198" t="s">
        <v>191</v>
      </c>
      <c r="L24" s="256">
        <v>2.9069767441860463</v>
      </c>
      <c r="M24" s="192">
        <v>4</v>
      </c>
      <c r="N24" s="996">
        <v>0</v>
      </c>
      <c r="O24" s="192">
        <v>27</v>
      </c>
      <c r="P24" s="195">
        <v>0</v>
      </c>
      <c r="Q24" s="154">
        <v>1</v>
      </c>
      <c r="R24" s="154">
        <v>0</v>
      </c>
      <c r="S24" s="154">
        <v>0</v>
      </c>
      <c r="T24" s="154">
        <v>3</v>
      </c>
      <c r="U24" s="154">
        <v>1</v>
      </c>
      <c r="V24" s="154">
        <v>56</v>
      </c>
      <c r="W24" s="192">
        <v>119</v>
      </c>
      <c r="X24" s="192">
        <v>680</v>
      </c>
      <c r="Y24" s="192">
        <v>414</v>
      </c>
      <c r="Z24" s="192">
        <v>111</v>
      </c>
      <c r="AA24" s="154">
        <v>72</v>
      </c>
      <c r="AB24" s="257">
        <v>5877</v>
      </c>
      <c r="AC24" s="1129">
        <v>100</v>
      </c>
      <c r="AD24" s="1129">
        <v>99</v>
      </c>
      <c r="AE24" s="1130">
        <v>98</v>
      </c>
      <c r="AF24" s="194">
        <v>471</v>
      </c>
      <c r="AG24" s="194">
        <v>3182.8499999999995</v>
      </c>
      <c r="AH24" s="192">
        <v>80</v>
      </c>
      <c r="AI24" s="194">
        <v>484</v>
      </c>
      <c r="AJ24" s="194">
        <v>293.95</v>
      </c>
      <c r="AK24" s="194">
        <v>4369.2049999999999</v>
      </c>
      <c r="AL24" s="192">
        <v>890</v>
      </c>
      <c r="AM24" s="192">
        <v>1157</v>
      </c>
      <c r="AN24" s="257">
        <v>4970</v>
      </c>
      <c r="AO24" s="192">
        <v>400</v>
      </c>
      <c r="AP24" s="192">
        <v>325</v>
      </c>
      <c r="AQ24" s="192">
        <v>190</v>
      </c>
      <c r="AR24" s="192">
        <v>70</v>
      </c>
      <c r="AS24" s="195">
        <v>45</v>
      </c>
      <c r="AT24" s="195">
        <v>200</v>
      </c>
      <c r="AU24" s="195">
        <v>150</v>
      </c>
      <c r="AV24" s="195">
        <v>650</v>
      </c>
      <c r="AW24" s="195">
        <v>850</v>
      </c>
      <c r="AX24" s="192">
        <v>2800</v>
      </c>
      <c r="AY24" s="192">
        <v>21000</v>
      </c>
      <c r="AZ24" s="260">
        <v>0</v>
      </c>
      <c r="BA24" s="194">
        <v>2536000</v>
      </c>
      <c r="BB24" s="192">
        <v>3200000</v>
      </c>
      <c r="BC24" s="195">
        <v>69300</v>
      </c>
      <c r="BD24" s="195">
        <v>84000</v>
      </c>
      <c r="BE24" s="195">
        <v>0</v>
      </c>
      <c r="BF24" s="195">
        <v>0</v>
      </c>
      <c r="BG24" s="683">
        <v>69.254336632210737</v>
      </c>
    </row>
    <row r="25" spans="1:93" x14ac:dyDescent="0.25">
      <c r="B25" s="283">
        <v>15</v>
      </c>
      <c r="C25" s="41">
        <v>41357</v>
      </c>
      <c r="D25" s="48" t="s">
        <v>59</v>
      </c>
      <c r="E25" s="231">
        <v>8816</v>
      </c>
      <c r="F25" s="192">
        <v>9056</v>
      </c>
      <c r="G25" s="141">
        <v>597</v>
      </c>
      <c r="H25" s="175">
        <v>211</v>
      </c>
      <c r="I25" s="139">
        <v>41</v>
      </c>
      <c r="J25" s="193">
        <v>1.0857763300760044</v>
      </c>
      <c r="K25" s="198" t="s">
        <v>191</v>
      </c>
      <c r="L25" s="255">
        <v>2.4972855591748102</v>
      </c>
      <c r="M25" s="192">
        <v>7</v>
      </c>
      <c r="N25" s="974">
        <v>0</v>
      </c>
      <c r="O25" s="192">
        <v>53</v>
      </c>
      <c r="P25" s="195">
        <v>0</v>
      </c>
      <c r="Q25" s="154">
        <v>4</v>
      </c>
      <c r="R25" s="154">
        <v>0</v>
      </c>
      <c r="S25" s="154">
        <v>0</v>
      </c>
      <c r="T25" s="154">
        <v>3</v>
      </c>
      <c r="U25" s="154">
        <v>1</v>
      </c>
      <c r="V25" s="154">
        <v>113</v>
      </c>
      <c r="W25" s="192">
        <v>168</v>
      </c>
      <c r="X25" s="192">
        <v>1206</v>
      </c>
      <c r="Y25" s="192">
        <v>708</v>
      </c>
      <c r="Z25" s="192">
        <v>174</v>
      </c>
      <c r="AA25" s="139">
        <v>98</v>
      </c>
      <c r="AB25" s="257">
        <v>2721</v>
      </c>
      <c r="AC25" s="1129">
        <v>89</v>
      </c>
      <c r="AD25" s="1129">
        <v>95</v>
      </c>
      <c r="AE25" s="1130">
        <v>98</v>
      </c>
      <c r="AF25" s="194">
        <v>1083.8</v>
      </c>
      <c r="AG25" s="194">
        <v>2376.64</v>
      </c>
      <c r="AH25" s="192">
        <v>60.9</v>
      </c>
      <c r="AI25" s="194">
        <v>48.349999999999994</v>
      </c>
      <c r="AJ25" s="194">
        <v>1042.4999999999998</v>
      </c>
      <c r="AK25" s="194">
        <v>22774.014999999999</v>
      </c>
      <c r="AL25" s="192">
        <v>1091.5999999999999</v>
      </c>
      <c r="AM25" s="192">
        <v>1419.08</v>
      </c>
      <c r="AN25" s="257">
        <v>6759</v>
      </c>
      <c r="AO25" s="192">
        <v>1250</v>
      </c>
      <c r="AP25" s="192">
        <v>629</v>
      </c>
      <c r="AQ25" s="192">
        <v>218</v>
      </c>
      <c r="AR25" s="192">
        <v>355</v>
      </c>
      <c r="AS25" s="195">
        <v>0</v>
      </c>
      <c r="AT25" s="202">
        <v>0</v>
      </c>
      <c r="AU25" s="202">
        <v>0</v>
      </c>
      <c r="AV25" s="192">
        <v>96</v>
      </c>
      <c r="AW25" s="202">
        <v>0</v>
      </c>
      <c r="AX25" s="192">
        <v>6000</v>
      </c>
      <c r="AY25" s="192">
        <v>16000</v>
      </c>
      <c r="AZ25" s="259">
        <v>115</v>
      </c>
      <c r="BA25" s="194">
        <v>125000</v>
      </c>
      <c r="BB25" s="192">
        <v>265000</v>
      </c>
      <c r="BC25" s="192">
        <v>5800</v>
      </c>
      <c r="BD25" s="192">
        <v>5800</v>
      </c>
      <c r="BE25" s="192">
        <v>5440</v>
      </c>
      <c r="BF25" s="682">
        <v>6800</v>
      </c>
      <c r="BG25" s="322">
        <v>57.714285326105021</v>
      </c>
    </row>
    <row r="26" spans="1:93" x14ac:dyDescent="0.25">
      <c r="B26" s="692">
        <v>16</v>
      </c>
      <c r="C26" s="41">
        <v>41359</v>
      </c>
      <c r="D26" s="48" t="s">
        <v>82</v>
      </c>
      <c r="E26" s="231">
        <v>26944</v>
      </c>
      <c r="F26" s="192">
        <v>24238</v>
      </c>
      <c r="G26" s="141">
        <v>1387</v>
      </c>
      <c r="H26" s="175">
        <v>421</v>
      </c>
      <c r="I26" s="139">
        <v>120</v>
      </c>
      <c r="J26" s="193">
        <v>1.0144927536231882</v>
      </c>
      <c r="K26" s="198" t="s">
        <v>191</v>
      </c>
      <c r="L26" s="255">
        <v>3.5869565217391304</v>
      </c>
      <c r="M26" s="192">
        <v>6</v>
      </c>
      <c r="N26" s="996">
        <v>0</v>
      </c>
      <c r="O26" s="192">
        <v>27</v>
      </c>
      <c r="P26" s="192">
        <v>1</v>
      </c>
      <c r="Q26" s="154">
        <v>7</v>
      </c>
      <c r="R26" s="154">
        <v>0</v>
      </c>
      <c r="S26" s="154">
        <v>0</v>
      </c>
      <c r="T26" s="154">
        <v>9</v>
      </c>
      <c r="U26" s="154">
        <v>2</v>
      </c>
      <c r="V26" s="154">
        <v>220</v>
      </c>
      <c r="W26" s="192">
        <v>391</v>
      </c>
      <c r="X26" s="192">
        <v>2471</v>
      </c>
      <c r="Y26" s="192">
        <v>1665</v>
      </c>
      <c r="Z26" s="192">
        <v>519</v>
      </c>
      <c r="AA26" s="139">
        <v>577</v>
      </c>
      <c r="AB26" s="257">
        <v>3671</v>
      </c>
      <c r="AC26" s="1129">
        <v>98</v>
      </c>
      <c r="AD26" s="1129">
        <v>98</v>
      </c>
      <c r="AE26" s="1130">
        <v>95</v>
      </c>
      <c r="AF26" s="194">
        <v>1560.9</v>
      </c>
      <c r="AG26" s="194">
        <v>4580.3099999999995</v>
      </c>
      <c r="AH26" s="192">
        <v>273</v>
      </c>
      <c r="AI26" s="194">
        <v>1618</v>
      </c>
      <c r="AJ26" s="194">
        <v>2763</v>
      </c>
      <c r="AK26" s="194">
        <v>6584.35</v>
      </c>
      <c r="AL26" s="192">
        <v>3677.1000000000004</v>
      </c>
      <c r="AM26" s="192">
        <v>4853.7720000000008</v>
      </c>
      <c r="AN26" s="257">
        <v>5905</v>
      </c>
      <c r="AO26" s="192">
        <v>950</v>
      </c>
      <c r="AP26" s="192">
        <v>623</v>
      </c>
      <c r="AQ26" s="192">
        <v>47</v>
      </c>
      <c r="AR26" s="192">
        <v>56</v>
      </c>
      <c r="AS26" s="195">
        <v>16</v>
      </c>
      <c r="AT26" s="197">
        <v>2200</v>
      </c>
      <c r="AU26" s="192">
        <v>3298</v>
      </c>
      <c r="AV26" s="195">
        <v>67</v>
      </c>
      <c r="AW26" s="192">
        <v>105</v>
      </c>
      <c r="AX26" s="192">
        <v>7800</v>
      </c>
      <c r="AY26" s="192">
        <v>100000</v>
      </c>
      <c r="AZ26" s="259">
        <v>15</v>
      </c>
      <c r="BA26" s="194">
        <v>4565</v>
      </c>
      <c r="BB26" s="192">
        <v>9130</v>
      </c>
      <c r="BC26" s="195">
        <v>528</v>
      </c>
      <c r="BD26" s="195">
        <v>880</v>
      </c>
      <c r="BE26" s="195">
        <v>1094.5</v>
      </c>
      <c r="BF26" s="195">
        <v>1990</v>
      </c>
      <c r="BG26" s="683">
        <v>64.175446090201376</v>
      </c>
    </row>
    <row r="27" spans="1:93" x14ac:dyDescent="0.25">
      <c r="B27" s="283">
        <v>17</v>
      </c>
      <c r="C27" s="41">
        <v>41378</v>
      </c>
      <c r="D27" s="48" t="s">
        <v>68</v>
      </c>
      <c r="E27" s="231">
        <v>13898</v>
      </c>
      <c r="F27" s="192">
        <v>12457</v>
      </c>
      <c r="G27" s="141">
        <v>623</v>
      </c>
      <c r="H27" s="175">
        <v>234</v>
      </c>
      <c r="I27" s="139">
        <v>57</v>
      </c>
      <c r="J27" s="193">
        <v>1.7497812773403325</v>
      </c>
      <c r="K27" s="198" t="s">
        <v>191</v>
      </c>
      <c r="L27" s="256">
        <v>3.499562554680665</v>
      </c>
      <c r="M27" s="192">
        <v>18</v>
      </c>
      <c r="N27" s="974">
        <v>0</v>
      </c>
      <c r="O27" s="192">
        <v>109</v>
      </c>
      <c r="P27" s="192">
        <v>5</v>
      </c>
      <c r="Q27" s="154">
        <v>5</v>
      </c>
      <c r="R27" s="154">
        <v>1</v>
      </c>
      <c r="S27" s="154">
        <v>0</v>
      </c>
      <c r="T27" s="154">
        <v>3</v>
      </c>
      <c r="U27" s="154">
        <v>2</v>
      </c>
      <c r="V27" s="154">
        <v>137</v>
      </c>
      <c r="W27" s="192">
        <v>205</v>
      </c>
      <c r="X27" s="192">
        <v>1518</v>
      </c>
      <c r="Y27" s="192">
        <v>889</v>
      </c>
      <c r="Z27" s="192">
        <v>201</v>
      </c>
      <c r="AA27" s="139">
        <v>271</v>
      </c>
      <c r="AB27" s="257">
        <v>7064</v>
      </c>
      <c r="AC27" s="1129">
        <v>100</v>
      </c>
      <c r="AD27" s="1129">
        <v>100</v>
      </c>
      <c r="AE27" s="1130">
        <v>98</v>
      </c>
      <c r="AF27" s="194">
        <v>310</v>
      </c>
      <c r="AG27" s="194">
        <v>945.3</v>
      </c>
      <c r="AH27" s="192">
        <v>39</v>
      </c>
      <c r="AI27" s="194">
        <v>245.5</v>
      </c>
      <c r="AJ27" s="194">
        <v>843.5</v>
      </c>
      <c r="AK27" s="194">
        <v>15987.515999999998</v>
      </c>
      <c r="AL27" s="192">
        <v>2103</v>
      </c>
      <c r="AM27" s="192">
        <v>2628.75</v>
      </c>
      <c r="AN27" s="257">
        <v>4554</v>
      </c>
      <c r="AO27" s="192">
        <v>400</v>
      </c>
      <c r="AP27" s="192">
        <v>389</v>
      </c>
      <c r="AQ27" s="192">
        <v>34</v>
      </c>
      <c r="AR27" s="192">
        <v>25</v>
      </c>
      <c r="AS27" s="986">
        <v>0</v>
      </c>
      <c r="AT27" s="192">
        <v>200</v>
      </c>
      <c r="AU27" s="192">
        <v>1760</v>
      </c>
      <c r="AV27" s="192">
        <v>55</v>
      </c>
      <c r="AW27" s="192">
        <v>100</v>
      </c>
      <c r="AX27" s="192">
        <v>7500</v>
      </c>
      <c r="AY27" s="192">
        <v>24000</v>
      </c>
      <c r="AZ27" s="259">
        <v>187</v>
      </c>
      <c r="BA27" s="194">
        <v>29200</v>
      </c>
      <c r="BB27" s="192">
        <v>73000</v>
      </c>
      <c r="BC27" s="195">
        <v>5330</v>
      </c>
      <c r="BD27" s="195">
        <v>8200</v>
      </c>
      <c r="BE27" s="195">
        <v>11250</v>
      </c>
      <c r="BF27" s="195">
        <v>22500</v>
      </c>
      <c r="BG27" s="322">
        <v>64.628874556732015</v>
      </c>
    </row>
    <row r="28" spans="1:93" x14ac:dyDescent="0.25">
      <c r="B28" s="283">
        <v>18</v>
      </c>
      <c r="C28" s="41">
        <v>41396</v>
      </c>
      <c r="D28" s="48" t="s">
        <v>67</v>
      </c>
      <c r="E28" s="231">
        <v>55651</v>
      </c>
      <c r="F28" s="192">
        <v>48729</v>
      </c>
      <c r="G28" s="141">
        <v>10591</v>
      </c>
      <c r="H28" s="175">
        <v>1243</v>
      </c>
      <c r="I28" s="157">
        <v>274</v>
      </c>
      <c r="J28" s="193">
        <v>1.1470281543274243</v>
      </c>
      <c r="K28" s="198" t="s">
        <v>191</v>
      </c>
      <c r="L28" s="256">
        <v>2.0229405630865482</v>
      </c>
      <c r="M28" s="192">
        <v>4</v>
      </c>
      <c r="N28" s="996">
        <v>0</v>
      </c>
      <c r="O28" s="192">
        <v>18</v>
      </c>
      <c r="P28" s="202">
        <v>0</v>
      </c>
      <c r="Q28" s="139">
        <v>18</v>
      </c>
      <c r="R28" s="139">
        <v>0</v>
      </c>
      <c r="S28" s="139">
        <v>0</v>
      </c>
      <c r="T28" s="139">
        <v>22</v>
      </c>
      <c r="U28" s="139">
        <v>7</v>
      </c>
      <c r="V28" s="139">
        <v>574</v>
      </c>
      <c r="W28" s="192">
        <v>1014</v>
      </c>
      <c r="X28" s="192">
        <v>6516</v>
      </c>
      <c r="Y28" s="192">
        <v>4152</v>
      </c>
      <c r="Z28" s="192">
        <v>1354</v>
      </c>
      <c r="AA28" s="139">
        <v>961</v>
      </c>
      <c r="AB28" s="257">
        <v>3889</v>
      </c>
      <c r="AC28" s="1129">
        <v>97</v>
      </c>
      <c r="AD28" s="1129">
        <v>94</v>
      </c>
      <c r="AE28" s="1130">
        <v>98</v>
      </c>
      <c r="AF28" s="194">
        <v>8422</v>
      </c>
      <c r="AG28" s="194">
        <v>20590.5</v>
      </c>
      <c r="AH28" s="192">
        <v>339</v>
      </c>
      <c r="AI28" s="194">
        <v>1894.8</v>
      </c>
      <c r="AJ28" s="194">
        <v>2695.7999999999997</v>
      </c>
      <c r="AK28" s="194">
        <v>3245.7260000000001</v>
      </c>
      <c r="AL28" s="192">
        <v>9980</v>
      </c>
      <c r="AM28" s="192">
        <v>12475</v>
      </c>
      <c r="AN28" s="257">
        <v>19922</v>
      </c>
      <c r="AO28" s="192">
        <v>2000</v>
      </c>
      <c r="AP28" s="192">
        <v>1520</v>
      </c>
      <c r="AQ28" s="192">
        <v>210</v>
      </c>
      <c r="AR28" s="192">
        <v>65</v>
      </c>
      <c r="AS28" s="195">
        <v>0</v>
      </c>
      <c r="AT28" s="195">
        <v>120</v>
      </c>
      <c r="AU28" s="195">
        <v>180</v>
      </c>
      <c r="AV28" s="195">
        <v>850</v>
      </c>
      <c r="AW28" s="195">
        <v>50</v>
      </c>
      <c r="AX28" s="192">
        <v>60000</v>
      </c>
      <c r="AY28" s="192">
        <v>504000</v>
      </c>
      <c r="AZ28" s="259">
        <v>135</v>
      </c>
      <c r="BA28" s="194">
        <v>98625</v>
      </c>
      <c r="BB28" s="192">
        <v>282000</v>
      </c>
      <c r="BC28" s="192">
        <v>22988.7</v>
      </c>
      <c r="BD28" s="192">
        <v>28700</v>
      </c>
      <c r="BE28" s="192">
        <v>8545.9</v>
      </c>
      <c r="BF28" s="682">
        <v>18700</v>
      </c>
      <c r="BG28" s="683">
        <v>69.450169471110996</v>
      </c>
    </row>
    <row r="29" spans="1:93" s="32" customFormat="1" x14ac:dyDescent="0.25">
      <c r="A29"/>
      <c r="B29" s="283">
        <v>19</v>
      </c>
      <c r="C29" s="41">
        <v>41483</v>
      </c>
      <c r="D29" s="48" t="s">
        <v>69</v>
      </c>
      <c r="E29" s="231">
        <v>5986</v>
      </c>
      <c r="F29" s="192">
        <v>4933</v>
      </c>
      <c r="G29" s="141">
        <v>337</v>
      </c>
      <c r="H29" s="175">
        <v>125</v>
      </c>
      <c r="I29" s="139">
        <v>30</v>
      </c>
      <c r="J29" s="193">
        <v>0.37037037037037041</v>
      </c>
      <c r="K29" s="198" t="s">
        <v>191</v>
      </c>
      <c r="L29" s="255">
        <v>1.6666666666666667</v>
      </c>
      <c r="M29" s="192">
        <v>39</v>
      </c>
      <c r="N29" s="974">
        <v>0</v>
      </c>
      <c r="O29" s="192">
        <v>167</v>
      </c>
      <c r="P29" s="195">
        <v>130</v>
      </c>
      <c r="Q29" s="154">
        <v>4</v>
      </c>
      <c r="R29" s="154">
        <v>0</v>
      </c>
      <c r="S29" s="154">
        <v>0</v>
      </c>
      <c r="T29" s="154">
        <v>2</v>
      </c>
      <c r="U29" s="154">
        <v>1</v>
      </c>
      <c r="V29" s="154">
        <v>71</v>
      </c>
      <c r="W29" s="192">
        <v>139</v>
      </c>
      <c r="X29" s="192">
        <v>685</v>
      </c>
      <c r="Y29" s="192">
        <v>464</v>
      </c>
      <c r="Z29" s="192">
        <v>193</v>
      </c>
      <c r="AA29" s="139">
        <v>27</v>
      </c>
      <c r="AB29" s="257">
        <v>17906</v>
      </c>
      <c r="AC29" s="1129">
        <v>100</v>
      </c>
      <c r="AD29" s="1129">
        <v>95</v>
      </c>
      <c r="AE29" s="1130">
        <v>100</v>
      </c>
      <c r="AF29" s="194">
        <v>153.9</v>
      </c>
      <c r="AG29" s="194">
        <v>371.4</v>
      </c>
      <c r="AH29" s="192">
        <v>18</v>
      </c>
      <c r="AI29" s="194">
        <v>87</v>
      </c>
      <c r="AJ29" s="194">
        <v>531.5</v>
      </c>
      <c r="AK29" s="194">
        <v>14340.869999999999</v>
      </c>
      <c r="AL29" s="192">
        <v>1906.4</v>
      </c>
      <c r="AM29" s="192">
        <v>2287.6799999999998</v>
      </c>
      <c r="AN29" s="257">
        <v>3165</v>
      </c>
      <c r="AO29" s="192">
        <v>250</v>
      </c>
      <c r="AP29" s="192">
        <v>275</v>
      </c>
      <c r="AQ29" s="192">
        <v>55</v>
      </c>
      <c r="AR29" s="192">
        <v>60</v>
      </c>
      <c r="AS29" s="192">
        <v>6</v>
      </c>
      <c r="AT29" s="192">
        <v>55</v>
      </c>
      <c r="AU29" s="192">
        <v>100</v>
      </c>
      <c r="AV29" s="197">
        <v>50</v>
      </c>
      <c r="AW29" s="192">
        <v>100</v>
      </c>
      <c r="AX29" s="192">
        <v>2000</v>
      </c>
      <c r="AY29" s="192">
        <v>16800</v>
      </c>
      <c r="AZ29" s="259">
        <v>15</v>
      </c>
      <c r="BA29" s="194">
        <v>5000</v>
      </c>
      <c r="BB29" s="192">
        <v>12500</v>
      </c>
      <c r="BC29" s="195">
        <v>2310</v>
      </c>
      <c r="BD29" s="195">
        <v>3850</v>
      </c>
      <c r="BE29" s="195">
        <v>650</v>
      </c>
      <c r="BF29" s="195">
        <v>1300</v>
      </c>
      <c r="BG29" s="322">
        <v>61.04825113158978</v>
      </c>
      <c r="BH29"/>
      <c r="BI29"/>
      <c r="BJ29"/>
      <c r="BK29"/>
      <c r="BL29"/>
      <c r="BM29"/>
      <c r="BN29"/>
      <c r="BO29"/>
      <c r="BP29"/>
      <c r="BQ29"/>
      <c r="BR29"/>
      <c r="BS29"/>
      <c r="BT29"/>
      <c r="BU29"/>
      <c r="BV29"/>
      <c r="BW29"/>
      <c r="BX29"/>
      <c r="BY29"/>
      <c r="BZ29"/>
      <c r="CA29"/>
      <c r="CB29"/>
      <c r="CC29"/>
      <c r="CD29"/>
      <c r="CE29"/>
      <c r="CF29"/>
      <c r="CG29"/>
      <c r="CH29"/>
      <c r="CI29"/>
      <c r="CJ29"/>
      <c r="CK29"/>
      <c r="CL29"/>
      <c r="CM29"/>
      <c r="CN29"/>
      <c r="CO29"/>
    </row>
    <row r="30" spans="1:93" x14ac:dyDescent="0.25">
      <c r="B30" s="283">
        <v>20</v>
      </c>
      <c r="C30" s="41">
        <v>41503</v>
      </c>
      <c r="D30" s="48" t="s">
        <v>83</v>
      </c>
      <c r="E30" s="231">
        <v>11448</v>
      </c>
      <c r="F30" s="192">
        <v>10103</v>
      </c>
      <c r="G30" s="141">
        <v>770</v>
      </c>
      <c r="H30" s="175">
        <v>211</v>
      </c>
      <c r="I30" s="139">
        <v>43</v>
      </c>
      <c r="J30" s="193">
        <v>2.3578363384188625</v>
      </c>
      <c r="K30" s="198" t="s">
        <v>191</v>
      </c>
      <c r="L30" s="255">
        <v>3.3287101248266295</v>
      </c>
      <c r="M30" s="192">
        <v>3</v>
      </c>
      <c r="N30" s="996">
        <v>0</v>
      </c>
      <c r="O30" s="192">
        <v>24</v>
      </c>
      <c r="P30" s="192">
        <v>1</v>
      </c>
      <c r="Q30" s="139">
        <v>3</v>
      </c>
      <c r="R30" s="139">
        <v>0</v>
      </c>
      <c r="S30" s="139">
        <v>0</v>
      </c>
      <c r="T30" s="139">
        <v>4</v>
      </c>
      <c r="U30" s="139">
        <v>1</v>
      </c>
      <c r="V30" s="139">
        <v>111</v>
      </c>
      <c r="W30" s="192">
        <v>256</v>
      </c>
      <c r="X30" s="192">
        <v>1325</v>
      </c>
      <c r="Y30" s="192">
        <v>745</v>
      </c>
      <c r="Z30" s="192">
        <v>281</v>
      </c>
      <c r="AA30" s="139">
        <v>81</v>
      </c>
      <c r="AB30" s="257">
        <v>2050</v>
      </c>
      <c r="AC30" s="1129">
        <v>90</v>
      </c>
      <c r="AD30" s="1129">
        <v>80</v>
      </c>
      <c r="AE30" s="1130">
        <v>90</v>
      </c>
      <c r="AF30" s="194">
        <v>355</v>
      </c>
      <c r="AG30" s="194">
        <v>1236.5</v>
      </c>
      <c r="AH30" s="192">
        <v>31</v>
      </c>
      <c r="AI30" s="194">
        <v>175</v>
      </c>
      <c r="AJ30" s="194">
        <v>746</v>
      </c>
      <c r="AK30" s="194">
        <v>3083.04</v>
      </c>
      <c r="AL30" s="192">
        <v>2578.1999999999998</v>
      </c>
      <c r="AM30" s="192">
        <v>3403.2239999999997</v>
      </c>
      <c r="AN30" s="257">
        <v>2856</v>
      </c>
      <c r="AO30" s="192">
        <v>800</v>
      </c>
      <c r="AP30" s="192">
        <v>760</v>
      </c>
      <c r="AQ30" s="192">
        <v>130</v>
      </c>
      <c r="AR30" s="195">
        <v>12</v>
      </c>
      <c r="AS30" s="195">
        <v>0</v>
      </c>
      <c r="AT30" s="195">
        <v>35</v>
      </c>
      <c r="AU30" s="195">
        <v>450</v>
      </c>
      <c r="AV30" s="192">
        <v>10</v>
      </c>
      <c r="AW30" s="199">
        <v>50</v>
      </c>
      <c r="AX30" s="199">
        <v>1400</v>
      </c>
      <c r="AY30" s="192">
        <v>20800</v>
      </c>
      <c r="AZ30" s="259">
        <v>150</v>
      </c>
      <c r="BA30" s="194">
        <v>385</v>
      </c>
      <c r="BB30" s="192">
        <v>11000</v>
      </c>
      <c r="BC30" s="195">
        <v>280.06400000000002</v>
      </c>
      <c r="BD30" s="195">
        <v>512</v>
      </c>
      <c r="BE30" s="192">
        <v>2286.5</v>
      </c>
      <c r="BF30" s="682">
        <v>4250</v>
      </c>
      <c r="BG30" s="683">
        <v>64.032231212795139</v>
      </c>
    </row>
    <row r="31" spans="1:93" x14ac:dyDescent="0.25">
      <c r="B31" s="570">
        <v>21</v>
      </c>
      <c r="C31" s="41">
        <v>41518</v>
      </c>
      <c r="D31" s="48" t="s">
        <v>70</v>
      </c>
      <c r="E31" s="231">
        <v>5969</v>
      </c>
      <c r="F31" s="192">
        <v>4157</v>
      </c>
      <c r="G31" s="141">
        <v>520</v>
      </c>
      <c r="H31" s="175">
        <v>94</v>
      </c>
      <c r="I31" s="139">
        <v>31</v>
      </c>
      <c r="J31" s="193">
        <v>3.0581039755351682</v>
      </c>
      <c r="K31" s="198" t="s">
        <v>191</v>
      </c>
      <c r="L31" s="255">
        <v>3.669724770642202</v>
      </c>
      <c r="M31" s="192">
        <v>6</v>
      </c>
      <c r="N31" s="974">
        <v>0</v>
      </c>
      <c r="O31" s="192">
        <v>21</v>
      </c>
      <c r="P31" s="195">
        <v>0</v>
      </c>
      <c r="Q31" s="154">
        <v>1</v>
      </c>
      <c r="R31" s="154">
        <v>0</v>
      </c>
      <c r="S31" s="154">
        <v>0</v>
      </c>
      <c r="T31" s="154">
        <v>3</v>
      </c>
      <c r="U31" s="154">
        <v>1</v>
      </c>
      <c r="V31" s="154">
        <v>60</v>
      </c>
      <c r="W31" s="192">
        <v>94</v>
      </c>
      <c r="X31" s="192">
        <v>570</v>
      </c>
      <c r="Y31" s="192">
        <v>399</v>
      </c>
      <c r="Z31" s="192">
        <v>154</v>
      </c>
      <c r="AA31" s="139">
        <v>173</v>
      </c>
      <c r="AB31" s="257">
        <v>3272</v>
      </c>
      <c r="AC31" s="1129">
        <v>99</v>
      </c>
      <c r="AD31" s="1129">
        <v>97</v>
      </c>
      <c r="AE31" s="1130">
        <v>97</v>
      </c>
      <c r="AF31" s="194">
        <v>489</v>
      </c>
      <c r="AG31" s="194">
        <v>2664</v>
      </c>
      <c r="AH31" s="192">
        <v>17</v>
      </c>
      <c r="AI31" s="194">
        <v>68</v>
      </c>
      <c r="AJ31" s="194">
        <v>519.85</v>
      </c>
      <c r="AK31" s="194">
        <v>1985.835</v>
      </c>
      <c r="AL31" s="192">
        <v>1592</v>
      </c>
      <c r="AM31" s="192">
        <v>1974.08</v>
      </c>
      <c r="AN31" s="257">
        <v>11565</v>
      </c>
      <c r="AO31" s="192">
        <v>550</v>
      </c>
      <c r="AP31" s="192">
        <v>1300</v>
      </c>
      <c r="AQ31" s="192">
        <v>130</v>
      </c>
      <c r="AR31" s="192">
        <v>350</v>
      </c>
      <c r="AS31" s="195">
        <v>4</v>
      </c>
      <c r="AT31" s="195">
        <v>0</v>
      </c>
      <c r="AU31" s="195">
        <v>0</v>
      </c>
      <c r="AV31" s="195">
        <v>0</v>
      </c>
      <c r="AW31" s="202">
        <v>0</v>
      </c>
      <c r="AX31" s="192">
        <v>40000</v>
      </c>
      <c r="AY31" s="192">
        <v>31500</v>
      </c>
      <c r="AZ31" s="259">
        <v>130</v>
      </c>
      <c r="BA31" s="194">
        <v>8994</v>
      </c>
      <c r="BB31" s="192">
        <v>32800</v>
      </c>
      <c r="BC31" s="192">
        <v>6300</v>
      </c>
      <c r="BD31" s="192">
        <v>14000</v>
      </c>
      <c r="BE31" s="195">
        <v>0</v>
      </c>
      <c r="BF31" s="195">
        <v>0</v>
      </c>
      <c r="BG31" s="322">
        <v>64.275133102453239</v>
      </c>
    </row>
    <row r="32" spans="1:93" x14ac:dyDescent="0.25">
      <c r="B32" s="283">
        <v>22</v>
      </c>
      <c r="C32" s="41">
        <v>41524</v>
      </c>
      <c r="D32" s="48" t="s">
        <v>60</v>
      </c>
      <c r="E32" s="231">
        <v>24023</v>
      </c>
      <c r="F32" s="192">
        <v>14365</v>
      </c>
      <c r="G32" s="141">
        <v>2730</v>
      </c>
      <c r="H32" s="175">
        <v>379</v>
      </c>
      <c r="I32" s="139">
        <v>141</v>
      </c>
      <c r="J32" s="193">
        <v>1.1896431070678797</v>
      </c>
      <c r="K32" s="198" t="s">
        <v>191</v>
      </c>
      <c r="L32" s="255">
        <v>1.3296011196641007</v>
      </c>
      <c r="M32" s="192">
        <v>2</v>
      </c>
      <c r="N32" s="996">
        <v>0</v>
      </c>
      <c r="O32" s="192">
        <v>45</v>
      </c>
      <c r="P32" s="192">
        <v>5</v>
      </c>
      <c r="Q32" s="139">
        <v>7</v>
      </c>
      <c r="R32" s="139">
        <v>0</v>
      </c>
      <c r="S32" s="139">
        <v>0</v>
      </c>
      <c r="T32" s="139">
        <v>8</v>
      </c>
      <c r="U32" s="139">
        <v>3</v>
      </c>
      <c r="V32" s="139">
        <v>224</v>
      </c>
      <c r="W32" s="192">
        <v>318</v>
      </c>
      <c r="X32" s="192">
        <v>2116</v>
      </c>
      <c r="Y32" s="192">
        <v>1627</v>
      </c>
      <c r="Z32" s="192">
        <v>532</v>
      </c>
      <c r="AA32" s="139">
        <v>215</v>
      </c>
      <c r="AB32" s="257">
        <v>2263</v>
      </c>
      <c r="AC32" s="1129">
        <v>98</v>
      </c>
      <c r="AD32" s="1129">
        <v>98</v>
      </c>
      <c r="AE32" s="1130">
        <v>97</v>
      </c>
      <c r="AF32" s="194">
        <v>9542</v>
      </c>
      <c r="AG32" s="194">
        <v>63764.93</v>
      </c>
      <c r="AH32" s="192">
        <v>75</v>
      </c>
      <c r="AI32" s="194">
        <v>450</v>
      </c>
      <c r="AJ32" s="194">
        <v>1036.02</v>
      </c>
      <c r="AK32" s="194">
        <v>5689.8254999999999</v>
      </c>
      <c r="AL32" s="192">
        <v>2038.3000000000002</v>
      </c>
      <c r="AM32" s="192">
        <v>2649.7900000000004</v>
      </c>
      <c r="AN32" s="257">
        <v>25507</v>
      </c>
      <c r="AO32" s="192">
        <v>950</v>
      </c>
      <c r="AP32" s="192">
        <v>1800</v>
      </c>
      <c r="AQ32" s="192">
        <v>220</v>
      </c>
      <c r="AR32" s="192">
        <v>250</v>
      </c>
      <c r="AS32" s="192">
        <v>85</v>
      </c>
      <c r="AT32" s="195">
        <v>150</v>
      </c>
      <c r="AU32" s="195">
        <v>100</v>
      </c>
      <c r="AV32" s="197">
        <v>100</v>
      </c>
      <c r="AW32" s="197">
        <v>160</v>
      </c>
      <c r="AX32" s="192">
        <v>360000</v>
      </c>
      <c r="AY32" s="192">
        <v>660000</v>
      </c>
      <c r="AZ32" s="259">
        <v>150</v>
      </c>
      <c r="BA32" s="194">
        <v>1002000</v>
      </c>
      <c r="BB32" s="192">
        <v>2222300</v>
      </c>
      <c r="BC32" s="195">
        <v>64000</v>
      </c>
      <c r="BD32" s="195">
        <v>80000</v>
      </c>
      <c r="BE32" s="195">
        <v>0</v>
      </c>
      <c r="BF32" s="195">
        <v>0</v>
      </c>
      <c r="BG32" s="683">
        <v>79.633028013070188</v>
      </c>
    </row>
    <row r="33" spans="2:59" x14ac:dyDescent="0.25">
      <c r="B33" s="283">
        <v>23</v>
      </c>
      <c r="C33" s="41">
        <v>41530</v>
      </c>
      <c r="D33" s="48" t="s">
        <v>84</v>
      </c>
      <c r="E33" s="231">
        <v>11200</v>
      </c>
      <c r="F33" s="192">
        <v>10491</v>
      </c>
      <c r="G33" s="141">
        <v>402</v>
      </c>
      <c r="H33" s="175">
        <v>220</v>
      </c>
      <c r="I33" s="157">
        <v>59</v>
      </c>
      <c r="J33" s="193">
        <v>1.245136186770428</v>
      </c>
      <c r="K33" s="198" t="s">
        <v>191</v>
      </c>
      <c r="L33" s="255">
        <v>2.2568093385214008</v>
      </c>
      <c r="M33" s="192">
        <v>5</v>
      </c>
      <c r="N33" s="974">
        <v>0</v>
      </c>
      <c r="O33" s="192">
        <v>35</v>
      </c>
      <c r="P33" s="195">
        <v>0</v>
      </c>
      <c r="Q33" s="154">
        <v>5</v>
      </c>
      <c r="R33" s="154">
        <v>0</v>
      </c>
      <c r="S33" s="154">
        <v>0</v>
      </c>
      <c r="T33" s="154">
        <v>2</v>
      </c>
      <c r="U33" s="154">
        <v>1</v>
      </c>
      <c r="V33" s="154">
        <v>113</v>
      </c>
      <c r="W33" s="192">
        <v>215</v>
      </c>
      <c r="X33" s="192">
        <v>1223</v>
      </c>
      <c r="Y33" s="192">
        <v>813</v>
      </c>
      <c r="Z33" s="192">
        <v>248</v>
      </c>
      <c r="AA33" s="139">
        <v>99</v>
      </c>
      <c r="AB33" s="257">
        <v>9481</v>
      </c>
      <c r="AC33" s="1129">
        <v>100</v>
      </c>
      <c r="AD33" s="1129">
        <v>100</v>
      </c>
      <c r="AE33" s="1130">
        <v>100</v>
      </c>
      <c r="AF33" s="194">
        <v>114</v>
      </c>
      <c r="AG33" s="194">
        <v>430</v>
      </c>
      <c r="AH33" s="192">
        <v>21</v>
      </c>
      <c r="AI33" s="194">
        <v>118</v>
      </c>
      <c r="AJ33" s="194">
        <v>1271</v>
      </c>
      <c r="AK33" s="194">
        <v>6370.4650000000001</v>
      </c>
      <c r="AL33" s="192">
        <v>3863</v>
      </c>
      <c r="AM33" s="192">
        <v>5099.16</v>
      </c>
      <c r="AN33" s="257">
        <v>1562</v>
      </c>
      <c r="AO33" s="192">
        <v>290</v>
      </c>
      <c r="AP33" s="192">
        <v>800</v>
      </c>
      <c r="AQ33" s="192">
        <v>160</v>
      </c>
      <c r="AR33" s="192">
        <v>12</v>
      </c>
      <c r="AS33" s="195">
        <v>0</v>
      </c>
      <c r="AT33" s="197">
        <v>100</v>
      </c>
      <c r="AU33" s="197">
        <v>460</v>
      </c>
      <c r="AV33" s="195">
        <v>0</v>
      </c>
      <c r="AW33" s="986">
        <v>0</v>
      </c>
      <c r="AX33" s="199">
        <v>6000</v>
      </c>
      <c r="AY33" s="192">
        <v>24000</v>
      </c>
      <c r="AZ33" s="259">
        <v>150</v>
      </c>
      <c r="BA33" s="1119">
        <v>0</v>
      </c>
      <c r="BB33" s="202">
        <v>0</v>
      </c>
      <c r="BC33" s="195">
        <v>0</v>
      </c>
      <c r="BD33" s="195">
        <v>0</v>
      </c>
      <c r="BE33" s="192">
        <v>131250</v>
      </c>
      <c r="BF33" s="682">
        <v>175000</v>
      </c>
      <c r="BG33" s="322">
        <v>63.519666345412176</v>
      </c>
    </row>
    <row r="34" spans="2:59" x14ac:dyDescent="0.25">
      <c r="B34" s="283">
        <v>24</v>
      </c>
      <c r="C34" s="41">
        <v>41548</v>
      </c>
      <c r="D34" s="48" t="s">
        <v>202</v>
      </c>
      <c r="E34" s="231">
        <v>13350</v>
      </c>
      <c r="F34" s="192">
        <v>10699</v>
      </c>
      <c r="G34" s="141">
        <v>587</v>
      </c>
      <c r="H34" s="181">
        <v>258</v>
      </c>
      <c r="I34" s="139">
        <v>49</v>
      </c>
      <c r="J34" s="193">
        <v>1.1363636363636365</v>
      </c>
      <c r="K34" s="198" t="s">
        <v>191</v>
      </c>
      <c r="L34" s="255">
        <v>2.5252525252525251</v>
      </c>
      <c r="M34" s="192">
        <v>1</v>
      </c>
      <c r="N34" s="996">
        <v>0</v>
      </c>
      <c r="O34" s="192">
        <v>12</v>
      </c>
      <c r="P34" s="202">
        <v>0</v>
      </c>
      <c r="Q34" s="139">
        <v>5</v>
      </c>
      <c r="R34" s="139">
        <v>1</v>
      </c>
      <c r="S34" s="139">
        <v>0</v>
      </c>
      <c r="T34" s="139">
        <v>4</v>
      </c>
      <c r="U34" s="139">
        <v>1</v>
      </c>
      <c r="V34" s="139">
        <v>129</v>
      </c>
      <c r="W34" s="192">
        <v>266</v>
      </c>
      <c r="X34" s="192">
        <v>1383</v>
      </c>
      <c r="Y34" s="192">
        <v>893</v>
      </c>
      <c r="Z34" s="192">
        <v>296</v>
      </c>
      <c r="AA34" s="139">
        <v>62</v>
      </c>
      <c r="AB34" s="257">
        <v>3233</v>
      </c>
      <c r="AC34" s="1129">
        <v>100</v>
      </c>
      <c r="AD34" s="1129">
        <v>96</v>
      </c>
      <c r="AE34" s="1130">
        <v>96</v>
      </c>
      <c r="AF34" s="194">
        <v>633</v>
      </c>
      <c r="AG34" s="194">
        <v>2047</v>
      </c>
      <c r="AH34" s="192">
        <v>27</v>
      </c>
      <c r="AI34" s="194">
        <v>217</v>
      </c>
      <c r="AJ34" s="194">
        <v>940.37</v>
      </c>
      <c r="AK34" s="194">
        <v>1917.45</v>
      </c>
      <c r="AL34" s="192">
        <v>3833</v>
      </c>
      <c r="AM34" s="192">
        <v>4982.9000000000005</v>
      </c>
      <c r="AN34" s="257">
        <v>6096</v>
      </c>
      <c r="AO34" s="192">
        <v>800</v>
      </c>
      <c r="AP34" s="192">
        <v>380</v>
      </c>
      <c r="AQ34" s="192">
        <v>50</v>
      </c>
      <c r="AR34" s="192">
        <v>225</v>
      </c>
      <c r="AS34" s="195">
        <v>20</v>
      </c>
      <c r="AT34" s="192">
        <v>25</v>
      </c>
      <c r="AU34" s="195">
        <v>0</v>
      </c>
      <c r="AV34" s="192">
        <v>100</v>
      </c>
      <c r="AW34" s="202">
        <v>0</v>
      </c>
      <c r="AX34" s="192">
        <v>1500</v>
      </c>
      <c r="AY34" s="192">
        <v>30000</v>
      </c>
      <c r="AZ34" s="259">
        <v>240</v>
      </c>
      <c r="BA34" s="194">
        <v>26960</v>
      </c>
      <c r="BB34" s="192">
        <v>56220</v>
      </c>
      <c r="BC34" s="192">
        <v>7300</v>
      </c>
      <c r="BD34" s="192">
        <v>7300</v>
      </c>
      <c r="BE34" s="195">
        <v>3100</v>
      </c>
      <c r="BF34" s="195">
        <v>6200</v>
      </c>
      <c r="BG34" s="322">
        <v>62.813177021154985</v>
      </c>
    </row>
    <row r="35" spans="2:59" x14ac:dyDescent="0.25">
      <c r="B35" s="283">
        <v>25</v>
      </c>
      <c r="C35" s="41">
        <v>41551</v>
      </c>
      <c r="D35" s="48" t="s">
        <v>79</v>
      </c>
      <c r="E35" s="231">
        <v>124145</v>
      </c>
      <c r="F35" s="192">
        <v>97718</v>
      </c>
      <c r="G35" s="141">
        <v>37690</v>
      </c>
      <c r="H35" s="175">
        <v>2690</v>
      </c>
      <c r="I35" s="157">
        <v>653</v>
      </c>
      <c r="J35" s="193">
        <v>1.5257279617072197</v>
      </c>
      <c r="K35" s="198" t="s">
        <v>191</v>
      </c>
      <c r="L35" s="255">
        <v>2.6027124052652573</v>
      </c>
      <c r="M35" s="192">
        <v>24</v>
      </c>
      <c r="N35" s="974">
        <v>0</v>
      </c>
      <c r="O35" s="192">
        <v>134</v>
      </c>
      <c r="P35" s="192">
        <v>30</v>
      </c>
      <c r="Q35" s="154">
        <v>16</v>
      </c>
      <c r="R35" s="154">
        <v>0</v>
      </c>
      <c r="S35" s="154">
        <v>0</v>
      </c>
      <c r="T35" s="154">
        <v>43</v>
      </c>
      <c r="U35" s="154">
        <v>14</v>
      </c>
      <c r="V35" s="154">
        <v>1043</v>
      </c>
      <c r="W35" s="192">
        <v>1985</v>
      </c>
      <c r="X35" s="192">
        <v>12374</v>
      </c>
      <c r="Y35" s="192">
        <v>8603</v>
      </c>
      <c r="Z35" s="192">
        <v>2554</v>
      </c>
      <c r="AA35" s="139">
        <v>3195</v>
      </c>
      <c r="AB35" s="257">
        <v>41966</v>
      </c>
      <c r="AC35" s="1129">
        <v>99</v>
      </c>
      <c r="AD35" s="1129">
        <v>97</v>
      </c>
      <c r="AE35" s="1130">
        <v>99</v>
      </c>
      <c r="AF35" s="194">
        <v>4966</v>
      </c>
      <c r="AG35" s="194">
        <v>15152</v>
      </c>
      <c r="AH35" s="192">
        <v>232</v>
      </c>
      <c r="AI35" s="194">
        <v>1209</v>
      </c>
      <c r="AJ35" s="194">
        <v>3753.5</v>
      </c>
      <c r="AK35" s="194">
        <v>17783.275000000001</v>
      </c>
      <c r="AL35" s="192">
        <v>14917.8</v>
      </c>
      <c r="AM35" s="192">
        <v>19691.495999999999</v>
      </c>
      <c r="AN35" s="257">
        <v>24351</v>
      </c>
      <c r="AO35" s="192">
        <v>3800</v>
      </c>
      <c r="AP35" s="192">
        <v>6925</v>
      </c>
      <c r="AQ35" s="192">
        <v>416</v>
      </c>
      <c r="AR35" s="192">
        <v>113</v>
      </c>
      <c r="AS35" s="195">
        <v>58</v>
      </c>
      <c r="AT35" s="195">
        <v>398</v>
      </c>
      <c r="AU35" s="195">
        <v>1150</v>
      </c>
      <c r="AV35" s="192">
        <v>75</v>
      </c>
      <c r="AW35" s="192">
        <v>146</v>
      </c>
      <c r="AX35" s="192">
        <v>51600</v>
      </c>
      <c r="AY35" s="192">
        <v>1140000</v>
      </c>
      <c r="AZ35" s="259">
        <v>1145</v>
      </c>
      <c r="BA35" s="194">
        <v>143280</v>
      </c>
      <c r="BB35" s="192">
        <v>398000</v>
      </c>
      <c r="BC35" s="192">
        <v>49300</v>
      </c>
      <c r="BD35" s="192">
        <v>58000</v>
      </c>
      <c r="BE35" s="192">
        <v>57715</v>
      </c>
      <c r="BF35" s="682">
        <v>119000</v>
      </c>
      <c r="BG35" s="683">
        <v>73.673099825726055</v>
      </c>
    </row>
    <row r="36" spans="2:59" x14ac:dyDescent="0.25">
      <c r="B36" s="692">
        <v>26</v>
      </c>
      <c r="C36" s="41">
        <v>41615</v>
      </c>
      <c r="D36" s="48" t="s">
        <v>61</v>
      </c>
      <c r="E36" s="231">
        <v>22263</v>
      </c>
      <c r="F36" s="192">
        <v>13052</v>
      </c>
      <c r="G36" s="141">
        <v>2408</v>
      </c>
      <c r="H36" s="181">
        <v>308</v>
      </c>
      <c r="I36" s="139">
        <v>100</v>
      </c>
      <c r="J36" s="193">
        <v>1.6874541452677916</v>
      </c>
      <c r="K36" s="198" t="s">
        <v>191</v>
      </c>
      <c r="L36" s="255">
        <v>2.6412325752017609</v>
      </c>
      <c r="M36" s="192">
        <v>4</v>
      </c>
      <c r="N36" s="996">
        <v>0</v>
      </c>
      <c r="O36" s="192">
        <v>23</v>
      </c>
      <c r="P36" s="192">
        <v>5</v>
      </c>
      <c r="Q36" s="154">
        <v>4</v>
      </c>
      <c r="R36" s="154">
        <v>0</v>
      </c>
      <c r="S36" s="154">
        <v>0</v>
      </c>
      <c r="T36" s="154">
        <v>7</v>
      </c>
      <c r="U36" s="154">
        <v>2</v>
      </c>
      <c r="V36" s="154">
        <v>174</v>
      </c>
      <c r="W36" s="192">
        <v>280</v>
      </c>
      <c r="X36" s="192">
        <v>1738</v>
      </c>
      <c r="Y36" s="192">
        <v>1512</v>
      </c>
      <c r="Z36" s="192">
        <v>435</v>
      </c>
      <c r="AA36" s="139">
        <v>230</v>
      </c>
      <c r="AB36" s="257">
        <v>7862</v>
      </c>
      <c r="AC36" s="1129">
        <v>100</v>
      </c>
      <c r="AD36" s="1129">
        <v>100</v>
      </c>
      <c r="AE36" s="1130">
        <v>100</v>
      </c>
      <c r="AF36" s="194">
        <v>3128.5</v>
      </c>
      <c r="AG36" s="194">
        <v>14223.3</v>
      </c>
      <c r="AH36" s="192">
        <v>23.5</v>
      </c>
      <c r="AI36" s="194">
        <v>197</v>
      </c>
      <c r="AJ36" s="194">
        <v>1931.54</v>
      </c>
      <c r="AK36" s="194">
        <v>8874.2721999999994</v>
      </c>
      <c r="AL36" s="192">
        <v>655</v>
      </c>
      <c r="AM36" s="192">
        <v>851.5</v>
      </c>
      <c r="AN36" s="257">
        <v>12370</v>
      </c>
      <c r="AO36" s="192">
        <v>2500</v>
      </c>
      <c r="AP36" s="192">
        <v>200</v>
      </c>
      <c r="AQ36" s="192">
        <v>2700</v>
      </c>
      <c r="AR36" s="192">
        <v>400</v>
      </c>
      <c r="AS36" s="195">
        <v>700</v>
      </c>
      <c r="AT36" s="195">
        <v>700</v>
      </c>
      <c r="AU36" s="195">
        <v>1200</v>
      </c>
      <c r="AV36" s="192">
        <v>1400</v>
      </c>
      <c r="AW36" s="192">
        <v>1900</v>
      </c>
      <c r="AX36" s="192">
        <v>320000</v>
      </c>
      <c r="AY36" s="192">
        <v>487500</v>
      </c>
      <c r="AZ36" s="260">
        <v>600</v>
      </c>
      <c r="BA36" s="194">
        <v>693000</v>
      </c>
      <c r="BB36" s="192">
        <v>1540000</v>
      </c>
      <c r="BC36" s="195">
        <v>170000</v>
      </c>
      <c r="BD36" s="195">
        <v>170000</v>
      </c>
      <c r="BE36" s="195">
        <v>0</v>
      </c>
      <c r="BF36" s="195">
        <v>0</v>
      </c>
      <c r="BG36" s="322">
        <v>74.104634443618764</v>
      </c>
    </row>
    <row r="37" spans="2:59" x14ac:dyDescent="0.25">
      <c r="B37" s="283">
        <v>27</v>
      </c>
      <c r="C37" s="41">
        <v>41660</v>
      </c>
      <c r="D37" s="48" t="s">
        <v>85</v>
      </c>
      <c r="E37" s="231">
        <v>12211</v>
      </c>
      <c r="F37" s="192">
        <v>11065</v>
      </c>
      <c r="G37" s="141">
        <v>487</v>
      </c>
      <c r="H37" s="175">
        <v>228</v>
      </c>
      <c r="I37" s="139">
        <v>43</v>
      </c>
      <c r="J37" s="193">
        <v>2.3140495867768593</v>
      </c>
      <c r="K37" s="198" t="s">
        <v>191</v>
      </c>
      <c r="L37" s="255">
        <v>2.6446280991735538</v>
      </c>
      <c r="M37" s="192">
        <v>2</v>
      </c>
      <c r="N37" s="974">
        <v>0</v>
      </c>
      <c r="O37" s="192">
        <v>38</v>
      </c>
      <c r="P37" s="195">
        <v>0</v>
      </c>
      <c r="Q37" s="154">
        <v>2</v>
      </c>
      <c r="R37" s="154">
        <v>0</v>
      </c>
      <c r="S37" s="154">
        <v>0</v>
      </c>
      <c r="T37" s="154">
        <v>5</v>
      </c>
      <c r="U37" s="154">
        <v>2</v>
      </c>
      <c r="V37" s="154">
        <v>108</v>
      </c>
      <c r="W37" s="192">
        <v>239</v>
      </c>
      <c r="X37" s="192">
        <v>1382</v>
      </c>
      <c r="Y37" s="192">
        <v>738</v>
      </c>
      <c r="Z37" s="192">
        <v>240</v>
      </c>
      <c r="AA37" s="139">
        <v>97</v>
      </c>
      <c r="AB37" s="257">
        <v>3170</v>
      </c>
      <c r="AC37" s="1129">
        <v>93</v>
      </c>
      <c r="AD37" s="1129">
        <v>82</v>
      </c>
      <c r="AE37" s="1130">
        <v>74</v>
      </c>
      <c r="AF37" s="194">
        <v>725</v>
      </c>
      <c r="AG37" s="194">
        <v>2811.7</v>
      </c>
      <c r="AH37" s="192">
        <v>35</v>
      </c>
      <c r="AI37" s="194">
        <v>198</v>
      </c>
      <c r="AJ37" s="194">
        <v>661</v>
      </c>
      <c r="AK37" s="194">
        <v>3071.07</v>
      </c>
      <c r="AL37" s="192">
        <v>3468.5</v>
      </c>
      <c r="AM37" s="192">
        <v>4578.42</v>
      </c>
      <c r="AN37" s="257">
        <v>4932</v>
      </c>
      <c r="AO37" s="192">
        <v>300</v>
      </c>
      <c r="AP37" s="192">
        <v>300</v>
      </c>
      <c r="AQ37" s="192">
        <v>20</v>
      </c>
      <c r="AR37" s="192">
        <v>50</v>
      </c>
      <c r="AS37" s="195">
        <v>0</v>
      </c>
      <c r="AT37" s="1042">
        <v>0</v>
      </c>
      <c r="AU37" s="202">
        <v>0</v>
      </c>
      <c r="AV37" s="195">
        <v>0</v>
      </c>
      <c r="AW37" s="195">
        <v>0</v>
      </c>
      <c r="AX37" s="199">
        <v>20000</v>
      </c>
      <c r="AY37" s="192">
        <v>50000</v>
      </c>
      <c r="AZ37" s="259">
        <v>25</v>
      </c>
      <c r="BA37" s="194">
        <v>50000</v>
      </c>
      <c r="BB37" s="192">
        <v>200000</v>
      </c>
      <c r="BC37" s="192">
        <v>13050</v>
      </c>
      <c r="BD37" s="192">
        <v>45000</v>
      </c>
      <c r="BE37" s="192">
        <v>1800</v>
      </c>
      <c r="BF37" s="682">
        <v>4500</v>
      </c>
      <c r="BG37" s="683">
        <v>60.521873032681128</v>
      </c>
    </row>
    <row r="38" spans="2:59" x14ac:dyDescent="0.25">
      <c r="B38" s="283">
        <v>28</v>
      </c>
      <c r="C38" s="41">
        <v>41668</v>
      </c>
      <c r="D38" s="48" t="s">
        <v>86</v>
      </c>
      <c r="E38" s="231">
        <v>33414</v>
      </c>
      <c r="F38" s="192">
        <v>28821</v>
      </c>
      <c r="G38" s="141">
        <v>2125</v>
      </c>
      <c r="H38" s="175">
        <v>525</v>
      </c>
      <c r="I38" s="157">
        <v>125</v>
      </c>
      <c r="J38" s="193">
        <v>1.2135922330097086</v>
      </c>
      <c r="K38" s="198" t="s">
        <v>191</v>
      </c>
      <c r="L38" s="255">
        <v>3.4789644012944985</v>
      </c>
      <c r="M38" s="192">
        <v>9</v>
      </c>
      <c r="N38" s="996">
        <v>0</v>
      </c>
      <c r="O38" s="192">
        <v>80</v>
      </c>
      <c r="P38" s="192">
        <v>1</v>
      </c>
      <c r="Q38" s="139">
        <v>9</v>
      </c>
      <c r="R38" s="139">
        <v>0</v>
      </c>
      <c r="S38" s="139">
        <v>0</v>
      </c>
      <c r="T38" s="139">
        <v>11</v>
      </c>
      <c r="U38" s="139">
        <v>2</v>
      </c>
      <c r="V38" s="139">
        <v>281</v>
      </c>
      <c r="W38" s="192">
        <v>518</v>
      </c>
      <c r="X38" s="192">
        <v>2897</v>
      </c>
      <c r="Y38" s="192">
        <v>1842</v>
      </c>
      <c r="Z38" s="192">
        <v>670</v>
      </c>
      <c r="AA38" s="139">
        <v>412</v>
      </c>
      <c r="AB38" s="257">
        <v>9775</v>
      </c>
      <c r="AC38" s="1129">
        <v>99</v>
      </c>
      <c r="AD38" s="1129">
        <v>100</v>
      </c>
      <c r="AE38" s="1130">
        <v>100</v>
      </c>
      <c r="AF38" s="194">
        <v>2441.5</v>
      </c>
      <c r="AG38" s="194">
        <v>5670.2</v>
      </c>
      <c r="AH38" s="192">
        <v>169</v>
      </c>
      <c r="AI38" s="194">
        <v>952.6</v>
      </c>
      <c r="AJ38" s="194">
        <v>2687.5</v>
      </c>
      <c r="AK38" s="194">
        <v>19368.020000000004</v>
      </c>
      <c r="AL38" s="192">
        <v>5569</v>
      </c>
      <c r="AM38" s="192">
        <v>7351.08</v>
      </c>
      <c r="AN38" s="257">
        <v>6312</v>
      </c>
      <c r="AO38" s="192">
        <v>1200</v>
      </c>
      <c r="AP38" s="192">
        <v>900</v>
      </c>
      <c r="AQ38" s="192">
        <v>180</v>
      </c>
      <c r="AR38" s="192">
        <v>100</v>
      </c>
      <c r="AS38" s="195">
        <v>55</v>
      </c>
      <c r="AT38" s="192">
        <v>800</v>
      </c>
      <c r="AU38" s="192">
        <v>2400</v>
      </c>
      <c r="AV38" s="192">
        <v>90</v>
      </c>
      <c r="AW38" s="192">
        <v>95</v>
      </c>
      <c r="AX38" s="192">
        <v>4930</v>
      </c>
      <c r="AY38" s="192">
        <v>120000</v>
      </c>
      <c r="AZ38" s="259">
        <v>850</v>
      </c>
      <c r="BA38" s="1119">
        <v>0</v>
      </c>
      <c r="BB38" s="202">
        <v>0</v>
      </c>
      <c r="BC38" s="202">
        <v>0</v>
      </c>
      <c r="BD38" s="202">
        <v>0</v>
      </c>
      <c r="BE38" s="192">
        <v>2350</v>
      </c>
      <c r="BF38" s="682">
        <v>4700</v>
      </c>
      <c r="BG38" s="322">
        <v>65.697113238350553</v>
      </c>
    </row>
    <row r="39" spans="2:59" x14ac:dyDescent="0.25">
      <c r="B39" s="283">
        <v>29</v>
      </c>
      <c r="C39" s="41">
        <v>41676</v>
      </c>
      <c r="D39" s="48" t="s">
        <v>62</v>
      </c>
      <c r="E39" s="231">
        <v>10386</v>
      </c>
      <c r="F39" s="192">
        <v>9390</v>
      </c>
      <c r="G39" s="141">
        <v>492</v>
      </c>
      <c r="H39" s="175">
        <v>199</v>
      </c>
      <c r="I39" s="139">
        <v>41</v>
      </c>
      <c r="J39" s="203">
        <v>1.7674418604651163</v>
      </c>
      <c r="K39" s="198" t="s">
        <v>191</v>
      </c>
      <c r="L39" s="263">
        <v>2.2325581395348837</v>
      </c>
      <c r="M39" s="192">
        <v>4</v>
      </c>
      <c r="N39" s="974">
        <v>0</v>
      </c>
      <c r="O39" s="192">
        <v>35</v>
      </c>
      <c r="P39" s="195">
        <v>0</v>
      </c>
      <c r="Q39" s="154">
        <v>4</v>
      </c>
      <c r="R39" s="154">
        <v>0</v>
      </c>
      <c r="S39" s="154">
        <v>0</v>
      </c>
      <c r="T39" s="154">
        <v>3</v>
      </c>
      <c r="U39" s="154">
        <v>1</v>
      </c>
      <c r="V39" s="154">
        <v>105</v>
      </c>
      <c r="W39" s="192">
        <v>151</v>
      </c>
      <c r="X39" s="192">
        <v>1045</v>
      </c>
      <c r="Y39" s="192">
        <v>728</v>
      </c>
      <c r="Z39" s="192">
        <v>231</v>
      </c>
      <c r="AA39" s="139">
        <v>132</v>
      </c>
      <c r="AB39" s="257">
        <v>3345</v>
      </c>
      <c r="AC39" s="1129">
        <v>99</v>
      </c>
      <c r="AD39" s="1129">
        <v>83</v>
      </c>
      <c r="AE39" s="1130">
        <v>100</v>
      </c>
      <c r="AF39" s="194">
        <v>3656</v>
      </c>
      <c r="AG39" s="194">
        <v>5121</v>
      </c>
      <c r="AH39" s="192">
        <v>63</v>
      </c>
      <c r="AI39" s="194">
        <v>386</v>
      </c>
      <c r="AJ39" s="194">
        <v>1377</v>
      </c>
      <c r="AK39" s="194">
        <v>6848.34</v>
      </c>
      <c r="AL39" s="192">
        <v>2491</v>
      </c>
      <c r="AM39" s="192">
        <v>3238.3</v>
      </c>
      <c r="AN39" s="257">
        <v>7804</v>
      </c>
      <c r="AO39" s="192">
        <v>400</v>
      </c>
      <c r="AP39" s="192">
        <v>350</v>
      </c>
      <c r="AQ39" s="192">
        <v>60</v>
      </c>
      <c r="AR39" s="192">
        <v>40</v>
      </c>
      <c r="AS39" s="195">
        <v>16</v>
      </c>
      <c r="AT39" s="197">
        <v>200</v>
      </c>
      <c r="AU39" s="197">
        <v>150</v>
      </c>
      <c r="AV39" s="197">
        <v>500</v>
      </c>
      <c r="AW39" s="197">
        <v>100</v>
      </c>
      <c r="AX39" s="192">
        <v>1500</v>
      </c>
      <c r="AY39" s="192">
        <v>18000</v>
      </c>
      <c r="AZ39" s="259">
        <v>165</v>
      </c>
      <c r="BA39" s="194">
        <v>6600</v>
      </c>
      <c r="BB39" s="192">
        <v>16500</v>
      </c>
      <c r="BC39" s="195">
        <v>0</v>
      </c>
      <c r="BD39" s="195">
        <v>0</v>
      </c>
      <c r="BE39" s="192">
        <v>12036</v>
      </c>
      <c r="BF39" s="682">
        <v>25500</v>
      </c>
      <c r="BG39" s="683">
        <v>68.025469651238922</v>
      </c>
    </row>
    <row r="40" spans="2:59" x14ac:dyDescent="0.25">
      <c r="B40" s="283">
        <v>30</v>
      </c>
      <c r="C40" s="41">
        <v>41770</v>
      </c>
      <c r="D40" s="48" t="s">
        <v>77</v>
      </c>
      <c r="E40" s="231">
        <v>17574</v>
      </c>
      <c r="F40" s="192">
        <v>16974</v>
      </c>
      <c r="G40" s="141">
        <v>998</v>
      </c>
      <c r="H40" s="175">
        <v>394</v>
      </c>
      <c r="I40" s="139">
        <v>77</v>
      </c>
      <c r="J40" s="193">
        <v>1.4833759590792839</v>
      </c>
      <c r="K40" s="198" t="s">
        <v>191</v>
      </c>
      <c r="L40" s="255">
        <v>2.1483375959079285</v>
      </c>
      <c r="M40" s="192">
        <v>7</v>
      </c>
      <c r="N40" s="996">
        <v>0</v>
      </c>
      <c r="O40" s="192">
        <v>48</v>
      </c>
      <c r="P40" s="192">
        <v>2</v>
      </c>
      <c r="Q40" s="139">
        <v>7</v>
      </c>
      <c r="R40" s="139">
        <v>0</v>
      </c>
      <c r="S40" s="139">
        <v>0</v>
      </c>
      <c r="T40" s="139">
        <v>5</v>
      </c>
      <c r="U40" s="139">
        <v>1</v>
      </c>
      <c r="V40" s="139">
        <v>180</v>
      </c>
      <c r="W40" s="192">
        <v>337</v>
      </c>
      <c r="X40" s="192">
        <v>2210</v>
      </c>
      <c r="Y40" s="192">
        <v>1394</v>
      </c>
      <c r="Z40" s="192">
        <v>361</v>
      </c>
      <c r="AA40" s="139">
        <v>413</v>
      </c>
      <c r="AB40" s="257">
        <v>5655</v>
      </c>
      <c r="AC40" s="1129">
        <v>91</v>
      </c>
      <c r="AD40" s="1129">
        <v>94</v>
      </c>
      <c r="AE40" s="1130">
        <v>86</v>
      </c>
      <c r="AF40" s="194">
        <v>523</v>
      </c>
      <c r="AG40" s="194">
        <v>3187.7</v>
      </c>
      <c r="AH40" s="192">
        <v>43</v>
      </c>
      <c r="AI40" s="194">
        <v>220</v>
      </c>
      <c r="AJ40" s="194">
        <v>787</v>
      </c>
      <c r="AK40" s="194">
        <v>7373.05</v>
      </c>
      <c r="AL40" s="192">
        <v>6322</v>
      </c>
      <c r="AM40" s="192">
        <v>8218.6</v>
      </c>
      <c r="AN40" s="257">
        <v>8208</v>
      </c>
      <c r="AO40" s="192">
        <v>1500</v>
      </c>
      <c r="AP40" s="192">
        <v>142</v>
      </c>
      <c r="AQ40" s="192">
        <v>50</v>
      </c>
      <c r="AR40" s="192">
        <v>15</v>
      </c>
      <c r="AS40" s="201">
        <v>25</v>
      </c>
      <c r="AT40" s="195">
        <v>190</v>
      </c>
      <c r="AU40" s="202">
        <v>0</v>
      </c>
      <c r="AV40" s="192">
        <v>130</v>
      </c>
      <c r="AW40" s="192">
        <v>75</v>
      </c>
      <c r="AX40" s="192">
        <v>24000</v>
      </c>
      <c r="AY40" s="192">
        <v>31500</v>
      </c>
      <c r="AZ40" s="259">
        <v>150</v>
      </c>
      <c r="BA40" s="194">
        <v>19200</v>
      </c>
      <c r="BB40" s="192">
        <v>48000</v>
      </c>
      <c r="BC40" s="202">
        <v>0</v>
      </c>
      <c r="BD40" s="202">
        <v>0</v>
      </c>
      <c r="BE40" s="192">
        <v>6737.5</v>
      </c>
      <c r="BF40" s="682">
        <v>13750</v>
      </c>
      <c r="BG40" s="322">
        <v>69.397044068608949</v>
      </c>
    </row>
    <row r="41" spans="2:59" x14ac:dyDescent="0.25">
      <c r="B41" s="570">
        <v>31</v>
      </c>
      <c r="C41" s="41">
        <v>41791</v>
      </c>
      <c r="D41" s="48" t="s">
        <v>78</v>
      </c>
      <c r="E41" s="231">
        <v>17629</v>
      </c>
      <c r="F41" s="192">
        <v>14025</v>
      </c>
      <c r="G41" s="141">
        <v>1063</v>
      </c>
      <c r="H41" s="175">
        <v>300</v>
      </c>
      <c r="I41" s="139">
        <v>73</v>
      </c>
      <c r="J41" s="193">
        <v>1.2698412698412698</v>
      </c>
      <c r="K41" s="198" t="s">
        <v>191</v>
      </c>
      <c r="L41" s="255">
        <v>1.984126984126984</v>
      </c>
      <c r="M41" s="192">
        <v>6</v>
      </c>
      <c r="N41" s="974">
        <v>0</v>
      </c>
      <c r="O41" s="192">
        <v>45</v>
      </c>
      <c r="P41" s="192">
        <v>1</v>
      </c>
      <c r="Q41" s="139">
        <v>6</v>
      </c>
      <c r="R41" s="139">
        <v>0</v>
      </c>
      <c r="S41" s="139">
        <v>0</v>
      </c>
      <c r="T41" s="139">
        <v>7</v>
      </c>
      <c r="U41" s="139">
        <v>2</v>
      </c>
      <c r="V41" s="139">
        <v>178</v>
      </c>
      <c r="W41" s="192">
        <v>280</v>
      </c>
      <c r="X41" s="192">
        <v>1770</v>
      </c>
      <c r="Y41" s="192">
        <v>1415</v>
      </c>
      <c r="Z41" s="192">
        <v>432</v>
      </c>
      <c r="AA41" s="139">
        <v>212</v>
      </c>
      <c r="AB41" s="257">
        <v>5435</v>
      </c>
      <c r="AC41" s="1129">
        <v>99</v>
      </c>
      <c r="AD41" s="1129">
        <v>94</v>
      </c>
      <c r="AE41" s="1130">
        <v>95</v>
      </c>
      <c r="AF41" s="194">
        <v>257</v>
      </c>
      <c r="AG41" s="194">
        <v>1660.8</v>
      </c>
      <c r="AH41" s="192">
        <v>35</v>
      </c>
      <c r="AI41" s="194">
        <v>245</v>
      </c>
      <c r="AJ41" s="194">
        <v>1168.3600000000001</v>
      </c>
      <c r="AK41" s="194">
        <v>7440.9520000000002</v>
      </c>
      <c r="AL41" s="192">
        <v>2918</v>
      </c>
      <c r="AM41" s="192">
        <v>3793.4</v>
      </c>
      <c r="AN41" s="257">
        <v>15507</v>
      </c>
      <c r="AO41" s="192">
        <v>1130</v>
      </c>
      <c r="AP41" s="192">
        <v>572</v>
      </c>
      <c r="AQ41" s="192">
        <v>70</v>
      </c>
      <c r="AR41" s="192">
        <v>140</v>
      </c>
      <c r="AS41" s="192">
        <v>27</v>
      </c>
      <c r="AT41" s="195">
        <v>0</v>
      </c>
      <c r="AU41" s="195">
        <v>10</v>
      </c>
      <c r="AV41" s="192">
        <v>12</v>
      </c>
      <c r="AW41" s="192">
        <v>25</v>
      </c>
      <c r="AX41" s="192">
        <v>3300</v>
      </c>
      <c r="AY41" s="192">
        <v>22200</v>
      </c>
      <c r="AZ41" s="259">
        <v>150</v>
      </c>
      <c r="BA41" s="194">
        <v>22400</v>
      </c>
      <c r="BB41" s="192">
        <v>56000</v>
      </c>
      <c r="BC41" s="192">
        <v>4104</v>
      </c>
      <c r="BD41" s="192">
        <v>5130</v>
      </c>
      <c r="BE41" s="195">
        <v>0</v>
      </c>
      <c r="BF41" s="195">
        <v>0</v>
      </c>
      <c r="BG41" s="683">
        <v>66.22386950428735</v>
      </c>
    </row>
    <row r="42" spans="2:59" x14ac:dyDescent="0.25">
      <c r="B42" s="283">
        <v>32</v>
      </c>
      <c r="C42" s="41">
        <v>41799</v>
      </c>
      <c r="D42" s="48" t="s">
        <v>63</v>
      </c>
      <c r="E42" s="231">
        <v>13508</v>
      </c>
      <c r="F42" s="192">
        <v>9101</v>
      </c>
      <c r="G42" s="141">
        <v>828</v>
      </c>
      <c r="H42" s="175">
        <v>163</v>
      </c>
      <c r="I42" s="139">
        <v>58</v>
      </c>
      <c r="J42" s="193">
        <v>2.6956521739130435</v>
      </c>
      <c r="K42" s="198" t="s">
        <v>191</v>
      </c>
      <c r="L42" s="256">
        <v>2.6086956521739131</v>
      </c>
      <c r="M42" s="192">
        <v>4</v>
      </c>
      <c r="N42" s="996">
        <v>0</v>
      </c>
      <c r="O42" s="192">
        <v>42</v>
      </c>
      <c r="P42" s="195">
        <v>0</v>
      </c>
      <c r="Q42" s="154">
        <v>4</v>
      </c>
      <c r="R42" s="154">
        <v>0</v>
      </c>
      <c r="S42" s="154">
        <v>0</v>
      </c>
      <c r="T42" s="154">
        <v>4</v>
      </c>
      <c r="U42" s="154">
        <v>2</v>
      </c>
      <c r="V42" s="154">
        <v>124</v>
      </c>
      <c r="W42" s="192">
        <v>192</v>
      </c>
      <c r="X42" s="192">
        <v>1150</v>
      </c>
      <c r="Y42" s="192">
        <v>789</v>
      </c>
      <c r="Z42" s="192">
        <v>271</v>
      </c>
      <c r="AA42" s="139">
        <v>85</v>
      </c>
      <c r="AB42" s="257">
        <v>4086</v>
      </c>
      <c r="AC42" s="1129">
        <v>100</v>
      </c>
      <c r="AD42" s="1129">
        <v>100</v>
      </c>
      <c r="AE42" s="1130">
        <v>100</v>
      </c>
      <c r="AF42" s="194">
        <v>3508</v>
      </c>
      <c r="AG42" s="194">
        <v>21097.89</v>
      </c>
      <c r="AH42" s="192">
        <v>88</v>
      </c>
      <c r="AI42" s="194">
        <v>536</v>
      </c>
      <c r="AJ42" s="194">
        <v>3871.16</v>
      </c>
      <c r="AK42" s="194">
        <v>17889.020799999998</v>
      </c>
      <c r="AL42" s="192">
        <v>2603</v>
      </c>
      <c r="AM42" s="192">
        <v>3383.9</v>
      </c>
      <c r="AN42" s="257">
        <v>14078</v>
      </c>
      <c r="AO42" s="192">
        <v>300</v>
      </c>
      <c r="AP42" s="192">
        <v>2500</v>
      </c>
      <c r="AQ42" s="192">
        <v>900</v>
      </c>
      <c r="AR42" s="192">
        <v>76</v>
      </c>
      <c r="AS42" s="195">
        <v>15</v>
      </c>
      <c r="AT42" s="195">
        <v>0</v>
      </c>
      <c r="AU42" s="195">
        <v>0</v>
      </c>
      <c r="AV42" s="192">
        <v>350</v>
      </c>
      <c r="AW42" s="192">
        <v>1200</v>
      </c>
      <c r="AX42" s="192">
        <v>6400</v>
      </c>
      <c r="AY42" s="192">
        <v>10800</v>
      </c>
      <c r="AZ42" s="259">
        <v>50</v>
      </c>
      <c r="BA42" s="194">
        <v>8140</v>
      </c>
      <c r="BB42" s="192">
        <v>22000</v>
      </c>
      <c r="BC42" s="192">
        <v>5400</v>
      </c>
      <c r="BD42" s="192">
        <v>5400</v>
      </c>
      <c r="BE42" s="195">
        <v>0</v>
      </c>
      <c r="BF42" s="195">
        <v>0</v>
      </c>
      <c r="BG42" s="322">
        <v>64.07902523959018</v>
      </c>
    </row>
    <row r="43" spans="2:59" x14ac:dyDescent="0.25">
      <c r="B43" s="283">
        <v>33</v>
      </c>
      <c r="C43" s="41">
        <v>41801</v>
      </c>
      <c r="D43" s="48" t="s">
        <v>64</v>
      </c>
      <c r="E43" s="231">
        <v>8398</v>
      </c>
      <c r="F43" s="192">
        <v>6303</v>
      </c>
      <c r="G43" s="141">
        <v>526</v>
      </c>
      <c r="H43" s="175">
        <v>114</v>
      </c>
      <c r="I43" s="157">
        <v>34</v>
      </c>
      <c r="J43" s="193">
        <v>1.3452914798206279</v>
      </c>
      <c r="K43" s="198" t="s">
        <v>191</v>
      </c>
      <c r="L43" s="255">
        <v>2.8400597907324365</v>
      </c>
      <c r="M43" s="192">
        <v>3</v>
      </c>
      <c r="N43" s="974">
        <v>0</v>
      </c>
      <c r="O43" s="192">
        <v>20</v>
      </c>
      <c r="P43" s="195">
        <v>0</v>
      </c>
      <c r="Q43" s="154">
        <v>3</v>
      </c>
      <c r="R43" s="154">
        <v>0</v>
      </c>
      <c r="S43" s="154">
        <v>0</v>
      </c>
      <c r="T43" s="154">
        <v>2</v>
      </c>
      <c r="U43" s="154">
        <v>1</v>
      </c>
      <c r="V43" s="154">
        <v>72</v>
      </c>
      <c r="W43" s="192">
        <v>118</v>
      </c>
      <c r="X43" s="192">
        <v>721</v>
      </c>
      <c r="Y43" s="192">
        <v>442</v>
      </c>
      <c r="Z43" s="192">
        <v>113</v>
      </c>
      <c r="AA43" s="139">
        <v>64</v>
      </c>
      <c r="AB43" s="257">
        <v>2761</v>
      </c>
      <c r="AC43" s="1129">
        <v>100</v>
      </c>
      <c r="AD43" s="1129">
        <v>100</v>
      </c>
      <c r="AE43" s="1130">
        <v>98</v>
      </c>
      <c r="AF43" s="194">
        <v>768</v>
      </c>
      <c r="AG43" s="194">
        <v>2643.9500000000003</v>
      </c>
      <c r="AH43" s="192">
        <v>42</v>
      </c>
      <c r="AI43" s="194">
        <v>234.5</v>
      </c>
      <c r="AJ43" s="194">
        <v>649.4</v>
      </c>
      <c r="AK43" s="194">
        <v>2291.2999999999997</v>
      </c>
      <c r="AL43" s="192">
        <v>2308</v>
      </c>
      <c r="AM43" s="192">
        <v>3000.4</v>
      </c>
      <c r="AN43" s="257">
        <v>5962</v>
      </c>
      <c r="AO43" s="192">
        <v>200</v>
      </c>
      <c r="AP43" s="192">
        <v>254</v>
      </c>
      <c r="AQ43" s="192">
        <v>63</v>
      </c>
      <c r="AR43" s="192">
        <v>200</v>
      </c>
      <c r="AS43" s="195">
        <v>10</v>
      </c>
      <c r="AT43" s="195">
        <v>0</v>
      </c>
      <c r="AU43" s="195">
        <v>0</v>
      </c>
      <c r="AV43" s="192">
        <v>40</v>
      </c>
      <c r="AW43" s="192">
        <v>80</v>
      </c>
      <c r="AX43" s="192">
        <v>2250</v>
      </c>
      <c r="AY43" s="192">
        <v>11520</v>
      </c>
      <c r="AZ43" s="260">
        <v>20</v>
      </c>
      <c r="BA43" s="194">
        <v>7770</v>
      </c>
      <c r="BB43" s="192">
        <v>21000</v>
      </c>
      <c r="BC43" s="202">
        <v>0</v>
      </c>
      <c r="BD43" s="202">
        <v>0</v>
      </c>
      <c r="BE43" s="192">
        <v>10010</v>
      </c>
      <c r="BF43" s="682">
        <v>14300</v>
      </c>
      <c r="BG43" s="683">
        <v>62.932461074923694</v>
      </c>
    </row>
    <row r="44" spans="2:59" x14ac:dyDescent="0.25">
      <c r="B44" s="283">
        <v>34</v>
      </c>
      <c r="C44" s="41">
        <v>41797</v>
      </c>
      <c r="D44" s="48" t="s">
        <v>71</v>
      </c>
      <c r="E44" s="231">
        <v>10221</v>
      </c>
      <c r="F44" s="192">
        <v>6979</v>
      </c>
      <c r="G44" s="141">
        <v>1402</v>
      </c>
      <c r="H44" s="175">
        <v>148</v>
      </c>
      <c r="I44" s="139">
        <v>47</v>
      </c>
      <c r="J44" s="193">
        <v>1.4571948998178506</v>
      </c>
      <c r="K44" s="198" t="s">
        <v>191</v>
      </c>
      <c r="L44" s="255">
        <v>2.1857923497267762</v>
      </c>
      <c r="M44" s="192">
        <v>4</v>
      </c>
      <c r="N44" s="996">
        <v>0</v>
      </c>
      <c r="O44" s="192">
        <v>16</v>
      </c>
      <c r="P44" s="195">
        <v>1</v>
      </c>
      <c r="Q44" s="154">
        <v>4</v>
      </c>
      <c r="R44" s="154">
        <v>0</v>
      </c>
      <c r="S44" s="154">
        <v>0</v>
      </c>
      <c r="T44" s="154">
        <v>4</v>
      </c>
      <c r="U44" s="154">
        <v>1</v>
      </c>
      <c r="V44" s="154">
        <v>96</v>
      </c>
      <c r="W44" s="192">
        <v>164</v>
      </c>
      <c r="X44" s="192">
        <v>947</v>
      </c>
      <c r="Y44" s="192">
        <v>683</v>
      </c>
      <c r="Z44" s="192">
        <v>253</v>
      </c>
      <c r="AA44" s="139">
        <v>122</v>
      </c>
      <c r="AB44" s="257">
        <v>3700</v>
      </c>
      <c r="AC44" s="1129">
        <v>100</v>
      </c>
      <c r="AD44" s="1129">
        <v>99</v>
      </c>
      <c r="AE44" s="1130">
        <v>98</v>
      </c>
      <c r="AF44" s="194">
        <v>1660.45</v>
      </c>
      <c r="AG44" s="194">
        <v>10146.85</v>
      </c>
      <c r="AH44" s="192">
        <v>25</v>
      </c>
      <c r="AI44" s="194">
        <v>137.5</v>
      </c>
      <c r="AJ44" s="194">
        <v>484.56</v>
      </c>
      <c r="AK44" s="194">
        <v>1048.5419999999999</v>
      </c>
      <c r="AL44" s="192">
        <v>635</v>
      </c>
      <c r="AM44" s="192">
        <v>825.5</v>
      </c>
      <c r="AN44" s="257">
        <v>16071</v>
      </c>
      <c r="AO44" s="192">
        <v>1050</v>
      </c>
      <c r="AP44" s="192">
        <v>752</v>
      </c>
      <c r="AQ44" s="192">
        <v>35</v>
      </c>
      <c r="AR44" s="192">
        <v>25</v>
      </c>
      <c r="AS44" s="1042">
        <v>0</v>
      </c>
      <c r="AT44" s="197">
        <v>55</v>
      </c>
      <c r="AU44" s="197">
        <v>30</v>
      </c>
      <c r="AV44" s="192">
        <v>112</v>
      </c>
      <c r="AW44" s="192">
        <v>18</v>
      </c>
      <c r="AX44" s="192">
        <v>10000</v>
      </c>
      <c r="AY44" s="192">
        <v>56000</v>
      </c>
      <c r="AZ44" s="259">
        <v>140</v>
      </c>
      <c r="BA44" s="194">
        <v>36080</v>
      </c>
      <c r="BB44" s="192">
        <v>88000</v>
      </c>
      <c r="BC44" s="192">
        <v>2000</v>
      </c>
      <c r="BD44" s="192">
        <v>4000</v>
      </c>
      <c r="BE44" s="195">
        <v>0</v>
      </c>
      <c r="BF44" s="195">
        <v>0</v>
      </c>
      <c r="BG44" s="322">
        <v>66.299669286300997</v>
      </c>
    </row>
    <row r="45" spans="2:59" x14ac:dyDescent="0.25">
      <c r="B45" s="283">
        <v>35</v>
      </c>
      <c r="C45" s="41">
        <v>41807</v>
      </c>
      <c r="D45" s="48" t="s">
        <v>87</v>
      </c>
      <c r="E45" s="231">
        <v>22014</v>
      </c>
      <c r="F45" s="192">
        <v>16169</v>
      </c>
      <c r="G45" s="141">
        <v>981</v>
      </c>
      <c r="H45" s="175">
        <v>317</v>
      </c>
      <c r="I45" s="139">
        <v>103</v>
      </c>
      <c r="J45" s="193">
        <v>1.7665615141955835</v>
      </c>
      <c r="K45" s="198" t="s">
        <v>191</v>
      </c>
      <c r="L45" s="255">
        <v>1.9558359621451102</v>
      </c>
      <c r="M45" s="192">
        <v>6</v>
      </c>
      <c r="N45" s="974">
        <v>0</v>
      </c>
      <c r="O45" s="192">
        <v>31</v>
      </c>
      <c r="P45" s="192">
        <v>3</v>
      </c>
      <c r="Q45" s="139">
        <v>6</v>
      </c>
      <c r="R45" s="139">
        <v>0</v>
      </c>
      <c r="S45" s="139">
        <v>0</v>
      </c>
      <c r="T45" s="139">
        <v>6</v>
      </c>
      <c r="U45" s="139">
        <v>1</v>
      </c>
      <c r="V45" s="154">
        <v>180</v>
      </c>
      <c r="W45" s="192">
        <v>308</v>
      </c>
      <c r="X45" s="192">
        <v>1846</v>
      </c>
      <c r="Y45" s="192">
        <v>1288</v>
      </c>
      <c r="Z45" s="192">
        <v>434</v>
      </c>
      <c r="AA45" s="139">
        <v>401</v>
      </c>
      <c r="AB45" s="257">
        <v>6787</v>
      </c>
      <c r="AC45" s="1129">
        <v>100</v>
      </c>
      <c r="AD45" s="1129">
        <v>94</v>
      </c>
      <c r="AE45" s="1130">
        <v>91</v>
      </c>
      <c r="AF45" s="194">
        <v>911</v>
      </c>
      <c r="AG45" s="194">
        <v>2096.5</v>
      </c>
      <c r="AH45" s="192">
        <v>40</v>
      </c>
      <c r="AI45" s="194">
        <v>390</v>
      </c>
      <c r="AJ45" s="194">
        <v>1169</v>
      </c>
      <c r="AK45" s="194">
        <v>4465.8</v>
      </c>
      <c r="AL45" s="192">
        <v>4515.2700000000004</v>
      </c>
      <c r="AM45" s="192">
        <v>5797.93</v>
      </c>
      <c r="AN45" s="257">
        <v>11288</v>
      </c>
      <c r="AO45" s="192">
        <v>2350</v>
      </c>
      <c r="AP45" s="192">
        <v>1050</v>
      </c>
      <c r="AQ45" s="192">
        <v>120</v>
      </c>
      <c r="AR45" s="192">
        <v>5</v>
      </c>
      <c r="AS45" s="195">
        <v>10</v>
      </c>
      <c r="AT45" s="192">
        <v>4200</v>
      </c>
      <c r="AU45" s="192">
        <v>5000</v>
      </c>
      <c r="AV45" s="192">
        <v>150</v>
      </c>
      <c r="AW45" s="192">
        <v>200</v>
      </c>
      <c r="AX45" s="192">
        <v>7000</v>
      </c>
      <c r="AY45" s="192">
        <v>180000</v>
      </c>
      <c r="AZ45" s="259">
        <v>500</v>
      </c>
      <c r="BA45" s="194">
        <v>25290</v>
      </c>
      <c r="BB45" s="192">
        <v>56200</v>
      </c>
      <c r="BC45" s="192">
        <v>2115</v>
      </c>
      <c r="BD45" s="192">
        <v>4700</v>
      </c>
      <c r="BE45" s="195">
        <v>0</v>
      </c>
      <c r="BF45" s="195">
        <v>0</v>
      </c>
      <c r="BG45" s="683">
        <v>64.702446741906755</v>
      </c>
    </row>
    <row r="46" spans="2:59" x14ac:dyDescent="0.25">
      <c r="B46" s="692">
        <v>36</v>
      </c>
      <c r="C46" s="41">
        <v>41872</v>
      </c>
      <c r="D46" s="48" t="s">
        <v>65</v>
      </c>
      <c r="E46" s="231">
        <v>7054</v>
      </c>
      <c r="F46" s="192">
        <v>5022</v>
      </c>
      <c r="G46" s="141">
        <v>412</v>
      </c>
      <c r="H46" s="175">
        <v>75</v>
      </c>
      <c r="I46" s="139">
        <v>35</v>
      </c>
      <c r="J46" s="193">
        <v>2.604166666666667</v>
      </c>
      <c r="K46" s="198" t="s">
        <v>191</v>
      </c>
      <c r="L46" s="255">
        <v>4.4270833333333339</v>
      </c>
      <c r="M46" s="192">
        <v>4</v>
      </c>
      <c r="N46" s="192">
        <v>1</v>
      </c>
      <c r="O46" s="192">
        <v>10</v>
      </c>
      <c r="P46" s="195">
        <v>0</v>
      </c>
      <c r="Q46" s="154">
        <v>3</v>
      </c>
      <c r="R46" s="154">
        <v>1</v>
      </c>
      <c r="S46" s="154">
        <v>0</v>
      </c>
      <c r="T46" s="154">
        <v>1</v>
      </c>
      <c r="U46" s="154">
        <v>0</v>
      </c>
      <c r="V46" s="154">
        <v>63</v>
      </c>
      <c r="W46" s="192">
        <v>94</v>
      </c>
      <c r="X46" s="192">
        <v>603</v>
      </c>
      <c r="Y46" s="192">
        <v>358</v>
      </c>
      <c r="Z46" s="192">
        <v>122</v>
      </c>
      <c r="AA46" s="139">
        <v>75</v>
      </c>
      <c r="AB46" s="257">
        <v>2413</v>
      </c>
      <c r="AC46" s="1129">
        <v>100</v>
      </c>
      <c r="AD46" s="1129">
        <v>96</v>
      </c>
      <c r="AE46" s="1130">
        <v>100</v>
      </c>
      <c r="AF46" s="194">
        <v>3643.9</v>
      </c>
      <c r="AG46" s="194">
        <v>26278.332000000002</v>
      </c>
      <c r="AH46" s="192">
        <v>3.5</v>
      </c>
      <c r="AI46" s="194">
        <v>28</v>
      </c>
      <c r="AJ46" s="194">
        <v>140.55000000000001</v>
      </c>
      <c r="AK46" s="194">
        <v>1096.8499999999999</v>
      </c>
      <c r="AL46" s="195">
        <v>0</v>
      </c>
      <c r="AM46" s="195">
        <v>0</v>
      </c>
      <c r="AN46" s="257">
        <v>9290</v>
      </c>
      <c r="AO46" s="192">
        <v>300</v>
      </c>
      <c r="AP46" s="192">
        <v>700</v>
      </c>
      <c r="AQ46" s="192">
        <v>150</v>
      </c>
      <c r="AR46" s="192">
        <v>100</v>
      </c>
      <c r="AS46" s="195">
        <v>0</v>
      </c>
      <c r="AT46" s="195">
        <v>0</v>
      </c>
      <c r="AU46" s="195">
        <v>0</v>
      </c>
      <c r="AV46" s="192">
        <v>4300</v>
      </c>
      <c r="AW46" s="192">
        <v>5500</v>
      </c>
      <c r="AX46" s="192">
        <v>1050</v>
      </c>
      <c r="AY46" s="192">
        <v>15596</v>
      </c>
      <c r="AZ46" s="260">
        <v>60</v>
      </c>
      <c r="BA46" s="194">
        <v>2624105</v>
      </c>
      <c r="BB46" s="192">
        <v>6272150</v>
      </c>
      <c r="BC46" s="192">
        <v>35280</v>
      </c>
      <c r="BD46" s="192">
        <v>78400</v>
      </c>
      <c r="BE46" s="195">
        <v>0</v>
      </c>
      <c r="BF46" s="195">
        <v>0</v>
      </c>
      <c r="BG46" s="322">
        <v>66.441809132412999</v>
      </c>
    </row>
    <row r="47" spans="2:59" x14ac:dyDescent="0.25">
      <c r="B47" s="283">
        <v>37</v>
      </c>
      <c r="C47" s="41">
        <v>41885</v>
      </c>
      <c r="D47" s="48" t="s">
        <v>66</v>
      </c>
      <c r="E47" s="231">
        <v>7719</v>
      </c>
      <c r="F47" s="192">
        <v>4483</v>
      </c>
      <c r="G47" s="141">
        <v>1601</v>
      </c>
      <c r="H47" s="181">
        <v>104</v>
      </c>
      <c r="I47" s="139">
        <v>32</v>
      </c>
      <c r="J47" s="193">
        <v>0.23474178403755869</v>
      </c>
      <c r="K47" s="198" t="s">
        <v>191</v>
      </c>
      <c r="L47" s="256">
        <v>0.46948356807511737</v>
      </c>
      <c r="M47" s="192">
        <v>1</v>
      </c>
      <c r="N47" s="202">
        <v>0</v>
      </c>
      <c r="O47" s="192">
        <v>7</v>
      </c>
      <c r="P47" s="192">
        <v>2</v>
      </c>
      <c r="Q47" s="139">
        <v>1</v>
      </c>
      <c r="R47" s="139">
        <v>0</v>
      </c>
      <c r="S47" s="139">
        <v>0</v>
      </c>
      <c r="T47" s="139">
        <v>3</v>
      </c>
      <c r="U47" s="139">
        <v>1</v>
      </c>
      <c r="V47" s="154">
        <v>55</v>
      </c>
      <c r="W47" s="192">
        <v>108</v>
      </c>
      <c r="X47" s="192">
        <v>548</v>
      </c>
      <c r="Y47" s="192">
        <v>452</v>
      </c>
      <c r="Z47" s="192">
        <v>167</v>
      </c>
      <c r="AA47" s="139">
        <v>87</v>
      </c>
      <c r="AB47" s="257">
        <v>2974</v>
      </c>
      <c r="AC47" s="1129">
        <v>100</v>
      </c>
      <c r="AD47" s="1129">
        <v>100</v>
      </c>
      <c r="AE47" s="1130">
        <v>100</v>
      </c>
      <c r="AF47" s="194">
        <v>2269</v>
      </c>
      <c r="AG47" s="194">
        <v>17628.5</v>
      </c>
      <c r="AH47" s="195">
        <v>0</v>
      </c>
      <c r="AI47" s="195">
        <v>0</v>
      </c>
      <c r="AJ47" s="194">
        <v>103</v>
      </c>
      <c r="AK47" s="194">
        <v>646.79999999999995</v>
      </c>
      <c r="AL47" s="195">
        <v>0</v>
      </c>
      <c r="AM47" s="195">
        <v>0</v>
      </c>
      <c r="AN47" s="257">
        <v>12648</v>
      </c>
      <c r="AO47" s="192">
        <v>540</v>
      </c>
      <c r="AP47" s="192">
        <v>450</v>
      </c>
      <c r="AQ47" s="192">
        <v>70</v>
      </c>
      <c r="AR47" s="192">
        <v>30</v>
      </c>
      <c r="AS47" s="192">
        <v>52</v>
      </c>
      <c r="AT47" s="195">
        <v>0</v>
      </c>
      <c r="AU47" s="195">
        <v>0</v>
      </c>
      <c r="AV47" s="192">
        <v>170</v>
      </c>
      <c r="AW47" s="199">
        <v>48</v>
      </c>
      <c r="AX47" s="199">
        <v>25000</v>
      </c>
      <c r="AY47" s="192">
        <v>9120</v>
      </c>
      <c r="AZ47" s="260">
        <v>0</v>
      </c>
      <c r="BA47" s="194">
        <v>9714350</v>
      </c>
      <c r="BB47" s="192">
        <v>18310000</v>
      </c>
      <c r="BC47" s="195">
        <v>0</v>
      </c>
      <c r="BD47" s="195">
        <v>0</v>
      </c>
      <c r="BE47" s="195">
        <v>0</v>
      </c>
      <c r="BF47" s="195">
        <v>0</v>
      </c>
      <c r="BG47" s="683">
        <v>63.900070764525836</v>
      </c>
    </row>
    <row r="48" spans="2:59" ht="13.5" customHeight="1" thickBot="1" x14ac:dyDescent="0.3">
      <c r="B48" s="284"/>
      <c r="C48" s="254"/>
      <c r="D48" s="49"/>
      <c r="E48" s="234"/>
      <c r="F48" s="235"/>
      <c r="G48" s="235"/>
      <c r="H48" s="237"/>
      <c r="I48" s="237"/>
      <c r="J48" s="88"/>
      <c r="K48" s="88"/>
      <c r="L48" s="115"/>
      <c r="M48" s="235"/>
      <c r="N48" s="235"/>
      <c r="O48" s="235"/>
      <c r="P48" s="235"/>
      <c r="Q48" s="235"/>
      <c r="R48" s="235"/>
      <c r="S48" s="235"/>
      <c r="T48" s="235"/>
      <c r="U48" s="235"/>
      <c r="V48" s="235"/>
      <c r="W48" s="235"/>
      <c r="X48" s="235"/>
      <c r="Y48" s="235"/>
      <c r="Z48" s="235"/>
      <c r="AA48" s="235"/>
      <c r="AB48" s="241"/>
      <c r="AC48" s="94"/>
      <c r="AD48" s="94"/>
      <c r="AE48" s="52"/>
      <c r="AF48" s="245"/>
      <c r="AG48" s="245"/>
      <c r="AH48" s="246"/>
      <c r="AI48" s="247"/>
      <c r="AJ48" s="235"/>
      <c r="AK48" s="235"/>
      <c r="AL48" s="235"/>
      <c r="AM48" s="235"/>
      <c r="AN48" s="241"/>
      <c r="AO48" s="235"/>
      <c r="AP48" s="235"/>
      <c r="AQ48" s="235"/>
      <c r="AR48" s="235"/>
      <c r="AS48" s="235"/>
      <c r="AT48" s="235"/>
      <c r="AU48" s="235"/>
      <c r="AV48" s="235"/>
      <c r="AW48" s="235"/>
      <c r="AX48" s="235"/>
      <c r="AY48" s="235"/>
      <c r="AZ48" s="242"/>
      <c r="BA48" s="235"/>
      <c r="BB48" s="235"/>
      <c r="BC48" s="235"/>
      <c r="BD48" s="235"/>
      <c r="BE48" s="225"/>
      <c r="BF48" s="685"/>
      <c r="BG48" s="323"/>
    </row>
    <row r="49" spans="2:59" ht="14.25" customHeight="1" thickBot="1" x14ac:dyDescent="0.3">
      <c r="B49" s="41"/>
      <c r="C49" s="41"/>
      <c r="D49" s="1025"/>
      <c r="E49" s="1052"/>
      <c r="F49" s="139"/>
      <c r="G49" s="139"/>
      <c r="H49" s="154"/>
      <c r="I49" s="154"/>
      <c r="J49" s="64"/>
      <c r="K49" s="64"/>
      <c r="L49" s="64"/>
      <c r="M49" s="139"/>
      <c r="N49" s="139"/>
      <c r="O49" s="139"/>
      <c r="P49" s="139"/>
      <c r="Q49" s="139"/>
      <c r="R49" s="139"/>
      <c r="S49" s="139"/>
      <c r="T49" s="139"/>
      <c r="U49" s="139"/>
      <c r="V49" s="139"/>
      <c r="W49" s="139"/>
      <c r="X49" s="139"/>
      <c r="Y49" s="139"/>
      <c r="Z49" s="139"/>
      <c r="AA49" s="139"/>
      <c r="AB49" s="139"/>
      <c r="AC49" s="39"/>
      <c r="AD49" s="39"/>
      <c r="AE49" s="39"/>
      <c r="AF49" s="1053"/>
      <c r="AG49" s="1053"/>
      <c r="AH49" s="1054"/>
      <c r="AI49" s="1055"/>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031"/>
      <c r="BF49" s="1056"/>
      <c r="BG49" s="1018"/>
    </row>
    <row r="50" spans="2:59" ht="14.25" customHeight="1" x14ac:dyDescent="0.25">
      <c r="B50" s="331" t="s">
        <v>301</v>
      </c>
      <c r="C50" s="1036"/>
      <c r="D50" s="1036"/>
      <c r="E50" s="1009"/>
      <c r="F50" s="1009"/>
      <c r="G50" s="1009"/>
      <c r="H50" s="1009"/>
      <c r="I50" s="1009"/>
      <c r="J50" s="1009"/>
      <c r="K50" s="1010"/>
      <c r="L50" s="64"/>
      <c r="M50" s="139"/>
      <c r="N50" s="139"/>
      <c r="O50" s="139"/>
      <c r="P50" s="139"/>
      <c r="Q50" s="139"/>
      <c r="R50" s="139"/>
      <c r="S50" s="139"/>
      <c r="T50" s="139"/>
      <c r="U50" s="139"/>
      <c r="V50" s="139"/>
      <c r="W50" s="139"/>
      <c r="X50" s="139"/>
      <c r="Y50" s="139"/>
      <c r="Z50" s="139"/>
      <c r="AA50" s="139"/>
      <c r="AB50" s="139"/>
      <c r="AC50" s="39"/>
      <c r="AD50" s="39"/>
      <c r="AE50" s="39"/>
      <c r="AF50" s="1053"/>
      <c r="AG50" s="1053"/>
      <c r="AH50" s="1054"/>
      <c r="AI50" s="1055"/>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031"/>
      <c r="BF50" s="1056"/>
      <c r="BG50" s="1018"/>
    </row>
    <row r="51" spans="2:59" ht="14.25" customHeight="1" x14ac:dyDescent="0.25">
      <c r="B51" s="332" t="s">
        <v>306</v>
      </c>
      <c r="C51" s="999"/>
      <c r="D51" s="999"/>
      <c r="E51" s="1011"/>
      <c r="F51" s="1011"/>
      <c r="G51" s="1011"/>
      <c r="H51" s="1011"/>
      <c r="I51" s="1011"/>
      <c r="J51" s="1011"/>
      <c r="K51" s="1012"/>
      <c r="L51" s="64"/>
      <c r="M51" s="139"/>
      <c r="N51" s="139"/>
      <c r="O51" s="139"/>
      <c r="P51" s="139"/>
      <c r="Q51" s="139"/>
      <c r="R51" s="139"/>
      <c r="S51" s="139"/>
      <c r="T51" s="139"/>
      <c r="U51" s="139"/>
      <c r="V51" s="139"/>
      <c r="W51" s="139"/>
      <c r="X51" s="139"/>
      <c r="Y51" s="139"/>
      <c r="Z51" s="139"/>
      <c r="AA51" s="139"/>
      <c r="AB51" s="139"/>
      <c r="AC51" s="39"/>
      <c r="AD51" s="39"/>
      <c r="AE51" s="39"/>
      <c r="AF51" s="1053"/>
      <c r="AG51" s="1053"/>
      <c r="AH51" s="1054"/>
      <c r="AI51" s="1055"/>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031"/>
      <c r="BF51" s="1056"/>
      <c r="BG51" s="1018"/>
    </row>
    <row r="52" spans="2:59" ht="12.75" customHeight="1" thickBot="1" x14ac:dyDescent="0.3">
      <c r="B52" s="1013"/>
      <c r="C52" s="27"/>
      <c r="D52" s="27"/>
      <c r="E52" s="27"/>
      <c r="F52" s="27"/>
      <c r="G52" s="27"/>
      <c r="H52" s="1014"/>
      <c r="I52" s="1015"/>
      <c r="J52" s="1015"/>
      <c r="K52" s="1016"/>
      <c r="L52" s="64"/>
      <c r="M52" s="139"/>
      <c r="N52" s="139"/>
      <c r="O52" s="139"/>
      <c r="P52" s="139"/>
      <c r="Q52" s="139"/>
      <c r="R52" s="139"/>
      <c r="S52" s="139"/>
      <c r="T52" s="139"/>
      <c r="U52" s="139"/>
      <c r="V52" s="139"/>
      <c r="W52" s="139"/>
      <c r="X52" s="139"/>
      <c r="Y52" s="139"/>
      <c r="Z52" s="139"/>
      <c r="AA52" s="139"/>
      <c r="AB52" s="139"/>
      <c r="AC52" s="39"/>
      <c r="AD52" s="39"/>
      <c r="AE52" s="39"/>
      <c r="AF52" s="1053"/>
      <c r="AG52" s="1053"/>
      <c r="AH52" s="1054"/>
      <c r="AI52" s="1055"/>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031"/>
      <c r="BF52" s="1056"/>
      <c r="BG52" s="1018"/>
    </row>
    <row r="53" spans="2:59" ht="15.75" thickBot="1" x14ac:dyDescent="0.3"/>
    <row r="54" spans="2:59" x14ac:dyDescent="0.25">
      <c r="B54" s="1378" t="s">
        <v>127</v>
      </c>
      <c r="C54" s="1379"/>
      <c r="D54" s="334"/>
      <c r="E54" s="334"/>
      <c r="F54" s="334"/>
      <c r="G54" s="334"/>
      <c r="H54" s="334"/>
      <c r="I54" s="334"/>
      <c r="J54" s="334"/>
      <c r="K54" s="335"/>
    </row>
    <row r="55" spans="2:59" x14ac:dyDescent="0.25">
      <c r="B55" s="1380" t="s">
        <v>192</v>
      </c>
      <c r="C55" s="1381"/>
      <c r="D55" s="1381"/>
      <c r="E55" s="1381"/>
      <c r="F55" s="1381"/>
      <c r="G55" s="1381"/>
      <c r="H55" s="330"/>
      <c r="I55" s="330"/>
      <c r="J55" s="330"/>
      <c r="K55" s="336"/>
      <c r="L55" s="345"/>
      <c r="M55" s="345"/>
    </row>
    <row r="56" spans="2:59" x14ac:dyDescent="0.25">
      <c r="B56" s="339" t="s">
        <v>193</v>
      </c>
      <c r="C56" s="340"/>
      <c r="D56" s="340"/>
      <c r="E56" s="340"/>
      <c r="F56" s="340"/>
      <c r="G56" s="340"/>
      <c r="H56" s="340"/>
      <c r="I56" s="340"/>
      <c r="J56" s="340"/>
      <c r="K56" s="341"/>
    </row>
    <row r="57" spans="2:59" x14ac:dyDescent="0.25">
      <c r="B57" s="1380" t="s">
        <v>197</v>
      </c>
      <c r="C57" s="1381"/>
      <c r="D57" s="1381"/>
      <c r="E57" s="1381"/>
      <c r="F57" s="1381"/>
      <c r="G57" s="1381"/>
      <c r="H57" s="1381"/>
      <c r="I57" s="1381"/>
      <c r="J57" s="1381"/>
      <c r="K57" s="1382"/>
    </row>
    <row r="58" spans="2:59" x14ac:dyDescent="0.25">
      <c r="B58" s="1380" t="s">
        <v>150</v>
      </c>
      <c r="C58" s="1381"/>
      <c r="D58" s="1381"/>
      <c r="E58" s="1381"/>
      <c r="F58" s="1381"/>
      <c r="G58" s="1381"/>
      <c r="H58" s="340"/>
      <c r="I58" s="340"/>
      <c r="J58" s="340"/>
      <c r="K58" s="341"/>
    </row>
    <row r="59" spans="2:59" x14ac:dyDescent="0.25">
      <c r="B59" s="1380" t="s">
        <v>151</v>
      </c>
      <c r="C59" s="1381"/>
      <c r="D59" s="1381"/>
      <c r="E59" s="1381"/>
      <c r="F59" s="1381"/>
      <c r="G59" s="1381"/>
      <c r="H59" s="1381"/>
      <c r="I59" s="1381"/>
      <c r="J59" s="330"/>
      <c r="K59" s="336"/>
    </row>
    <row r="60" spans="2:59" x14ac:dyDescent="0.25">
      <c r="B60" s="1380" t="s">
        <v>130</v>
      </c>
      <c r="C60" s="1381"/>
      <c r="D60" s="1381"/>
      <c r="E60" s="1381"/>
      <c r="F60" s="1381"/>
      <c r="G60" s="1381"/>
      <c r="H60" s="1381"/>
      <c r="I60" s="1381"/>
      <c r="J60" s="1381"/>
      <c r="K60" s="1382"/>
      <c r="AC60" s="14"/>
    </row>
    <row r="61" spans="2:59" x14ac:dyDescent="0.25">
      <c r="B61" s="342" t="s">
        <v>194</v>
      </c>
      <c r="C61" s="340"/>
      <c r="D61" s="340"/>
      <c r="E61" s="340"/>
      <c r="F61" s="340"/>
      <c r="G61" s="340"/>
      <c r="H61" s="340"/>
      <c r="I61" s="340"/>
      <c r="J61" s="340"/>
      <c r="K61" s="341"/>
      <c r="AC61" s="14"/>
    </row>
    <row r="62" spans="2:59" x14ac:dyDescent="0.25">
      <c r="B62" s="342" t="s">
        <v>195</v>
      </c>
      <c r="C62" s="340"/>
      <c r="D62" s="340"/>
      <c r="E62" s="340"/>
      <c r="F62" s="340"/>
      <c r="G62" s="340"/>
      <c r="H62" s="340"/>
      <c r="I62" s="340"/>
      <c r="J62" s="340"/>
      <c r="K62" s="341"/>
      <c r="AC62" s="14"/>
    </row>
    <row r="63" spans="2:59" x14ac:dyDescent="0.25">
      <c r="B63" s="342" t="s">
        <v>196</v>
      </c>
      <c r="C63" s="340"/>
      <c r="D63" s="340"/>
      <c r="E63" s="340"/>
      <c r="F63" s="340"/>
      <c r="G63" s="340"/>
      <c r="H63" s="340"/>
      <c r="I63" s="340"/>
      <c r="J63" s="340"/>
      <c r="K63" s="341"/>
      <c r="AC63" s="14"/>
    </row>
    <row r="64" spans="2:59" x14ac:dyDescent="0.25">
      <c r="B64" s="342" t="s">
        <v>200</v>
      </c>
      <c r="D64" s="35"/>
      <c r="K64" s="347"/>
      <c r="AC64" s="14"/>
    </row>
    <row r="65" spans="2:60" ht="52.5" customHeight="1" thickBot="1" x14ac:dyDescent="0.3">
      <c r="B65" s="1687" t="s">
        <v>312</v>
      </c>
      <c r="C65" s="1678"/>
      <c r="D65" s="1678"/>
      <c r="E65" s="1678"/>
      <c r="F65" s="1678"/>
      <c r="G65" s="1678"/>
      <c r="H65" s="1678"/>
      <c r="I65" s="1678"/>
      <c r="J65" s="1678"/>
      <c r="K65" s="1679"/>
      <c r="AC65" s="14"/>
      <c r="AF65"/>
      <c r="AG65"/>
      <c r="BG65" s="30"/>
      <c r="BH65" s="30"/>
    </row>
    <row r="66" spans="2:60" x14ac:dyDescent="0.25">
      <c r="D66" s="35"/>
    </row>
    <row r="67" spans="2:60" x14ac:dyDescent="0.25">
      <c r="D67" s="35"/>
    </row>
    <row r="68" spans="2:60" x14ac:dyDescent="0.25">
      <c r="D68" s="35"/>
    </row>
    <row r="69" spans="2:60" x14ac:dyDescent="0.25">
      <c r="D69" s="35"/>
    </row>
    <row r="70" spans="2:60" x14ac:dyDescent="0.25">
      <c r="D70" s="35"/>
    </row>
    <row r="71" spans="2:60" x14ac:dyDescent="0.25">
      <c r="D71" s="35"/>
    </row>
    <row r="72" spans="2:60" x14ac:dyDescent="0.25">
      <c r="D72" s="35"/>
      <c r="F72" s="40"/>
    </row>
    <row r="73" spans="2:60" x14ac:dyDescent="0.25">
      <c r="D73" s="33"/>
      <c r="E73" s="34"/>
      <c r="F73" s="34"/>
    </row>
    <row r="74" spans="2:60" x14ac:dyDescent="0.25">
      <c r="D74" s="35"/>
    </row>
    <row r="75" spans="2:60" x14ac:dyDescent="0.25">
      <c r="D75" s="35"/>
    </row>
    <row r="76" spans="2:60" x14ac:dyDescent="0.25">
      <c r="D76" s="35"/>
    </row>
    <row r="77" spans="2:60" x14ac:dyDescent="0.25">
      <c r="D77" s="35"/>
    </row>
    <row r="78" spans="2:60" x14ac:dyDescent="0.25">
      <c r="D78" s="35"/>
    </row>
    <row r="79" spans="2:60" x14ac:dyDescent="0.25">
      <c r="D79" s="33"/>
      <c r="E79" s="34"/>
      <c r="F79" s="34"/>
    </row>
    <row r="80" spans="2:60" x14ac:dyDescent="0.25">
      <c r="D80" s="35"/>
    </row>
    <row r="81" spans="4:6" x14ac:dyDescent="0.25">
      <c r="D81" s="35"/>
    </row>
    <row r="82" spans="4:6" x14ac:dyDescent="0.25">
      <c r="D82" s="35"/>
    </row>
    <row r="83" spans="4:6" x14ac:dyDescent="0.25">
      <c r="D83" s="35"/>
    </row>
    <row r="84" spans="4:6" x14ac:dyDescent="0.25">
      <c r="D84" s="35"/>
    </row>
    <row r="85" spans="4:6" x14ac:dyDescent="0.25">
      <c r="D85" s="35"/>
    </row>
    <row r="86" spans="4:6" x14ac:dyDescent="0.25">
      <c r="D86" s="35"/>
    </row>
    <row r="87" spans="4:6" x14ac:dyDescent="0.25">
      <c r="D87" s="35"/>
    </row>
    <row r="88" spans="4:6" x14ac:dyDescent="0.25">
      <c r="D88" s="33"/>
      <c r="E88" s="34"/>
      <c r="F88" s="34"/>
    </row>
    <row r="89" spans="4:6" x14ac:dyDescent="0.25">
      <c r="D89" s="35"/>
    </row>
    <row r="90" spans="4:6" x14ac:dyDescent="0.25">
      <c r="D90" s="35"/>
    </row>
    <row r="91" spans="4:6" x14ac:dyDescent="0.25">
      <c r="D91" s="35"/>
    </row>
    <row r="92" spans="4:6" x14ac:dyDescent="0.25">
      <c r="D92" s="35"/>
    </row>
    <row r="93" spans="4:6" x14ac:dyDescent="0.25">
      <c r="D93" s="35"/>
    </row>
    <row r="94" spans="4:6" x14ac:dyDescent="0.25">
      <c r="D94" s="35"/>
    </row>
    <row r="95" spans="4:6" x14ac:dyDescent="0.25">
      <c r="D95" s="35"/>
    </row>
    <row r="96" spans="4:6" x14ac:dyDescent="0.25">
      <c r="D96" s="35"/>
    </row>
    <row r="97" spans="4:4" x14ac:dyDescent="0.25">
      <c r="D97" s="35"/>
    </row>
    <row r="98" spans="4:4" x14ac:dyDescent="0.25">
      <c r="D98" s="38"/>
    </row>
  </sheetData>
  <mergeCells count="137">
    <mergeCell ref="BE8:BE9"/>
    <mergeCell ref="BF8:BF9"/>
    <mergeCell ref="BG8:BG9"/>
    <mergeCell ref="AZ8:AZ9"/>
    <mergeCell ref="BA8:BA9"/>
    <mergeCell ref="BB8:BB9"/>
    <mergeCell ref="BC8:BC9"/>
    <mergeCell ref="BD8:BD9"/>
    <mergeCell ref="AU8:AU9"/>
    <mergeCell ref="AV8:AV9"/>
    <mergeCell ref="AW8:AW9"/>
    <mergeCell ref="AX8:AX9"/>
    <mergeCell ref="AY8:AY9"/>
    <mergeCell ref="AP8:AP9"/>
    <mergeCell ref="AQ8:AQ9"/>
    <mergeCell ref="AR8:AR9"/>
    <mergeCell ref="AS8:AS9"/>
    <mergeCell ref="AT8:AT9"/>
    <mergeCell ref="AK8:AK9"/>
    <mergeCell ref="AL8:AL9"/>
    <mergeCell ref="AM8:AM9"/>
    <mergeCell ref="AN8:AN9"/>
    <mergeCell ref="AO8:AO9"/>
    <mergeCell ref="AF8:AF9"/>
    <mergeCell ref="AG8:AG9"/>
    <mergeCell ref="AH8:AH9"/>
    <mergeCell ref="AI8:AI9"/>
    <mergeCell ref="AJ8:AJ9"/>
    <mergeCell ref="AA8:AA9"/>
    <mergeCell ref="AB8:AB9"/>
    <mergeCell ref="AC8:AC9"/>
    <mergeCell ref="AD8:AD9"/>
    <mergeCell ref="AE8:AE9"/>
    <mergeCell ref="V8:V9"/>
    <mergeCell ref="W8:W9"/>
    <mergeCell ref="X8:X9"/>
    <mergeCell ref="Y8:Y9"/>
    <mergeCell ref="Z8:Z9"/>
    <mergeCell ref="Q8:Q9"/>
    <mergeCell ref="R8:R9"/>
    <mergeCell ref="S8:S9"/>
    <mergeCell ref="T8:T9"/>
    <mergeCell ref="U8:U9"/>
    <mergeCell ref="L8:L9"/>
    <mergeCell ref="M8:M9"/>
    <mergeCell ref="N8:N9"/>
    <mergeCell ref="O8:O9"/>
    <mergeCell ref="P8:P9"/>
    <mergeCell ref="BG3:BG7"/>
    <mergeCell ref="E4:G4"/>
    <mergeCell ref="H4:I4"/>
    <mergeCell ref="J4:L4"/>
    <mergeCell ref="M4:O4"/>
    <mergeCell ref="P4:P7"/>
    <mergeCell ref="AF5:AF7"/>
    <mergeCell ref="AG5:AG7"/>
    <mergeCell ref="AD5:AD7"/>
    <mergeCell ref="W4:AA4"/>
    <mergeCell ref="AB4:AB7"/>
    <mergeCell ref="O5:O7"/>
    <mergeCell ref="Q5:Q7"/>
    <mergeCell ref="R5:R7"/>
    <mergeCell ref="AF4:AG4"/>
    <mergeCell ref="AS4:AS7"/>
    <mergeCell ref="W5:W7"/>
    <mergeCell ref="AI5:AI7"/>
    <mergeCell ref="AJ5:AJ7"/>
    <mergeCell ref="B1:BF1"/>
    <mergeCell ref="E3:L3"/>
    <mergeCell ref="M3:AA3"/>
    <mergeCell ref="AB3:AE3"/>
    <mergeCell ref="AF3:AM3"/>
    <mergeCell ref="AN3:AZ3"/>
    <mergeCell ref="BA3:BF3"/>
    <mergeCell ref="S5:S7"/>
    <mergeCell ref="T5:T7"/>
    <mergeCell ref="U5:U7"/>
    <mergeCell ref="Q4:V4"/>
    <mergeCell ref="AO4:AO7"/>
    <mergeCell ref="AP4:AP7"/>
    <mergeCell ref="AJ4:AM4"/>
    <mergeCell ref="AN4:AN7"/>
    <mergeCell ref="AL5:AL7"/>
    <mergeCell ref="AM5:AM7"/>
    <mergeCell ref="AH4:AI4"/>
    <mergeCell ref="J5:J7"/>
    <mergeCell ref="K5:K7"/>
    <mergeCell ref="L5:L7"/>
    <mergeCell ref="M5:M7"/>
    <mergeCell ref="N5:N7"/>
    <mergeCell ref="V5:V7"/>
    <mergeCell ref="AK5:AK7"/>
    <mergeCell ref="X5:X7"/>
    <mergeCell ref="Y5:Y7"/>
    <mergeCell ref="E5:E7"/>
    <mergeCell ref="F5:F7"/>
    <mergeCell ref="G5:G7"/>
    <mergeCell ref="H5:H7"/>
    <mergeCell ref="I5:I7"/>
    <mergeCell ref="BC4:BD4"/>
    <mergeCell ref="Z5:Z7"/>
    <mergeCell ref="AA5:AA7"/>
    <mergeCell ref="AE5:AE7"/>
    <mergeCell ref="AC5:AC7"/>
    <mergeCell ref="AH5:AH7"/>
    <mergeCell ref="AV4:AV7"/>
    <mergeCell ref="AW4:AW7"/>
    <mergeCell ref="AQ4:AQ7"/>
    <mergeCell ref="AR4:AR7"/>
    <mergeCell ref="AU4:AU7"/>
    <mergeCell ref="AT4:AT7"/>
    <mergeCell ref="BE4:BF4"/>
    <mergeCell ref="AX4:AX7"/>
    <mergeCell ref="AY4:AY7"/>
    <mergeCell ref="AZ4:AZ7"/>
    <mergeCell ref="BF5:BF7"/>
    <mergeCell ref="BB5:BB7"/>
    <mergeCell ref="BC5:BC7"/>
    <mergeCell ref="BD5:BD7"/>
    <mergeCell ref="BE5:BE7"/>
    <mergeCell ref="BA5:BA7"/>
    <mergeCell ref="BA4:BB4"/>
    <mergeCell ref="B65:K65"/>
    <mergeCell ref="H9:I9"/>
    <mergeCell ref="B54:C54"/>
    <mergeCell ref="B55:G55"/>
    <mergeCell ref="B58:G58"/>
    <mergeCell ref="B59:I59"/>
    <mergeCell ref="B60:K60"/>
    <mergeCell ref="B57:K57"/>
    <mergeCell ref="B3:C10"/>
    <mergeCell ref="D3:D9"/>
    <mergeCell ref="E8:E9"/>
    <mergeCell ref="F8:F9"/>
    <mergeCell ref="G8:G9"/>
    <mergeCell ref="J8:J9"/>
    <mergeCell ref="K8:K9"/>
  </mergeCells>
  <pageMargins left="0.7" right="0.7" top="0.75" bottom="0.75" header="0.3" footer="0.3"/>
  <pageSetup orientation="portrait" horizontalDpi="4294967294" verticalDpi="4294967294"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CO98"/>
  <sheetViews>
    <sheetView zoomScaleNormal="100" workbookViewId="0">
      <selection activeCell="M11" sqref="M11"/>
    </sheetView>
  </sheetViews>
  <sheetFormatPr baseColWidth="10" defaultRowHeight="15" x14ac:dyDescent="0.25"/>
  <cols>
    <col min="1" max="1" width="4.7109375" customWidth="1"/>
    <col min="2" max="2" width="4" style="285" customWidth="1"/>
    <col min="3" max="3" width="11" customWidth="1"/>
    <col min="4" max="4" width="11.140625" customWidth="1"/>
    <col min="5" max="9" width="10.7109375" style="30" customWidth="1"/>
    <col min="10" max="10" width="10.7109375" customWidth="1"/>
    <col min="11" max="11" width="11.42578125" customWidth="1"/>
    <col min="12" max="12" width="10.7109375" customWidth="1"/>
    <col min="13" max="16" width="10.7109375" style="30" customWidth="1"/>
    <col min="17" max="22" width="8.7109375" style="30" customWidth="1"/>
    <col min="23" max="28" width="10.7109375" style="30" customWidth="1"/>
    <col min="29" max="29" width="12.42578125" customWidth="1"/>
    <col min="30" max="30" width="16.7109375" customWidth="1"/>
    <col min="31" max="31" width="10.7109375" customWidth="1"/>
    <col min="32" max="58" width="10.7109375" style="30" customWidth="1"/>
    <col min="251" max="251" width="2.5703125" customWidth="1"/>
    <col min="252" max="252" width="5.140625" customWidth="1"/>
    <col min="253" max="253" width="12.42578125" customWidth="1"/>
    <col min="254" max="254" width="8.5703125" customWidth="1"/>
    <col min="255" max="255" width="9.28515625" customWidth="1"/>
    <col min="256" max="256" width="9.140625" customWidth="1"/>
    <col min="257" max="257" width="9" customWidth="1"/>
    <col min="258" max="258" width="8.85546875" customWidth="1"/>
    <col min="259" max="259" width="9" customWidth="1"/>
    <col min="260" max="261" width="8.85546875" customWidth="1"/>
    <col min="262" max="262" width="9.140625" customWidth="1"/>
    <col min="263" max="263" width="9.28515625" customWidth="1"/>
    <col min="264" max="264" width="9.42578125" customWidth="1"/>
    <col min="265" max="265" width="9.28515625" customWidth="1"/>
    <col min="266" max="266" width="9.5703125" customWidth="1"/>
    <col min="267" max="267" width="10" customWidth="1"/>
    <col min="268" max="268" width="10.140625" customWidth="1"/>
    <col min="269" max="269" width="10.28515625" customWidth="1"/>
    <col min="270" max="270" width="9.42578125" customWidth="1"/>
    <col min="271" max="271" width="9.5703125" customWidth="1"/>
    <col min="272" max="272" width="9" customWidth="1"/>
    <col min="273" max="273" width="9.42578125" customWidth="1"/>
    <col min="274" max="275" width="9.7109375" customWidth="1"/>
    <col min="276" max="277" width="10" customWidth="1"/>
    <col min="278" max="278" width="9.85546875" customWidth="1"/>
    <col min="279" max="279" width="14.140625" customWidth="1"/>
    <col min="280" max="280" width="10.42578125" customWidth="1"/>
    <col min="281" max="281" width="10.5703125" customWidth="1"/>
    <col min="282" max="282" width="10.42578125" customWidth="1"/>
    <col min="283" max="283" width="10.28515625" customWidth="1"/>
    <col min="284" max="284" width="10.5703125" customWidth="1"/>
    <col min="285" max="285" width="9.140625" customWidth="1"/>
    <col min="286" max="286" width="10.42578125" customWidth="1"/>
    <col min="287" max="292" width="9.140625" customWidth="1"/>
    <col min="293" max="293" width="8" customWidth="1"/>
    <col min="294" max="302" width="7.28515625" customWidth="1"/>
    <col min="303" max="303" width="8.42578125" customWidth="1"/>
    <col min="304" max="304" width="9.28515625" customWidth="1"/>
    <col min="305" max="305" width="7.28515625" customWidth="1"/>
    <col min="306" max="306" width="9.85546875" customWidth="1"/>
    <col min="307" max="307" width="10.5703125" customWidth="1"/>
    <col min="308" max="308" width="8.5703125" customWidth="1"/>
    <col min="309" max="310" width="8.42578125" customWidth="1"/>
    <col min="311" max="311" width="9.140625" customWidth="1"/>
    <col min="312" max="312" width="8.140625" customWidth="1"/>
    <col min="313" max="313" width="8.85546875" customWidth="1"/>
    <col min="507" max="507" width="2.5703125" customWidth="1"/>
    <col min="508" max="508" width="5.140625" customWidth="1"/>
    <col min="509" max="509" width="12.42578125" customWidth="1"/>
    <col min="510" max="510" width="8.5703125" customWidth="1"/>
    <col min="511" max="511" width="9.28515625" customWidth="1"/>
    <col min="512" max="512" width="9.140625" customWidth="1"/>
    <col min="513" max="513" width="9" customWidth="1"/>
    <col min="514" max="514" width="8.85546875" customWidth="1"/>
    <col min="515" max="515" width="9" customWidth="1"/>
    <col min="516" max="517" width="8.85546875" customWidth="1"/>
    <col min="518" max="518" width="9.140625" customWidth="1"/>
    <col min="519" max="519" width="9.28515625" customWidth="1"/>
    <col min="520" max="520" width="9.42578125" customWidth="1"/>
    <col min="521" max="521" width="9.28515625" customWidth="1"/>
    <col min="522" max="522" width="9.5703125" customWidth="1"/>
    <col min="523" max="523" width="10" customWidth="1"/>
    <col min="524" max="524" width="10.140625" customWidth="1"/>
    <col min="525" max="525" width="10.28515625" customWidth="1"/>
    <col min="526" max="526" width="9.42578125" customWidth="1"/>
    <col min="527" max="527" width="9.5703125" customWidth="1"/>
    <col min="528" max="528" width="9" customWidth="1"/>
    <col min="529" max="529" width="9.42578125" customWidth="1"/>
    <col min="530" max="531" width="9.7109375" customWidth="1"/>
    <col min="532" max="533" width="10" customWidth="1"/>
    <col min="534" max="534" width="9.85546875" customWidth="1"/>
    <col min="535" max="535" width="14.140625" customWidth="1"/>
    <col min="536" max="536" width="10.42578125" customWidth="1"/>
    <col min="537" max="537" width="10.5703125" customWidth="1"/>
    <col min="538" max="538" width="10.42578125" customWidth="1"/>
    <col min="539" max="539" width="10.28515625" customWidth="1"/>
    <col min="540" max="540" width="10.5703125" customWidth="1"/>
    <col min="541" max="541" width="9.140625" customWidth="1"/>
    <col min="542" max="542" width="10.42578125" customWidth="1"/>
    <col min="543" max="548" width="9.140625" customWidth="1"/>
    <col min="549" max="549" width="8" customWidth="1"/>
    <col min="550" max="558" width="7.28515625" customWidth="1"/>
    <col min="559" max="559" width="8.42578125" customWidth="1"/>
    <col min="560" max="560" width="9.28515625" customWidth="1"/>
    <col min="561" max="561" width="7.28515625" customWidth="1"/>
    <col min="562" max="562" width="9.85546875" customWidth="1"/>
    <col min="563" max="563" width="10.5703125" customWidth="1"/>
    <col min="564" max="564" width="8.5703125" customWidth="1"/>
    <col min="565" max="566" width="8.42578125" customWidth="1"/>
    <col min="567" max="567" width="9.140625" customWidth="1"/>
    <col min="568" max="568" width="8.140625" customWidth="1"/>
    <col min="569" max="569" width="8.85546875" customWidth="1"/>
    <col min="763" max="763" width="2.5703125" customWidth="1"/>
    <col min="764" max="764" width="5.140625" customWidth="1"/>
    <col min="765" max="765" width="12.42578125" customWidth="1"/>
    <col min="766" max="766" width="8.5703125" customWidth="1"/>
    <col min="767" max="767" width="9.28515625" customWidth="1"/>
    <col min="768" max="768" width="9.140625" customWidth="1"/>
    <col min="769" max="769" width="9" customWidth="1"/>
    <col min="770" max="770" width="8.85546875" customWidth="1"/>
    <col min="771" max="771" width="9" customWidth="1"/>
    <col min="772" max="773" width="8.85546875" customWidth="1"/>
    <col min="774" max="774" width="9.140625" customWidth="1"/>
    <col min="775" max="775" width="9.28515625" customWidth="1"/>
    <col min="776" max="776" width="9.42578125" customWidth="1"/>
    <col min="777" max="777" width="9.28515625" customWidth="1"/>
    <col min="778" max="778" width="9.5703125" customWidth="1"/>
    <col min="779" max="779" width="10" customWidth="1"/>
    <col min="780" max="780" width="10.140625" customWidth="1"/>
    <col min="781" max="781" width="10.28515625" customWidth="1"/>
    <col min="782" max="782" width="9.42578125" customWidth="1"/>
    <col min="783" max="783" width="9.5703125" customWidth="1"/>
    <col min="784" max="784" width="9" customWidth="1"/>
    <col min="785" max="785" width="9.42578125" customWidth="1"/>
    <col min="786" max="787" width="9.7109375" customWidth="1"/>
    <col min="788" max="789" width="10" customWidth="1"/>
    <col min="790" max="790" width="9.85546875" customWidth="1"/>
    <col min="791" max="791" width="14.140625" customWidth="1"/>
    <col min="792" max="792" width="10.42578125" customWidth="1"/>
    <col min="793" max="793" width="10.5703125" customWidth="1"/>
    <col min="794" max="794" width="10.42578125" customWidth="1"/>
    <col min="795" max="795" width="10.28515625" customWidth="1"/>
    <col min="796" max="796" width="10.5703125" customWidth="1"/>
    <col min="797" max="797" width="9.140625" customWidth="1"/>
    <col min="798" max="798" width="10.42578125" customWidth="1"/>
    <col min="799" max="804" width="9.140625" customWidth="1"/>
    <col min="805" max="805" width="8" customWidth="1"/>
    <col min="806" max="814" width="7.28515625" customWidth="1"/>
    <col min="815" max="815" width="8.42578125" customWidth="1"/>
    <col min="816" max="816" width="9.28515625" customWidth="1"/>
    <col min="817" max="817" width="7.28515625" customWidth="1"/>
    <col min="818" max="818" width="9.85546875" customWidth="1"/>
    <col min="819" max="819" width="10.5703125" customWidth="1"/>
    <col min="820" max="820" width="8.5703125" customWidth="1"/>
    <col min="821" max="822" width="8.42578125" customWidth="1"/>
    <col min="823" max="823" width="9.140625" customWidth="1"/>
    <col min="824" max="824" width="8.140625" customWidth="1"/>
    <col min="825" max="825" width="8.85546875" customWidth="1"/>
    <col min="1019" max="1019" width="2.5703125" customWidth="1"/>
    <col min="1020" max="1020" width="5.140625" customWidth="1"/>
    <col min="1021" max="1021" width="12.42578125" customWidth="1"/>
    <col min="1022" max="1022" width="8.5703125" customWidth="1"/>
    <col min="1023" max="1023" width="9.28515625" customWidth="1"/>
    <col min="1024" max="1024" width="9.140625" customWidth="1"/>
    <col min="1025" max="1025" width="9" customWidth="1"/>
    <col min="1026" max="1026" width="8.85546875" customWidth="1"/>
    <col min="1027" max="1027" width="9" customWidth="1"/>
    <col min="1028" max="1029" width="8.85546875" customWidth="1"/>
    <col min="1030" max="1030" width="9.140625" customWidth="1"/>
    <col min="1031" max="1031" width="9.28515625" customWidth="1"/>
    <col min="1032" max="1032" width="9.42578125" customWidth="1"/>
    <col min="1033" max="1033" width="9.28515625" customWidth="1"/>
    <col min="1034" max="1034" width="9.5703125" customWidth="1"/>
    <col min="1035" max="1035" width="10" customWidth="1"/>
    <col min="1036" max="1036" width="10.140625" customWidth="1"/>
    <col min="1037" max="1037" width="10.28515625" customWidth="1"/>
    <col min="1038" max="1038" width="9.42578125" customWidth="1"/>
    <col min="1039" max="1039" width="9.5703125" customWidth="1"/>
    <col min="1040" max="1040" width="9" customWidth="1"/>
    <col min="1041" max="1041" width="9.42578125" customWidth="1"/>
    <col min="1042" max="1043" width="9.7109375" customWidth="1"/>
    <col min="1044" max="1045" width="10" customWidth="1"/>
    <col min="1046" max="1046" width="9.85546875" customWidth="1"/>
    <col min="1047" max="1047" width="14.140625" customWidth="1"/>
    <col min="1048" max="1048" width="10.42578125" customWidth="1"/>
    <col min="1049" max="1049" width="10.5703125" customWidth="1"/>
    <col min="1050" max="1050" width="10.42578125" customWidth="1"/>
    <col min="1051" max="1051" width="10.28515625" customWidth="1"/>
    <col min="1052" max="1052" width="10.5703125" customWidth="1"/>
    <col min="1053" max="1053" width="9.140625" customWidth="1"/>
    <col min="1054" max="1054" width="10.42578125" customWidth="1"/>
    <col min="1055" max="1060" width="9.140625" customWidth="1"/>
    <col min="1061" max="1061" width="8" customWidth="1"/>
    <col min="1062" max="1070" width="7.28515625" customWidth="1"/>
    <col min="1071" max="1071" width="8.42578125" customWidth="1"/>
    <col min="1072" max="1072" width="9.28515625" customWidth="1"/>
    <col min="1073" max="1073" width="7.28515625" customWidth="1"/>
    <col min="1074" max="1074" width="9.85546875" customWidth="1"/>
    <col min="1075" max="1075" width="10.5703125" customWidth="1"/>
    <col min="1076" max="1076" width="8.5703125" customWidth="1"/>
    <col min="1077" max="1078" width="8.42578125" customWidth="1"/>
    <col min="1079" max="1079" width="9.140625" customWidth="1"/>
    <col min="1080" max="1080" width="8.140625" customWidth="1"/>
    <col min="1081" max="1081" width="8.85546875" customWidth="1"/>
    <col min="1275" max="1275" width="2.5703125" customWidth="1"/>
    <col min="1276" max="1276" width="5.140625" customWidth="1"/>
    <col min="1277" max="1277" width="12.42578125" customWidth="1"/>
    <col min="1278" max="1278" width="8.5703125" customWidth="1"/>
    <col min="1279" max="1279" width="9.28515625" customWidth="1"/>
    <col min="1280" max="1280" width="9.140625" customWidth="1"/>
    <col min="1281" max="1281" width="9" customWidth="1"/>
    <col min="1282" max="1282" width="8.85546875" customWidth="1"/>
    <col min="1283" max="1283" width="9" customWidth="1"/>
    <col min="1284" max="1285" width="8.85546875" customWidth="1"/>
    <col min="1286" max="1286" width="9.140625" customWidth="1"/>
    <col min="1287" max="1287" width="9.28515625" customWidth="1"/>
    <col min="1288" max="1288" width="9.42578125" customWidth="1"/>
    <col min="1289" max="1289" width="9.28515625" customWidth="1"/>
    <col min="1290" max="1290" width="9.5703125" customWidth="1"/>
    <col min="1291" max="1291" width="10" customWidth="1"/>
    <col min="1292" max="1292" width="10.140625" customWidth="1"/>
    <col min="1293" max="1293" width="10.28515625" customWidth="1"/>
    <col min="1294" max="1294" width="9.42578125" customWidth="1"/>
    <col min="1295" max="1295" width="9.5703125" customWidth="1"/>
    <col min="1296" max="1296" width="9" customWidth="1"/>
    <col min="1297" max="1297" width="9.42578125" customWidth="1"/>
    <col min="1298" max="1299" width="9.7109375" customWidth="1"/>
    <col min="1300" max="1301" width="10" customWidth="1"/>
    <col min="1302" max="1302" width="9.85546875" customWidth="1"/>
    <col min="1303" max="1303" width="14.140625" customWidth="1"/>
    <col min="1304" max="1304" width="10.42578125" customWidth="1"/>
    <col min="1305" max="1305" width="10.5703125" customWidth="1"/>
    <col min="1306" max="1306" width="10.42578125" customWidth="1"/>
    <col min="1307" max="1307" width="10.28515625" customWidth="1"/>
    <col min="1308" max="1308" width="10.5703125" customWidth="1"/>
    <col min="1309" max="1309" width="9.140625" customWidth="1"/>
    <col min="1310" max="1310" width="10.42578125" customWidth="1"/>
    <col min="1311" max="1316" width="9.140625" customWidth="1"/>
    <col min="1317" max="1317" width="8" customWidth="1"/>
    <col min="1318" max="1326" width="7.28515625" customWidth="1"/>
    <col min="1327" max="1327" width="8.42578125" customWidth="1"/>
    <col min="1328" max="1328" width="9.28515625" customWidth="1"/>
    <col min="1329" max="1329" width="7.28515625" customWidth="1"/>
    <col min="1330" max="1330" width="9.85546875" customWidth="1"/>
    <col min="1331" max="1331" width="10.5703125" customWidth="1"/>
    <col min="1332" max="1332" width="8.5703125" customWidth="1"/>
    <col min="1333" max="1334" width="8.42578125" customWidth="1"/>
    <col min="1335" max="1335" width="9.140625" customWidth="1"/>
    <col min="1336" max="1336" width="8.140625" customWidth="1"/>
    <col min="1337" max="1337" width="8.85546875" customWidth="1"/>
    <col min="1531" max="1531" width="2.5703125" customWidth="1"/>
    <col min="1532" max="1532" width="5.140625" customWidth="1"/>
    <col min="1533" max="1533" width="12.42578125" customWidth="1"/>
    <col min="1534" max="1534" width="8.5703125" customWidth="1"/>
    <col min="1535" max="1535" width="9.28515625" customWidth="1"/>
    <col min="1536" max="1536" width="9.140625" customWidth="1"/>
    <col min="1537" max="1537" width="9" customWidth="1"/>
    <col min="1538" max="1538" width="8.85546875" customWidth="1"/>
    <col min="1539" max="1539" width="9" customWidth="1"/>
    <col min="1540" max="1541" width="8.85546875" customWidth="1"/>
    <col min="1542" max="1542" width="9.140625" customWidth="1"/>
    <col min="1543" max="1543" width="9.28515625" customWidth="1"/>
    <col min="1544" max="1544" width="9.42578125" customWidth="1"/>
    <col min="1545" max="1545" width="9.28515625" customWidth="1"/>
    <col min="1546" max="1546" width="9.5703125" customWidth="1"/>
    <col min="1547" max="1547" width="10" customWidth="1"/>
    <col min="1548" max="1548" width="10.140625" customWidth="1"/>
    <col min="1549" max="1549" width="10.28515625" customWidth="1"/>
    <col min="1550" max="1550" width="9.42578125" customWidth="1"/>
    <col min="1551" max="1551" width="9.5703125" customWidth="1"/>
    <col min="1552" max="1552" width="9" customWidth="1"/>
    <col min="1553" max="1553" width="9.42578125" customWidth="1"/>
    <col min="1554" max="1555" width="9.7109375" customWidth="1"/>
    <col min="1556" max="1557" width="10" customWidth="1"/>
    <col min="1558" max="1558" width="9.85546875" customWidth="1"/>
    <col min="1559" max="1559" width="14.140625" customWidth="1"/>
    <col min="1560" max="1560" width="10.42578125" customWidth="1"/>
    <col min="1561" max="1561" width="10.5703125" customWidth="1"/>
    <col min="1562" max="1562" width="10.42578125" customWidth="1"/>
    <col min="1563" max="1563" width="10.28515625" customWidth="1"/>
    <col min="1564" max="1564" width="10.5703125" customWidth="1"/>
    <col min="1565" max="1565" width="9.140625" customWidth="1"/>
    <col min="1566" max="1566" width="10.42578125" customWidth="1"/>
    <col min="1567" max="1572" width="9.140625" customWidth="1"/>
    <col min="1573" max="1573" width="8" customWidth="1"/>
    <col min="1574" max="1582" width="7.28515625" customWidth="1"/>
    <col min="1583" max="1583" width="8.42578125" customWidth="1"/>
    <col min="1584" max="1584" width="9.28515625" customWidth="1"/>
    <col min="1585" max="1585" width="7.28515625" customWidth="1"/>
    <col min="1586" max="1586" width="9.85546875" customWidth="1"/>
    <col min="1587" max="1587" width="10.5703125" customWidth="1"/>
    <col min="1588" max="1588" width="8.5703125" customWidth="1"/>
    <col min="1589" max="1590" width="8.42578125" customWidth="1"/>
    <col min="1591" max="1591" width="9.140625" customWidth="1"/>
    <col min="1592" max="1592" width="8.140625" customWidth="1"/>
    <col min="1593" max="1593" width="8.85546875" customWidth="1"/>
    <col min="1787" max="1787" width="2.5703125" customWidth="1"/>
    <col min="1788" max="1788" width="5.140625" customWidth="1"/>
    <col min="1789" max="1789" width="12.42578125" customWidth="1"/>
    <col min="1790" max="1790" width="8.5703125" customWidth="1"/>
    <col min="1791" max="1791" width="9.28515625" customWidth="1"/>
    <col min="1792" max="1792" width="9.140625" customWidth="1"/>
    <col min="1793" max="1793" width="9" customWidth="1"/>
    <col min="1794" max="1794" width="8.85546875" customWidth="1"/>
    <col min="1795" max="1795" width="9" customWidth="1"/>
    <col min="1796" max="1797" width="8.85546875" customWidth="1"/>
    <col min="1798" max="1798" width="9.140625" customWidth="1"/>
    <col min="1799" max="1799" width="9.28515625" customWidth="1"/>
    <col min="1800" max="1800" width="9.42578125" customWidth="1"/>
    <col min="1801" max="1801" width="9.28515625" customWidth="1"/>
    <col min="1802" max="1802" width="9.5703125" customWidth="1"/>
    <col min="1803" max="1803" width="10" customWidth="1"/>
    <col min="1804" max="1804" width="10.140625" customWidth="1"/>
    <col min="1805" max="1805" width="10.28515625" customWidth="1"/>
    <col min="1806" max="1806" width="9.42578125" customWidth="1"/>
    <col min="1807" max="1807" width="9.5703125" customWidth="1"/>
    <col min="1808" max="1808" width="9" customWidth="1"/>
    <col min="1809" max="1809" width="9.42578125" customWidth="1"/>
    <col min="1810" max="1811" width="9.7109375" customWidth="1"/>
    <col min="1812" max="1813" width="10" customWidth="1"/>
    <col min="1814" max="1814" width="9.85546875" customWidth="1"/>
    <col min="1815" max="1815" width="14.140625" customWidth="1"/>
    <col min="1816" max="1816" width="10.42578125" customWidth="1"/>
    <col min="1817" max="1817" width="10.5703125" customWidth="1"/>
    <col min="1818" max="1818" width="10.42578125" customWidth="1"/>
    <col min="1819" max="1819" width="10.28515625" customWidth="1"/>
    <col min="1820" max="1820" width="10.5703125" customWidth="1"/>
    <col min="1821" max="1821" width="9.140625" customWidth="1"/>
    <col min="1822" max="1822" width="10.42578125" customWidth="1"/>
    <col min="1823" max="1828" width="9.140625" customWidth="1"/>
    <col min="1829" max="1829" width="8" customWidth="1"/>
    <col min="1830" max="1838" width="7.28515625" customWidth="1"/>
    <col min="1839" max="1839" width="8.42578125" customWidth="1"/>
    <col min="1840" max="1840" width="9.28515625" customWidth="1"/>
    <col min="1841" max="1841" width="7.28515625" customWidth="1"/>
    <col min="1842" max="1842" width="9.85546875" customWidth="1"/>
    <col min="1843" max="1843" width="10.5703125" customWidth="1"/>
    <col min="1844" max="1844" width="8.5703125" customWidth="1"/>
    <col min="1845" max="1846" width="8.42578125" customWidth="1"/>
    <col min="1847" max="1847" width="9.140625" customWidth="1"/>
    <col min="1848" max="1848" width="8.140625" customWidth="1"/>
    <col min="1849" max="1849" width="8.85546875" customWidth="1"/>
    <col min="2043" max="2043" width="2.5703125" customWidth="1"/>
    <col min="2044" max="2044" width="5.140625" customWidth="1"/>
    <col min="2045" max="2045" width="12.42578125" customWidth="1"/>
    <col min="2046" max="2046" width="8.5703125" customWidth="1"/>
    <col min="2047" max="2047" width="9.28515625" customWidth="1"/>
    <col min="2048" max="2048" width="9.140625" customWidth="1"/>
    <col min="2049" max="2049" width="9" customWidth="1"/>
    <col min="2050" max="2050" width="8.85546875" customWidth="1"/>
    <col min="2051" max="2051" width="9" customWidth="1"/>
    <col min="2052" max="2053" width="8.85546875" customWidth="1"/>
    <col min="2054" max="2054" width="9.140625" customWidth="1"/>
    <col min="2055" max="2055" width="9.28515625" customWidth="1"/>
    <col min="2056" max="2056" width="9.42578125" customWidth="1"/>
    <col min="2057" max="2057" width="9.28515625" customWidth="1"/>
    <col min="2058" max="2058" width="9.5703125" customWidth="1"/>
    <col min="2059" max="2059" width="10" customWidth="1"/>
    <col min="2060" max="2060" width="10.140625" customWidth="1"/>
    <col min="2061" max="2061" width="10.28515625" customWidth="1"/>
    <col min="2062" max="2062" width="9.42578125" customWidth="1"/>
    <col min="2063" max="2063" width="9.5703125" customWidth="1"/>
    <col min="2064" max="2064" width="9" customWidth="1"/>
    <col min="2065" max="2065" width="9.42578125" customWidth="1"/>
    <col min="2066" max="2067" width="9.7109375" customWidth="1"/>
    <col min="2068" max="2069" width="10" customWidth="1"/>
    <col min="2070" max="2070" width="9.85546875" customWidth="1"/>
    <col min="2071" max="2071" width="14.140625" customWidth="1"/>
    <col min="2072" max="2072" width="10.42578125" customWidth="1"/>
    <col min="2073" max="2073" width="10.5703125" customWidth="1"/>
    <col min="2074" max="2074" width="10.42578125" customWidth="1"/>
    <col min="2075" max="2075" width="10.28515625" customWidth="1"/>
    <col min="2076" max="2076" width="10.5703125" customWidth="1"/>
    <col min="2077" max="2077" width="9.140625" customWidth="1"/>
    <col min="2078" max="2078" width="10.42578125" customWidth="1"/>
    <col min="2079" max="2084" width="9.140625" customWidth="1"/>
    <col min="2085" max="2085" width="8" customWidth="1"/>
    <col min="2086" max="2094" width="7.28515625" customWidth="1"/>
    <col min="2095" max="2095" width="8.42578125" customWidth="1"/>
    <col min="2096" max="2096" width="9.28515625" customWidth="1"/>
    <col min="2097" max="2097" width="7.28515625" customWidth="1"/>
    <col min="2098" max="2098" width="9.85546875" customWidth="1"/>
    <col min="2099" max="2099" width="10.5703125" customWidth="1"/>
    <col min="2100" max="2100" width="8.5703125" customWidth="1"/>
    <col min="2101" max="2102" width="8.42578125" customWidth="1"/>
    <col min="2103" max="2103" width="9.140625" customWidth="1"/>
    <col min="2104" max="2104" width="8.140625" customWidth="1"/>
    <col min="2105" max="2105" width="8.85546875" customWidth="1"/>
    <col min="2299" max="2299" width="2.5703125" customWidth="1"/>
    <col min="2300" max="2300" width="5.140625" customWidth="1"/>
    <col min="2301" max="2301" width="12.42578125" customWidth="1"/>
    <col min="2302" max="2302" width="8.5703125" customWidth="1"/>
    <col min="2303" max="2303" width="9.28515625" customWidth="1"/>
    <col min="2304" max="2304" width="9.140625" customWidth="1"/>
    <col min="2305" max="2305" width="9" customWidth="1"/>
    <col min="2306" max="2306" width="8.85546875" customWidth="1"/>
    <col min="2307" max="2307" width="9" customWidth="1"/>
    <col min="2308" max="2309" width="8.85546875" customWidth="1"/>
    <col min="2310" max="2310" width="9.140625" customWidth="1"/>
    <col min="2311" max="2311" width="9.28515625" customWidth="1"/>
    <col min="2312" max="2312" width="9.42578125" customWidth="1"/>
    <col min="2313" max="2313" width="9.28515625" customWidth="1"/>
    <col min="2314" max="2314" width="9.5703125" customWidth="1"/>
    <col min="2315" max="2315" width="10" customWidth="1"/>
    <col min="2316" max="2316" width="10.140625" customWidth="1"/>
    <col min="2317" max="2317" width="10.28515625" customWidth="1"/>
    <col min="2318" max="2318" width="9.42578125" customWidth="1"/>
    <col min="2319" max="2319" width="9.5703125" customWidth="1"/>
    <col min="2320" max="2320" width="9" customWidth="1"/>
    <col min="2321" max="2321" width="9.42578125" customWidth="1"/>
    <col min="2322" max="2323" width="9.7109375" customWidth="1"/>
    <col min="2324" max="2325" width="10" customWidth="1"/>
    <col min="2326" max="2326" width="9.85546875" customWidth="1"/>
    <col min="2327" max="2327" width="14.140625" customWidth="1"/>
    <col min="2328" max="2328" width="10.42578125" customWidth="1"/>
    <col min="2329" max="2329" width="10.5703125" customWidth="1"/>
    <col min="2330" max="2330" width="10.42578125" customWidth="1"/>
    <col min="2331" max="2331" width="10.28515625" customWidth="1"/>
    <col min="2332" max="2332" width="10.5703125" customWidth="1"/>
    <col min="2333" max="2333" width="9.140625" customWidth="1"/>
    <col min="2334" max="2334" width="10.42578125" customWidth="1"/>
    <col min="2335" max="2340" width="9.140625" customWidth="1"/>
    <col min="2341" max="2341" width="8" customWidth="1"/>
    <col min="2342" max="2350" width="7.28515625" customWidth="1"/>
    <col min="2351" max="2351" width="8.42578125" customWidth="1"/>
    <col min="2352" max="2352" width="9.28515625" customWidth="1"/>
    <col min="2353" max="2353" width="7.28515625" customWidth="1"/>
    <col min="2354" max="2354" width="9.85546875" customWidth="1"/>
    <col min="2355" max="2355" width="10.5703125" customWidth="1"/>
    <col min="2356" max="2356" width="8.5703125" customWidth="1"/>
    <col min="2357" max="2358" width="8.42578125" customWidth="1"/>
    <col min="2359" max="2359" width="9.140625" customWidth="1"/>
    <col min="2360" max="2360" width="8.140625" customWidth="1"/>
    <col min="2361" max="2361" width="8.85546875" customWidth="1"/>
    <col min="2555" max="2555" width="2.5703125" customWidth="1"/>
    <col min="2556" max="2556" width="5.140625" customWidth="1"/>
    <col min="2557" max="2557" width="12.42578125" customWidth="1"/>
    <col min="2558" max="2558" width="8.5703125" customWidth="1"/>
    <col min="2559" max="2559" width="9.28515625" customWidth="1"/>
    <col min="2560" max="2560" width="9.140625" customWidth="1"/>
    <col min="2561" max="2561" width="9" customWidth="1"/>
    <col min="2562" max="2562" width="8.85546875" customWidth="1"/>
    <col min="2563" max="2563" width="9" customWidth="1"/>
    <col min="2564" max="2565" width="8.85546875" customWidth="1"/>
    <col min="2566" max="2566" width="9.140625" customWidth="1"/>
    <col min="2567" max="2567" width="9.28515625" customWidth="1"/>
    <col min="2568" max="2568" width="9.42578125" customWidth="1"/>
    <col min="2569" max="2569" width="9.28515625" customWidth="1"/>
    <col min="2570" max="2570" width="9.5703125" customWidth="1"/>
    <col min="2571" max="2571" width="10" customWidth="1"/>
    <col min="2572" max="2572" width="10.140625" customWidth="1"/>
    <col min="2573" max="2573" width="10.28515625" customWidth="1"/>
    <col min="2574" max="2574" width="9.42578125" customWidth="1"/>
    <col min="2575" max="2575" width="9.5703125" customWidth="1"/>
    <col min="2576" max="2576" width="9" customWidth="1"/>
    <col min="2577" max="2577" width="9.42578125" customWidth="1"/>
    <col min="2578" max="2579" width="9.7109375" customWidth="1"/>
    <col min="2580" max="2581" width="10" customWidth="1"/>
    <col min="2582" max="2582" width="9.85546875" customWidth="1"/>
    <col min="2583" max="2583" width="14.140625" customWidth="1"/>
    <col min="2584" max="2584" width="10.42578125" customWidth="1"/>
    <col min="2585" max="2585" width="10.5703125" customWidth="1"/>
    <col min="2586" max="2586" width="10.42578125" customWidth="1"/>
    <col min="2587" max="2587" width="10.28515625" customWidth="1"/>
    <col min="2588" max="2588" width="10.5703125" customWidth="1"/>
    <col min="2589" max="2589" width="9.140625" customWidth="1"/>
    <col min="2590" max="2590" width="10.42578125" customWidth="1"/>
    <col min="2591" max="2596" width="9.140625" customWidth="1"/>
    <col min="2597" max="2597" width="8" customWidth="1"/>
    <col min="2598" max="2606" width="7.28515625" customWidth="1"/>
    <col min="2607" max="2607" width="8.42578125" customWidth="1"/>
    <col min="2608" max="2608" width="9.28515625" customWidth="1"/>
    <col min="2609" max="2609" width="7.28515625" customWidth="1"/>
    <col min="2610" max="2610" width="9.85546875" customWidth="1"/>
    <col min="2611" max="2611" width="10.5703125" customWidth="1"/>
    <col min="2612" max="2612" width="8.5703125" customWidth="1"/>
    <col min="2613" max="2614" width="8.42578125" customWidth="1"/>
    <col min="2615" max="2615" width="9.140625" customWidth="1"/>
    <col min="2616" max="2616" width="8.140625" customWidth="1"/>
    <col min="2617" max="2617" width="8.85546875" customWidth="1"/>
    <col min="2811" max="2811" width="2.5703125" customWidth="1"/>
    <col min="2812" max="2812" width="5.140625" customWidth="1"/>
    <col min="2813" max="2813" width="12.42578125" customWidth="1"/>
    <col min="2814" max="2814" width="8.5703125" customWidth="1"/>
    <col min="2815" max="2815" width="9.28515625" customWidth="1"/>
    <col min="2816" max="2816" width="9.140625" customWidth="1"/>
    <col min="2817" max="2817" width="9" customWidth="1"/>
    <col min="2818" max="2818" width="8.85546875" customWidth="1"/>
    <col min="2819" max="2819" width="9" customWidth="1"/>
    <col min="2820" max="2821" width="8.85546875" customWidth="1"/>
    <col min="2822" max="2822" width="9.140625" customWidth="1"/>
    <col min="2823" max="2823" width="9.28515625" customWidth="1"/>
    <col min="2824" max="2824" width="9.42578125" customWidth="1"/>
    <col min="2825" max="2825" width="9.28515625" customWidth="1"/>
    <col min="2826" max="2826" width="9.5703125" customWidth="1"/>
    <col min="2827" max="2827" width="10" customWidth="1"/>
    <col min="2828" max="2828" width="10.140625" customWidth="1"/>
    <col min="2829" max="2829" width="10.28515625" customWidth="1"/>
    <col min="2830" max="2830" width="9.42578125" customWidth="1"/>
    <col min="2831" max="2831" width="9.5703125" customWidth="1"/>
    <col min="2832" max="2832" width="9" customWidth="1"/>
    <col min="2833" max="2833" width="9.42578125" customWidth="1"/>
    <col min="2834" max="2835" width="9.7109375" customWidth="1"/>
    <col min="2836" max="2837" width="10" customWidth="1"/>
    <col min="2838" max="2838" width="9.85546875" customWidth="1"/>
    <col min="2839" max="2839" width="14.140625" customWidth="1"/>
    <col min="2840" max="2840" width="10.42578125" customWidth="1"/>
    <col min="2841" max="2841" width="10.5703125" customWidth="1"/>
    <col min="2842" max="2842" width="10.42578125" customWidth="1"/>
    <col min="2843" max="2843" width="10.28515625" customWidth="1"/>
    <col min="2844" max="2844" width="10.5703125" customWidth="1"/>
    <col min="2845" max="2845" width="9.140625" customWidth="1"/>
    <col min="2846" max="2846" width="10.42578125" customWidth="1"/>
    <col min="2847" max="2852" width="9.140625" customWidth="1"/>
    <col min="2853" max="2853" width="8" customWidth="1"/>
    <col min="2854" max="2862" width="7.28515625" customWidth="1"/>
    <col min="2863" max="2863" width="8.42578125" customWidth="1"/>
    <col min="2864" max="2864" width="9.28515625" customWidth="1"/>
    <col min="2865" max="2865" width="7.28515625" customWidth="1"/>
    <col min="2866" max="2866" width="9.85546875" customWidth="1"/>
    <col min="2867" max="2867" width="10.5703125" customWidth="1"/>
    <col min="2868" max="2868" width="8.5703125" customWidth="1"/>
    <col min="2869" max="2870" width="8.42578125" customWidth="1"/>
    <col min="2871" max="2871" width="9.140625" customWidth="1"/>
    <col min="2872" max="2872" width="8.140625" customWidth="1"/>
    <col min="2873" max="2873" width="8.85546875" customWidth="1"/>
    <col min="3067" max="3067" width="2.5703125" customWidth="1"/>
    <col min="3068" max="3068" width="5.140625" customWidth="1"/>
    <col min="3069" max="3069" width="12.42578125" customWidth="1"/>
    <col min="3070" max="3070" width="8.5703125" customWidth="1"/>
    <col min="3071" max="3071" width="9.28515625" customWidth="1"/>
    <col min="3072" max="3072" width="9.140625" customWidth="1"/>
    <col min="3073" max="3073" width="9" customWidth="1"/>
    <col min="3074" max="3074" width="8.85546875" customWidth="1"/>
    <col min="3075" max="3075" width="9" customWidth="1"/>
    <col min="3076" max="3077" width="8.85546875" customWidth="1"/>
    <col min="3078" max="3078" width="9.140625" customWidth="1"/>
    <col min="3079" max="3079" width="9.28515625" customWidth="1"/>
    <col min="3080" max="3080" width="9.42578125" customWidth="1"/>
    <col min="3081" max="3081" width="9.28515625" customWidth="1"/>
    <col min="3082" max="3082" width="9.5703125" customWidth="1"/>
    <col min="3083" max="3083" width="10" customWidth="1"/>
    <col min="3084" max="3084" width="10.140625" customWidth="1"/>
    <col min="3085" max="3085" width="10.28515625" customWidth="1"/>
    <col min="3086" max="3086" width="9.42578125" customWidth="1"/>
    <col min="3087" max="3087" width="9.5703125" customWidth="1"/>
    <col min="3088" max="3088" width="9" customWidth="1"/>
    <col min="3089" max="3089" width="9.42578125" customWidth="1"/>
    <col min="3090" max="3091" width="9.7109375" customWidth="1"/>
    <col min="3092" max="3093" width="10" customWidth="1"/>
    <col min="3094" max="3094" width="9.85546875" customWidth="1"/>
    <col min="3095" max="3095" width="14.140625" customWidth="1"/>
    <col min="3096" max="3096" width="10.42578125" customWidth="1"/>
    <col min="3097" max="3097" width="10.5703125" customWidth="1"/>
    <col min="3098" max="3098" width="10.42578125" customWidth="1"/>
    <col min="3099" max="3099" width="10.28515625" customWidth="1"/>
    <col min="3100" max="3100" width="10.5703125" customWidth="1"/>
    <col min="3101" max="3101" width="9.140625" customWidth="1"/>
    <col min="3102" max="3102" width="10.42578125" customWidth="1"/>
    <col min="3103" max="3108" width="9.140625" customWidth="1"/>
    <col min="3109" max="3109" width="8" customWidth="1"/>
    <col min="3110" max="3118" width="7.28515625" customWidth="1"/>
    <col min="3119" max="3119" width="8.42578125" customWidth="1"/>
    <col min="3120" max="3120" width="9.28515625" customWidth="1"/>
    <col min="3121" max="3121" width="7.28515625" customWidth="1"/>
    <col min="3122" max="3122" width="9.85546875" customWidth="1"/>
    <col min="3123" max="3123" width="10.5703125" customWidth="1"/>
    <col min="3124" max="3124" width="8.5703125" customWidth="1"/>
    <col min="3125" max="3126" width="8.42578125" customWidth="1"/>
    <col min="3127" max="3127" width="9.140625" customWidth="1"/>
    <col min="3128" max="3128" width="8.140625" customWidth="1"/>
    <col min="3129" max="3129" width="8.85546875" customWidth="1"/>
    <col min="3323" max="3323" width="2.5703125" customWidth="1"/>
    <col min="3324" max="3324" width="5.140625" customWidth="1"/>
    <col min="3325" max="3325" width="12.42578125" customWidth="1"/>
    <col min="3326" max="3326" width="8.5703125" customWidth="1"/>
    <col min="3327" max="3327" width="9.28515625" customWidth="1"/>
    <col min="3328" max="3328" width="9.140625" customWidth="1"/>
    <col min="3329" max="3329" width="9" customWidth="1"/>
    <col min="3330" max="3330" width="8.85546875" customWidth="1"/>
    <col min="3331" max="3331" width="9" customWidth="1"/>
    <col min="3332" max="3333" width="8.85546875" customWidth="1"/>
    <col min="3334" max="3334" width="9.140625" customWidth="1"/>
    <col min="3335" max="3335" width="9.28515625" customWidth="1"/>
    <col min="3336" max="3336" width="9.42578125" customWidth="1"/>
    <col min="3337" max="3337" width="9.28515625" customWidth="1"/>
    <col min="3338" max="3338" width="9.5703125" customWidth="1"/>
    <col min="3339" max="3339" width="10" customWidth="1"/>
    <col min="3340" max="3340" width="10.140625" customWidth="1"/>
    <col min="3341" max="3341" width="10.28515625" customWidth="1"/>
    <col min="3342" max="3342" width="9.42578125" customWidth="1"/>
    <col min="3343" max="3343" width="9.5703125" customWidth="1"/>
    <col min="3344" max="3344" width="9" customWidth="1"/>
    <col min="3345" max="3345" width="9.42578125" customWidth="1"/>
    <col min="3346" max="3347" width="9.7109375" customWidth="1"/>
    <col min="3348" max="3349" width="10" customWidth="1"/>
    <col min="3350" max="3350" width="9.85546875" customWidth="1"/>
    <col min="3351" max="3351" width="14.140625" customWidth="1"/>
    <col min="3352" max="3352" width="10.42578125" customWidth="1"/>
    <col min="3353" max="3353" width="10.5703125" customWidth="1"/>
    <col min="3354" max="3354" width="10.42578125" customWidth="1"/>
    <col min="3355" max="3355" width="10.28515625" customWidth="1"/>
    <col min="3356" max="3356" width="10.5703125" customWidth="1"/>
    <col min="3357" max="3357" width="9.140625" customWidth="1"/>
    <col min="3358" max="3358" width="10.42578125" customWidth="1"/>
    <col min="3359" max="3364" width="9.140625" customWidth="1"/>
    <col min="3365" max="3365" width="8" customWidth="1"/>
    <col min="3366" max="3374" width="7.28515625" customWidth="1"/>
    <col min="3375" max="3375" width="8.42578125" customWidth="1"/>
    <col min="3376" max="3376" width="9.28515625" customWidth="1"/>
    <col min="3377" max="3377" width="7.28515625" customWidth="1"/>
    <col min="3378" max="3378" width="9.85546875" customWidth="1"/>
    <col min="3379" max="3379" width="10.5703125" customWidth="1"/>
    <col min="3380" max="3380" width="8.5703125" customWidth="1"/>
    <col min="3381" max="3382" width="8.42578125" customWidth="1"/>
    <col min="3383" max="3383" width="9.140625" customWidth="1"/>
    <col min="3384" max="3384" width="8.140625" customWidth="1"/>
    <col min="3385" max="3385" width="8.85546875" customWidth="1"/>
    <col min="3579" max="3579" width="2.5703125" customWidth="1"/>
    <col min="3580" max="3580" width="5.140625" customWidth="1"/>
    <col min="3581" max="3581" width="12.42578125" customWidth="1"/>
    <col min="3582" max="3582" width="8.5703125" customWidth="1"/>
    <col min="3583" max="3583" width="9.28515625" customWidth="1"/>
    <col min="3584" max="3584" width="9.140625" customWidth="1"/>
    <col min="3585" max="3585" width="9" customWidth="1"/>
    <col min="3586" max="3586" width="8.85546875" customWidth="1"/>
    <col min="3587" max="3587" width="9" customWidth="1"/>
    <col min="3588" max="3589" width="8.85546875" customWidth="1"/>
    <col min="3590" max="3590" width="9.140625" customWidth="1"/>
    <col min="3591" max="3591" width="9.28515625" customWidth="1"/>
    <col min="3592" max="3592" width="9.42578125" customWidth="1"/>
    <col min="3593" max="3593" width="9.28515625" customWidth="1"/>
    <col min="3594" max="3594" width="9.5703125" customWidth="1"/>
    <col min="3595" max="3595" width="10" customWidth="1"/>
    <col min="3596" max="3596" width="10.140625" customWidth="1"/>
    <col min="3597" max="3597" width="10.28515625" customWidth="1"/>
    <col min="3598" max="3598" width="9.42578125" customWidth="1"/>
    <col min="3599" max="3599" width="9.5703125" customWidth="1"/>
    <col min="3600" max="3600" width="9" customWidth="1"/>
    <col min="3601" max="3601" width="9.42578125" customWidth="1"/>
    <col min="3602" max="3603" width="9.7109375" customWidth="1"/>
    <col min="3604" max="3605" width="10" customWidth="1"/>
    <col min="3606" max="3606" width="9.85546875" customWidth="1"/>
    <col min="3607" max="3607" width="14.140625" customWidth="1"/>
    <col min="3608" max="3608" width="10.42578125" customWidth="1"/>
    <col min="3609" max="3609" width="10.5703125" customWidth="1"/>
    <col min="3610" max="3610" width="10.42578125" customWidth="1"/>
    <col min="3611" max="3611" width="10.28515625" customWidth="1"/>
    <col min="3612" max="3612" width="10.5703125" customWidth="1"/>
    <col min="3613" max="3613" width="9.140625" customWidth="1"/>
    <col min="3614" max="3614" width="10.42578125" customWidth="1"/>
    <col min="3615" max="3620" width="9.140625" customWidth="1"/>
    <col min="3621" max="3621" width="8" customWidth="1"/>
    <col min="3622" max="3630" width="7.28515625" customWidth="1"/>
    <col min="3631" max="3631" width="8.42578125" customWidth="1"/>
    <col min="3632" max="3632" width="9.28515625" customWidth="1"/>
    <col min="3633" max="3633" width="7.28515625" customWidth="1"/>
    <col min="3634" max="3634" width="9.85546875" customWidth="1"/>
    <col min="3635" max="3635" width="10.5703125" customWidth="1"/>
    <col min="3636" max="3636" width="8.5703125" customWidth="1"/>
    <col min="3637" max="3638" width="8.42578125" customWidth="1"/>
    <col min="3639" max="3639" width="9.140625" customWidth="1"/>
    <col min="3640" max="3640" width="8.140625" customWidth="1"/>
    <col min="3641" max="3641" width="8.85546875" customWidth="1"/>
    <col min="3835" max="3835" width="2.5703125" customWidth="1"/>
    <col min="3836" max="3836" width="5.140625" customWidth="1"/>
    <col min="3837" max="3837" width="12.42578125" customWidth="1"/>
    <col min="3838" max="3838" width="8.5703125" customWidth="1"/>
    <col min="3839" max="3839" width="9.28515625" customWidth="1"/>
    <col min="3840" max="3840" width="9.140625" customWidth="1"/>
    <col min="3841" max="3841" width="9" customWidth="1"/>
    <col min="3842" max="3842" width="8.85546875" customWidth="1"/>
    <col min="3843" max="3843" width="9" customWidth="1"/>
    <col min="3844" max="3845" width="8.85546875" customWidth="1"/>
    <col min="3846" max="3846" width="9.140625" customWidth="1"/>
    <col min="3847" max="3847" width="9.28515625" customWidth="1"/>
    <col min="3848" max="3848" width="9.42578125" customWidth="1"/>
    <col min="3849" max="3849" width="9.28515625" customWidth="1"/>
    <col min="3850" max="3850" width="9.5703125" customWidth="1"/>
    <col min="3851" max="3851" width="10" customWidth="1"/>
    <col min="3852" max="3852" width="10.140625" customWidth="1"/>
    <col min="3853" max="3853" width="10.28515625" customWidth="1"/>
    <col min="3854" max="3854" width="9.42578125" customWidth="1"/>
    <col min="3855" max="3855" width="9.5703125" customWidth="1"/>
    <col min="3856" max="3856" width="9" customWidth="1"/>
    <col min="3857" max="3857" width="9.42578125" customWidth="1"/>
    <col min="3858" max="3859" width="9.7109375" customWidth="1"/>
    <col min="3860" max="3861" width="10" customWidth="1"/>
    <col min="3862" max="3862" width="9.85546875" customWidth="1"/>
    <col min="3863" max="3863" width="14.140625" customWidth="1"/>
    <col min="3864" max="3864" width="10.42578125" customWidth="1"/>
    <col min="3865" max="3865" width="10.5703125" customWidth="1"/>
    <col min="3866" max="3866" width="10.42578125" customWidth="1"/>
    <col min="3867" max="3867" width="10.28515625" customWidth="1"/>
    <col min="3868" max="3868" width="10.5703125" customWidth="1"/>
    <col min="3869" max="3869" width="9.140625" customWidth="1"/>
    <col min="3870" max="3870" width="10.42578125" customWidth="1"/>
    <col min="3871" max="3876" width="9.140625" customWidth="1"/>
    <col min="3877" max="3877" width="8" customWidth="1"/>
    <col min="3878" max="3886" width="7.28515625" customWidth="1"/>
    <col min="3887" max="3887" width="8.42578125" customWidth="1"/>
    <col min="3888" max="3888" width="9.28515625" customWidth="1"/>
    <col min="3889" max="3889" width="7.28515625" customWidth="1"/>
    <col min="3890" max="3890" width="9.85546875" customWidth="1"/>
    <col min="3891" max="3891" width="10.5703125" customWidth="1"/>
    <col min="3892" max="3892" width="8.5703125" customWidth="1"/>
    <col min="3893" max="3894" width="8.42578125" customWidth="1"/>
    <col min="3895" max="3895" width="9.140625" customWidth="1"/>
    <col min="3896" max="3896" width="8.140625" customWidth="1"/>
    <col min="3897" max="3897" width="8.85546875" customWidth="1"/>
    <col min="4091" max="4091" width="2.5703125" customWidth="1"/>
    <col min="4092" max="4092" width="5.140625" customWidth="1"/>
    <col min="4093" max="4093" width="12.42578125" customWidth="1"/>
    <col min="4094" max="4094" width="8.5703125" customWidth="1"/>
    <col min="4095" max="4095" width="9.28515625" customWidth="1"/>
    <col min="4096" max="4096" width="9.140625" customWidth="1"/>
    <col min="4097" max="4097" width="9" customWidth="1"/>
    <col min="4098" max="4098" width="8.85546875" customWidth="1"/>
    <col min="4099" max="4099" width="9" customWidth="1"/>
    <col min="4100" max="4101" width="8.85546875" customWidth="1"/>
    <col min="4102" max="4102" width="9.140625" customWidth="1"/>
    <col min="4103" max="4103" width="9.28515625" customWidth="1"/>
    <col min="4104" max="4104" width="9.42578125" customWidth="1"/>
    <col min="4105" max="4105" width="9.28515625" customWidth="1"/>
    <col min="4106" max="4106" width="9.5703125" customWidth="1"/>
    <col min="4107" max="4107" width="10" customWidth="1"/>
    <col min="4108" max="4108" width="10.140625" customWidth="1"/>
    <col min="4109" max="4109" width="10.28515625" customWidth="1"/>
    <col min="4110" max="4110" width="9.42578125" customWidth="1"/>
    <col min="4111" max="4111" width="9.5703125" customWidth="1"/>
    <col min="4112" max="4112" width="9" customWidth="1"/>
    <col min="4113" max="4113" width="9.42578125" customWidth="1"/>
    <col min="4114" max="4115" width="9.7109375" customWidth="1"/>
    <col min="4116" max="4117" width="10" customWidth="1"/>
    <col min="4118" max="4118" width="9.85546875" customWidth="1"/>
    <col min="4119" max="4119" width="14.140625" customWidth="1"/>
    <col min="4120" max="4120" width="10.42578125" customWidth="1"/>
    <col min="4121" max="4121" width="10.5703125" customWidth="1"/>
    <col min="4122" max="4122" width="10.42578125" customWidth="1"/>
    <col min="4123" max="4123" width="10.28515625" customWidth="1"/>
    <col min="4124" max="4124" width="10.5703125" customWidth="1"/>
    <col min="4125" max="4125" width="9.140625" customWidth="1"/>
    <col min="4126" max="4126" width="10.42578125" customWidth="1"/>
    <col min="4127" max="4132" width="9.140625" customWidth="1"/>
    <col min="4133" max="4133" width="8" customWidth="1"/>
    <col min="4134" max="4142" width="7.28515625" customWidth="1"/>
    <col min="4143" max="4143" width="8.42578125" customWidth="1"/>
    <col min="4144" max="4144" width="9.28515625" customWidth="1"/>
    <col min="4145" max="4145" width="7.28515625" customWidth="1"/>
    <col min="4146" max="4146" width="9.85546875" customWidth="1"/>
    <col min="4147" max="4147" width="10.5703125" customWidth="1"/>
    <col min="4148" max="4148" width="8.5703125" customWidth="1"/>
    <col min="4149" max="4150" width="8.42578125" customWidth="1"/>
    <col min="4151" max="4151" width="9.140625" customWidth="1"/>
    <col min="4152" max="4152" width="8.140625" customWidth="1"/>
    <col min="4153" max="4153" width="8.85546875" customWidth="1"/>
    <col min="4347" max="4347" width="2.5703125" customWidth="1"/>
    <col min="4348" max="4348" width="5.140625" customWidth="1"/>
    <col min="4349" max="4349" width="12.42578125" customWidth="1"/>
    <col min="4350" max="4350" width="8.5703125" customWidth="1"/>
    <col min="4351" max="4351" width="9.28515625" customWidth="1"/>
    <col min="4352" max="4352" width="9.140625" customWidth="1"/>
    <col min="4353" max="4353" width="9" customWidth="1"/>
    <col min="4354" max="4354" width="8.85546875" customWidth="1"/>
    <col min="4355" max="4355" width="9" customWidth="1"/>
    <col min="4356" max="4357" width="8.85546875" customWidth="1"/>
    <col min="4358" max="4358" width="9.140625" customWidth="1"/>
    <col min="4359" max="4359" width="9.28515625" customWidth="1"/>
    <col min="4360" max="4360" width="9.42578125" customWidth="1"/>
    <col min="4361" max="4361" width="9.28515625" customWidth="1"/>
    <col min="4362" max="4362" width="9.5703125" customWidth="1"/>
    <col min="4363" max="4363" width="10" customWidth="1"/>
    <col min="4364" max="4364" width="10.140625" customWidth="1"/>
    <col min="4365" max="4365" width="10.28515625" customWidth="1"/>
    <col min="4366" max="4366" width="9.42578125" customWidth="1"/>
    <col min="4367" max="4367" width="9.5703125" customWidth="1"/>
    <col min="4368" max="4368" width="9" customWidth="1"/>
    <col min="4369" max="4369" width="9.42578125" customWidth="1"/>
    <col min="4370" max="4371" width="9.7109375" customWidth="1"/>
    <col min="4372" max="4373" width="10" customWidth="1"/>
    <col min="4374" max="4374" width="9.85546875" customWidth="1"/>
    <col min="4375" max="4375" width="14.140625" customWidth="1"/>
    <col min="4376" max="4376" width="10.42578125" customWidth="1"/>
    <col min="4377" max="4377" width="10.5703125" customWidth="1"/>
    <col min="4378" max="4378" width="10.42578125" customWidth="1"/>
    <col min="4379" max="4379" width="10.28515625" customWidth="1"/>
    <col min="4380" max="4380" width="10.5703125" customWidth="1"/>
    <col min="4381" max="4381" width="9.140625" customWidth="1"/>
    <col min="4382" max="4382" width="10.42578125" customWidth="1"/>
    <col min="4383" max="4388" width="9.140625" customWidth="1"/>
    <col min="4389" max="4389" width="8" customWidth="1"/>
    <col min="4390" max="4398" width="7.28515625" customWidth="1"/>
    <col min="4399" max="4399" width="8.42578125" customWidth="1"/>
    <col min="4400" max="4400" width="9.28515625" customWidth="1"/>
    <col min="4401" max="4401" width="7.28515625" customWidth="1"/>
    <col min="4402" max="4402" width="9.85546875" customWidth="1"/>
    <col min="4403" max="4403" width="10.5703125" customWidth="1"/>
    <col min="4404" max="4404" width="8.5703125" customWidth="1"/>
    <col min="4405" max="4406" width="8.42578125" customWidth="1"/>
    <col min="4407" max="4407" width="9.140625" customWidth="1"/>
    <col min="4408" max="4408" width="8.140625" customWidth="1"/>
    <col min="4409" max="4409" width="8.85546875" customWidth="1"/>
    <col min="4603" max="4603" width="2.5703125" customWidth="1"/>
    <col min="4604" max="4604" width="5.140625" customWidth="1"/>
    <col min="4605" max="4605" width="12.42578125" customWidth="1"/>
    <col min="4606" max="4606" width="8.5703125" customWidth="1"/>
    <col min="4607" max="4607" width="9.28515625" customWidth="1"/>
    <col min="4608" max="4608" width="9.140625" customWidth="1"/>
    <col min="4609" max="4609" width="9" customWidth="1"/>
    <col min="4610" max="4610" width="8.85546875" customWidth="1"/>
    <col min="4611" max="4611" width="9" customWidth="1"/>
    <col min="4612" max="4613" width="8.85546875" customWidth="1"/>
    <col min="4614" max="4614" width="9.140625" customWidth="1"/>
    <col min="4615" max="4615" width="9.28515625" customWidth="1"/>
    <col min="4616" max="4616" width="9.42578125" customWidth="1"/>
    <col min="4617" max="4617" width="9.28515625" customWidth="1"/>
    <col min="4618" max="4618" width="9.5703125" customWidth="1"/>
    <col min="4619" max="4619" width="10" customWidth="1"/>
    <col min="4620" max="4620" width="10.140625" customWidth="1"/>
    <col min="4621" max="4621" width="10.28515625" customWidth="1"/>
    <col min="4622" max="4622" width="9.42578125" customWidth="1"/>
    <col min="4623" max="4623" width="9.5703125" customWidth="1"/>
    <col min="4624" max="4624" width="9" customWidth="1"/>
    <col min="4625" max="4625" width="9.42578125" customWidth="1"/>
    <col min="4626" max="4627" width="9.7109375" customWidth="1"/>
    <col min="4628" max="4629" width="10" customWidth="1"/>
    <col min="4630" max="4630" width="9.85546875" customWidth="1"/>
    <col min="4631" max="4631" width="14.140625" customWidth="1"/>
    <col min="4632" max="4632" width="10.42578125" customWidth="1"/>
    <col min="4633" max="4633" width="10.5703125" customWidth="1"/>
    <col min="4634" max="4634" width="10.42578125" customWidth="1"/>
    <col min="4635" max="4635" width="10.28515625" customWidth="1"/>
    <col min="4636" max="4636" width="10.5703125" customWidth="1"/>
    <col min="4637" max="4637" width="9.140625" customWidth="1"/>
    <col min="4638" max="4638" width="10.42578125" customWidth="1"/>
    <col min="4639" max="4644" width="9.140625" customWidth="1"/>
    <col min="4645" max="4645" width="8" customWidth="1"/>
    <col min="4646" max="4654" width="7.28515625" customWidth="1"/>
    <col min="4655" max="4655" width="8.42578125" customWidth="1"/>
    <col min="4656" max="4656" width="9.28515625" customWidth="1"/>
    <col min="4657" max="4657" width="7.28515625" customWidth="1"/>
    <col min="4658" max="4658" width="9.85546875" customWidth="1"/>
    <col min="4659" max="4659" width="10.5703125" customWidth="1"/>
    <col min="4660" max="4660" width="8.5703125" customWidth="1"/>
    <col min="4661" max="4662" width="8.42578125" customWidth="1"/>
    <col min="4663" max="4663" width="9.140625" customWidth="1"/>
    <col min="4664" max="4664" width="8.140625" customWidth="1"/>
    <col min="4665" max="4665" width="8.85546875" customWidth="1"/>
    <col min="4859" max="4859" width="2.5703125" customWidth="1"/>
    <col min="4860" max="4860" width="5.140625" customWidth="1"/>
    <col min="4861" max="4861" width="12.42578125" customWidth="1"/>
    <col min="4862" max="4862" width="8.5703125" customWidth="1"/>
    <col min="4863" max="4863" width="9.28515625" customWidth="1"/>
    <col min="4864" max="4864" width="9.140625" customWidth="1"/>
    <col min="4865" max="4865" width="9" customWidth="1"/>
    <col min="4866" max="4866" width="8.85546875" customWidth="1"/>
    <col min="4867" max="4867" width="9" customWidth="1"/>
    <col min="4868" max="4869" width="8.85546875" customWidth="1"/>
    <col min="4870" max="4870" width="9.140625" customWidth="1"/>
    <col min="4871" max="4871" width="9.28515625" customWidth="1"/>
    <col min="4872" max="4872" width="9.42578125" customWidth="1"/>
    <col min="4873" max="4873" width="9.28515625" customWidth="1"/>
    <col min="4874" max="4874" width="9.5703125" customWidth="1"/>
    <col min="4875" max="4875" width="10" customWidth="1"/>
    <col min="4876" max="4876" width="10.140625" customWidth="1"/>
    <col min="4877" max="4877" width="10.28515625" customWidth="1"/>
    <col min="4878" max="4878" width="9.42578125" customWidth="1"/>
    <col min="4879" max="4879" width="9.5703125" customWidth="1"/>
    <col min="4880" max="4880" width="9" customWidth="1"/>
    <col min="4881" max="4881" width="9.42578125" customWidth="1"/>
    <col min="4882" max="4883" width="9.7109375" customWidth="1"/>
    <col min="4884" max="4885" width="10" customWidth="1"/>
    <col min="4886" max="4886" width="9.85546875" customWidth="1"/>
    <col min="4887" max="4887" width="14.140625" customWidth="1"/>
    <col min="4888" max="4888" width="10.42578125" customWidth="1"/>
    <col min="4889" max="4889" width="10.5703125" customWidth="1"/>
    <col min="4890" max="4890" width="10.42578125" customWidth="1"/>
    <col min="4891" max="4891" width="10.28515625" customWidth="1"/>
    <col min="4892" max="4892" width="10.5703125" customWidth="1"/>
    <col min="4893" max="4893" width="9.140625" customWidth="1"/>
    <col min="4894" max="4894" width="10.42578125" customWidth="1"/>
    <col min="4895" max="4900" width="9.140625" customWidth="1"/>
    <col min="4901" max="4901" width="8" customWidth="1"/>
    <col min="4902" max="4910" width="7.28515625" customWidth="1"/>
    <col min="4911" max="4911" width="8.42578125" customWidth="1"/>
    <col min="4912" max="4912" width="9.28515625" customWidth="1"/>
    <col min="4913" max="4913" width="7.28515625" customWidth="1"/>
    <col min="4914" max="4914" width="9.85546875" customWidth="1"/>
    <col min="4915" max="4915" width="10.5703125" customWidth="1"/>
    <col min="4916" max="4916" width="8.5703125" customWidth="1"/>
    <col min="4917" max="4918" width="8.42578125" customWidth="1"/>
    <col min="4919" max="4919" width="9.140625" customWidth="1"/>
    <col min="4920" max="4920" width="8.140625" customWidth="1"/>
    <col min="4921" max="4921" width="8.85546875" customWidth="1"/>
    <col min="5115" max="5115" width="2.5703125" customWidth="1"/>
    <col min="5116" max="5116" width="5.140625" customWidth="1"/>
    <col min="5117" max="5117" width="12.42578125" customWidth="1"/>
    <col min="5118" max="5118" width="8.5703125" customWidth="1"/>
    <col min="5119" max="5119" width="9.28515625" customWidth="1"/>
    <col min="5120" max="5120" width="9.140625" customWidth="1"/>
    <col min="5121" max="5121" width="9" customWidth="1"/>
    <col min="5122" max="5122" width="8.85546875" customWidth="1"/>
    <col min="5123" max="5123" width="9" customWidth="1"/>
    <col min="5124" max="5125" width="8.85546875" customWidth="1"/>
    <col min="5126" max="5126" width="9.140625" customWidth="1"/>
    <col min="5127" max="5127" width="9.28515625" customWidth="1"/>
    <col min="5128" max="5128" width="9.42578125" customWidth="1"/>
    <col min="5129" max="5129" width="9.28515625" customWidth="1"/>
    <col min="5130" max="5130" width="9.5703125" customWidth="1"/>
    <col min="5131" max="5131" width="10" customWidth="1"/>
    <col min="5132" max="5132" width="10.140625" customWidth="1"/>
    <col min="5133" max="5133" width="10.28515625" customWidth="1"/>
    <col min="5134" max="5134" width="9.42578125" customWidth="1"/>
    <col min="5135" max="5135" width="9.5703125" customWidth="1"/>
    <col min="5136" max="5136" width="9" customWidth="1"/>
    <col min="5137" max="5137" width="9.42578125" customWidth="1"/>
    <col min="5138" max="5139" width="9.7109375" customWidth="1"/>
    <col min="5140" max="5141" width="10" customWidth="1"/>
    <col min="5142" max="5142" width="9.85546875" customWidth="1"/>
    <col min="5143" max="5143" width="14.140625" customWidth="1"/>
    <col min="5144" max="5144" width="10.42578125" customWidth="1"/>
    <col min="5145" max="5145" width="10.5703125" customWidth="1"/>
    <col min="5146" max="5146" width="10.42578125" customWidth="1"/>
    <col min="5147" max="5147" width="10.28515625" customWidth="1"/>
    <col min="5148" max="5148" width="10.5703125" customWidth="1"/>
    <col min="5149" max="5149" width="9.140625" customWidth="1"/>
    <col min="5150" max="5150" width="10.42578125" customWidth="1"/>
    <col min="5151" max="5156" width="9.140625" customWidth="1"/>
    <col min="5157" max="5157" width="8" customWidth="1"/>
    <col min="5158" max="5166" width="7.28515625" customWidth="1"/>
    <col min="5167" max="5167" width="8.42578125" customWidth="1"/>
    <col min="5168" max="5168" width="9.28515625" customWidth="1"/>
    <col min="5169" max="5169" width="7.28515625" customWidth="1"/>
    <col min="5170" max="5170" width="9.85546875" customWidth="1"/>
    <col min="5171" max="5171" width="10.5703125" customWidth="1"/>
    <col min="5172" max="5172" width="8.5703125" customWidth="1"/>
    <col min="5173" max="5174" width="8.42578125" customWidth="1"/>
    <col min="5175" max="5175" width="9.140625" customWidth="1"/>
    <col min="5176" max="5176" width="8.140625" customWidth="1"/>
    <col min="5177" max="5177" width="8.85546875" customWidth="1"/>
    <col min="5371" max="5371" width="2.5703125" customWidth="1"/>
    <col min="5372" max="5372" width="5.140625" customWidth="1"/>
    <col min="5373" max="5373" width="12.42578125" customWidth="1"/>
    <col min="5374" max="5374" width="8.5703125" customWidth="1"/>
    <col min="5375" max="5375" width="9.28515625" customWidth="1"/>
    <col min="5376" max="5376" width="9.140625" customWidth="1"/>
    <col min="5377" max="5377" width="9" customWidth="1"/>
    <col min="5378" max="5378" width="8.85546875" customWidth="1"/>
    <col min="5379" max="5379" width="9" customWidth="1"/>
    <col min="5380" max="5381" width="8.85546875" customWidth="1"/>
    <col min="5382" max="5382" width="9.140625" customWidth="1"/>
    <col min="5383" max="5383" width="9.28515625" customWidth="1"/>
    <col min="5384" max="5384" width="9.42578125" customWidth="1"/>
    <col min="5385" max="5385" width="9.28515625" customWidth="1"/>
    <col min="5386" max="5386" width="9.5703125" customWidth="1"/>
    <col min="5387" max="5387" width="10" customWidth="1"/>
    <col min="5388" max="5388" width="10.140625" customWidth="1"/>
    <col min="5389" max="5389" width="10.28515625" customWidth="1"/>
    <col min="5390" max="5390" width="9.42578125" customWidth="1"/>
    <col min="5391" max="5391" width="9.5703125" customWidth="1"/>
    <col min="5392" max="5392" width="9" customWidth="1"/>
    <col min="5393" max="5393" width="9.42578125" customWidth="1"/>
    <col min="5394" max="5395" width="9.7109375" customWidth="1"/>
    <col min="5396" max="5397" width="10" customWidth="1"/>
    <col min="5398" max="5398" width="9.85546875" customWidth="1"/>
    <col min="5399" max="5399" width="14.140625" customWidth="1"/>
    <col min="5400" max="5400" width="10.42578125" customWidth="1"/>
    <col min="5401" max="5401" width="10.5703125" customWidth="1"/>
    <col min="5402" max="5402" width="10.42578125" customWidth="1"/>
    <col min="5403" max="5403" width="10.28515625" customWidth="1"/>
    <col min="5404" max="5404" width="10.5703125" customWidth="1"/>
    <col min="5405" max="5405" width="9.140625" customWidth="1"/>
    <col min="5406" max="5406" width="10.42578125" customWidth="1"/>
    <col min="5407" max="5412" width="9.140625" customWidth="1"/>
    <col min="5413" max="5413" width="8" customWidth="1"/>
    <col min="5414" max="5422" width="7.28515625" customWidth="1"/>
    <col min="5423" max="5423" width="8.42578125" customWidth="1"/>
    <col min="5424" max="5424" width="9.28515625" customWidth="1"/>
    <col min="5425" max="5425" width="7.28515625" customWidth="1"/>
    <col min="5426" max="5426" width="9.85546875" customWidth="1"/>
    <col min="5427" max="5427" width="10.5703125" customWidth="1"/>
    <col min="5428" max="5428" width="8.5703125" customWidth="1"/>
    <col min="5429" max="5430" width="8.42578125" customWidth="1"/>
    <col min="5431" max="5431" width="9.140625" customWidth="1"/>
    <col min="5432" max="5432" width="8.140625" customWidth="1"/>
    <col min="5433" max="5433" width="8.85546875" customWidth="1"/>
    <col min="5627" max="5627" width="2.5703125" customWidth="1"/>
    <col min="5628" max="5628" width="5.140625" customWidth="1"/>
    <col min="5629" max="5629" width="12.42578125" customWidth="1"/>
    <col min="5630" max="5630" width="8.5703125" customWidth="1"/>
    <col min="5631" max="5631" width="9.28515625" customWidth="1"/>
    <col min="5632" max="5632" width="9.140625" customWidth="1"/>
    <col min="5633" max="5633" width="9" customWidth="1"/>
    <col min="5634" max="5634" width="8.85546875" customWidth="1"/>
    <col min="5635" max="5635" width="9" customWidth="1"/>
    <col min="5636" max="5637" width="8.85546875" customWidth="1"/>
    <col min="5638" max="5638" width="9.140625" customWidth="1"/>
    <col min="5639" max="5639" width="9.28515625" customWidth="1"/>
    <col min="5640" max="5640" width="9.42578125" customWidth="1"/>
    <col min="5641" max="5641" width="9.28515625" customWidth="1"/>
    <col min="5642" max="5642" width="9.5703125" customWidth="1"/>
    <col min="5643" max="5643" width="10" customWidth="1"/>
    <col min="5644" max="5644" width="10.140625" customWidth="1"/>
    <col min="5645" max="5645" width="10.28515625" customWidth="1"/>
    <col min="5646" max="5646" width="9.42578125" customWidth="1"/>
    <col min="5647" max="5647" width="9.5703125" customWidth="1"/>
    <col min="5648" max="5648" width="9" customWidth="1"/>
    <col min="5649" max="5649" width="9.42578125" customWidth="1"/>
    <col min="5650" max="5651" width="9.7109375" customWidth="1"/>
    <col min="5652" max="5653" width="10" customWidth="1"/>
    <col min="5654" max="5654" width="9.85546875" customWidth="1"/>
    <col min="5655" max="5655" width="14.140625" customWidth="1"/>
    <col min="5656" max="5656" width="10.42578125" customWidth="1"/>
    <col min="5657" max="5657" width="10.5703125" customWidth="1"/>
    <col min="5658" max="5658" width="10.42578125" customWidth="1"/>
    <col min="5659" max="5659" width="10.28515625" customWidth="1"/>
    <col min="5660" max="5660" width="10.5703125" customWidth="1"/>
    <col min="5661" max="5661" width="9.140625" customWidth="1"/>
    <col min="5662" max="5662" width="10.42578125" customWidth="1"/>
    <col min="5663" max="5668" width="9.140625" customWidth="1"/>
    <col min="5669" max="5669" width="8" customWidth="1"/>
    <col min="5670" max="5678" width="7.28515625" customWidth="1"/>
    <col min="5679" max="5679" width="8.42578125" customWidth="1"/>
    <col min="5680" max="5680" width="9.28515625" customWidth="1"/>
    <col min="5681" max="5681" width="7.28515625" customWidth="1"/>
    <col min="5682" max="5682" width="9.85546875" customWidth="1"/>
    <col min="5683" max="5683" width="10.5703125" customWidth="1"/>
    <col min="5684" max="5684" width="8.5703125" customWidth="1"/>
    <col min="5685" max="5686" width="8.42578125" customWidth="1"/>
    <col min="5687" max="5687" width="9.140625" customWidth="1"/>
    <col min="5688" max="5688" width="8.140625" customWidth="1"/>
    <col min="5689" max="5689" width="8.85546875" customWidth="1"/>
    <col min="5883" max="5883" width="2.5703125" customWidth="1"/>
    <col min="5884" max="5884" width="5.140625" customWidth="1"/>
    <col min="5885" max="5885" width="12.42578125" customWidth="1"/>
    <col min="5886" max="5886" width="8.5703125" customWidth="1"/>
    <col min="5887" max="5887" width="9.28515625" customWidth="1"/>
    <col min="5888" max="5888" width="9.140625" customWidth="1"/>
    <col min="5889" max="5889" width="9" customWidth="1"/>
    <col min="5890" max="5890" width="8.85546875" customWidth="1"/>
    <col min="5891" max="5891" width="9" customWidth="1"/>
    <col min="5892" max="5893" width="8.85546875" customWidth="1"/>
    <col min="5894" max="5894" width="9.140625" customWidth="1"/>
    <col min="5895" max="5895" width="9.28515625" customWidth="1"/>
    <col min="5896" max="5896" width="9.42578125" customWidth="1"/>
    <col min="5897" max="5897" width="9.28515625" customWidth="1"/>
    <col min="5898" max="5898" width="9.5703125" customWidth="1"/>
    <col min="5899" max="5899" width="10" customWidth="1"/>
    <col min="5900" max="5900" width="10.140625" customWidth="1"/>
    <col min="5901" max="5901" width="10.28515625" customWidth="1"/>
    <col min="5902" max="5902" width="9.42578125" customWidth="1"/>
    <col min="5903" max="5903" width="9.5703125" customWidth="1"/>
    <col min="5904" max="5904" width="9" customWidth="1"/>
    <col min="5905" max="5905" width="9.42578125" customWidth="1"/>
    <col min="5906" max="5907" width="9.7109375" customWidth="1"/>
    <col min="5908" max="5909" width="10" customWidth="1"/>
    <col min="5910" max="5910" width="9.85546875" customWidth="1"/>
    <col min="5911" max="5911" width="14.140625" customWidth="1"/>
    <col min="5912" max="5912" width="10.42578125" customWidth="1"/>
    <col min="5913" max="5913" width="10.5703125" customWidth="1"/>
    <col min="5914" max="5914" width="10.42578125" customWidth="1"/>
    <col min="5915" max="5915" width="10.28515625" customWidth="1"/>
    <col min="5916" max="5916" width="10.5703125" customWidth="1"/>
    <col min="5917" max="5917" width="9.140625" customWidth="1"/>
    <col min="5918" max="5918" width="10.42578125" customWidth="1"/>
    <col min="5919" max="5924" width="9.140625" customWidth="1"/>
    <col min="5925" max="5925" width="8" customWidth="1"/>
    <col min="5926" max="5934" width="7.28515625" customWidth="1"/>
    <col min="5935" max="5935" width="8.42578125" customWidth="1"/>
    <col min="5936" max="5936" width="9.28515625" customWidth="1"/>
    <col min="5937" max="5937" width="7.28515625" customWidth="1"/>
    <col min="5938" max="5938" width="9.85546875" customWidth="1"/>
    <col min="5939" max="5939" width="10.5703125" customWidth="1"/>
    <col min="5940" max="5940" width="8.5703125" customWidth="1"/>
    <col min="5941" max="5942" width="8.42578125" customWidth="1"/>
    <col min="5943" max="5943" width="9.140625" customWidth="1"/>
    <col min="5944" max="5944" width="8.140625" customWidth="1"/>
    <col min="5945" max="5945" width="8.85546875" customWidth="1"/>
    <col min="6139" max="6139" width="2.5703125" customWidth="1"/>
    <col min="6140" max="6140" width="5.140625" customWidth="1"/>
    <col min="6141" max="6141" width="12.42578125" customWidth="1"/>
    <col min="6142" max="6142" width="8.5703125" customWidth="1"/>
    <col min="6143" max="6143" width="9.28515625" customWidth="1"/>
    <col min="6144" max="6144" width="9.140625" customWidth="1"/>
    <col min="6145" max="6145" width="9" customWidth="1"/>
    <col min="6146" max="6146" width="8.85546875" customWidth="1"/>
    <col min="6147" max="6147" width="9" customWidth="1"/>
    <col min="6148" max="6149" width="8.85546875" customWidth="1"/>
    <col min="6150" max="6150" width="9.140625" customWidth="1"/>
    <col min="6151" max="6151" width="9.28515625" customWidth="1"/>
    <col min="6152" max="6152" width="9.42578125" customWidth="1"/>
    <col min="6153" max="6153" width="9.28515625" customWidth="1"/>
    <col min="6154" max="6154" width="9.5703125" customWidth="1"/>
    <col min="6155" max="6155" width="10" customWidth="1"/>
    <col min="6156" max="6156" width="10.140625" customWidth="1"/>
    <col min="6157" max="6157" width="10.28515625" customWidth="1"/>
    <col min="6158" max="6158" width="9.42578125" customWidth="1"/>
    <col min="6159" max="6159" width="9.5703125" customWidth="1"/>
    <col min="6160" max="6160" width="9" customWidth="1"/>
    <col min="6161" max="6161" width="9.42578125" customWidth="1"/>
    <col min="6162" max="6163" width="9.7109375" customWidth="1"/>
    <col min="6164" max="6165" width="10" customWidth="1"/>
    <col min="6166" max="6166" width="9.85546875" customWidth="1"/>
    <col min="6167" max="6167" width="14.140625" customWidth="1"/>
    <col min="6168" max="6168" width="10.42578125" customWidth="1"/>
    <col min="6169" max="6169" width="10.5703125" customWidth="1"/>
    <col min="6170" max="6170" width="10.42578125" customWidth="1"/>
    <col min="6171" max="6171" width="10.28515625" customWidth="1"/>
    <col min="6172" max="6172" width="10.5703125" customWidth="1"/>
    <col min="6173" max="6173" width="9.140625" customWidth="1"/>
    <col min="6174" max="6174" width="10.42578125" customWidth="1"/>
    <col min="6175" max="6180" width="9.140625" customWidth="1"/>
    <col min="6181" max="6181" width="8" customWidth="1"/>
    <col min="6182" max="6190" width="7.28515625" customWidth="1"/>
    <col min="6191" max="6191" width="8.42578125" customWidth="1"/>
    <col min="6192" max="6192" width="9.28515625" customWidth="1"/>
    <col min="6193" max="6193" width="7.28515625" customWidth="1"/>
    <col min="6194" max="6194" width="9.85546875" customWidth="1"/>
    <col min="6195" max="6195" width="10.5703125" customWidth="1"/>
    <col min="6196" max="6196" width="8.5703125" customWidth="1"/>
    <col min="6197" max="6198" width="8.42578125" customWidth="1"/>
    <col min="6199" max="6199" width="9.140625" customWidth="1"/>
    <col min="6200" max="6200" width="8.140625" customWidth="1"/>
    <col min="6201" max="6201" width="8.85546875" customWidth="1"/>
    <col min="6395" max="6395" width="2.5703125" customWidth="1"/>
    <col min="6396" max="6396" width="5.140625" customWidth="1"/>
    <col min="6397" max="6397" width="12.42578125" customWidth="1"/>
    <col min="6398" max="6398" width="8.5703125" customWidth="1"/>
    <col min="6399" max="6399" width="9.28515625" customWidth="1"/>
    <col min="6400" max="6400" width="9.140625" customWidth="1"/>
    <col min="6401" max="6401" width="9" customWidth="1"/>
    <col min="6402" max="6402" width="8.85546875" customWidth="1"/>
    <col min="6403" max="6403" width="9" customWidth="1"/>
    <col min="6404" max="6405" width="8.85546875" customWidth="1"/>
    <col min="6406" max="6406" width="9.140625" customWidth="1"/>
    <col min="6407" max="6407" width="9.28515625" customWidth="1"/>
    <col min="6408" max="6408" width="9.42578125" customWidth="1"/>
    <col min="6409" max="6409" width="9.28515625" customWidth="1"/>
    <col min="6410" max="6410" width="9.5703125" customWidth="1"/>
    <col min="6411" max="6411" width="10" customWidth="1"/>
    <col min="6412" max="6412" width="10.140625" customWidth="1"/>
    <col min="6413" max="6413" width="10.28515625" customWidth="1"/>
    <col min="6414" max="6414" width="9.42578125" customWidth="1"/>
    <col min="6415" max="6415" width="9.5703125" customWidth="1"/>
    <col min="6416" max="6416" width="9" customWidth="1"/>
    <col min="6417" max="6417" width="9.42578125" customWidth="1"/>
    <col min="6418" max="6419" width="9.7109375" customWidth="1"/>
    <col min="6420" max="6421" width="10" customWidth="1"/>
    <col min="6422" max="6422" width="9.85546875" customWidth="1"/>
    <col min="6423" max="6423" width="14.140625" customWidth="1"/>
    <col min="6424" max="6424" width="10.42578125" customWidth="1"/>
    <col min="6425" max="6425" width="10.5703125" customWidth="1"/>
    <col min="6426" max="6426" width="10.42578125" customWidth="1"/>
    <col min="6427" max="6427" width="10.28515625" customWidth="1"/>
    <col min="6428" max="6428" width="10.5703125" customWidth="1"/>
    <col min="6429" max="6429" width="9.140625" customWidth="1"/>
    <col min="6430" max="6430" width="10.42578125" customWidth="1"/>
    <col min="6431" max="6436" width="9.140625" customWidth="1"/>
    <col min="6437" max="6437" width="8" customWidth="1"/>
    <col min="6438" max="6446" width="7.28515625" customWidth="1"/>
    <col min="6447" max="6447" width="8.42578125" customWidth="1"/>
    <col min="6448" max="6448" width="9.28515625" customWidth="1"/>
    <col min="6449" max="6449" width="7.28515625" customWidth="1"/>
    <col min="6450" max="6450" width="9.85546875" customWidth="1"/>
    <col min="6451" max="6451" width="10.5703125" customWidth="1"/>
    <col min="6452" max="6452" width="8.5703125" customWidth="1"/>
    <col min="6453" max="6454" width="8.42578125" customWidth="1"/>
    <col min="6455" max="6455" width="9.140625" customWidth="1"/>
    <col min="6456" max="6456" width="8.140625" customWidth="1"/>
    <col min="6457" max="6457" width="8.85546875" customWidth="1"/>
    <col min="6651" max="6651" width="2.5703125" customWidth="1"/>
    <col min="6652" max="6652" width="5.140625" customWidth="1"/>
    <col min="6653" max="6653" width="12.42578125" customWidth="1"/>
    <col min="6654" max="6654" width="8.5703125" customWidth="1"/>
    <col min="6655" max="6655" width="9.28515625" customWidth="1"/>
    <col min="6656" max="6656" width="9.140625" customWidth="1"/>
    <col min="6657" max="6657" width="9" customWidth="1"/>
    <col min="6658" max="6658" width="8.85546875" customWidth="1"/>
    <col min="6659" max="6659" width="9" customWidth="1"/>
    <col min="6660" max="6661" width="8.85546875" customWidth="1"/>
    <col min="6662" max="6662" width="9.140625" customWidth="1"/>
    <col min="6663" max="6663" width="9.28515625" customWidth="1"/>
    <col min="6664" max="6664" width="9.42578125" customWidth="1"/>
    <col min="6665" max="6665" width="9.28515625" customWidth="1"/>
    <col min="6666" max="6666" width="9.5703125" customWidth="1"/>
    <col min="6667" max="6667" width="10" customWidth="1"/>
    <col min="6668" max="6668" width="10.140625" customWidth="1"/>
    <col min="6669" max="6669" width="10.28515625" customWidth="1"/>
    <col min="6670" max="6670" width="9.42578125" customWidth="1"/>
    <col min="6671" max="6671" width="9.5703125" customWidth="1"/>
    <col min="6672" max="6672" width="9" customWidth="1"/>
    <col min="6673" max="6673" width="9.42578125" customWidth="1"/>
    <col min="6674" max="6675" width="9.7109375" customWidth="1"/>
    <col min="6676" max="6677" width="10" customWidth="1"/>
    <col min="6678" max="6678" width="9.85546875" customWidth="1"/>
    <col min="6679" max="6679" width="14.140625" customWidth="1"/>
    <col min="6680" max="6680" width="10.42578125" customWidth="1"/>
    <col min="6681" max="6681" width="10.5703125" customWidth="1"/>
    <col min="6682" max="6682" width="10.42578125" customWidth="1"/>
    <col min="6683" max="6683" width="10.28515625" customWidth="1"/>
    <col min="6684" max="6684" width="10.5703125" customWidth="1"/>
    <col min="6685" max="6685" width="9.140625" customWidth="1"/>
    <col min="6686" max="6686" width="10.42578125" customWidth="1"/>
    <col min="6687" max="6692" width="9.140625" customWidth="1"/>
    <col min="6693" max="6693" width="8" customWidth="1"/>
    <col min="6694" max="6702" width="7.28515625" customWidth="1"/>
    <col min="6703" max="6703" width="8.42578125" customWidth="1"/>
    <col min="6704" max="6704" width="9.28515625" customWidth="1"/>
    <col min="6705" max="6705" width="7.28515625" customWidth="1"/>
    <col min="6706" max="6706" width="9.85546875" customWidth="1"/>
    <col min="6707" max="6707" width="10.5703125" customWidth="1"/>
    <col min="6708" max="6708" width="8.5703125" customWidth="1"/>
    <col min="6709" max="6710" width="8.42578125" customWidth="1"/>
    <col min="6711" max="6711" width="9.140625" customWidth="1"/>
    <col min="6712" max="6712" width="8.140625" customWidth="1"/>
    <col min="6713" max="6713" width="8.85546875" customWidth="1"/>
    <col min="6907" max="6907" width="2.5703125" customWidth="1"/>
    <col min="6908" max="6908" width="5.140625" customWidth="1"/>
    <col min="6909" max="6909" width="12.42578125" customWidth="1"/>
    <col min="6910" max="6910" width="8.5703125" customWidth="1"/>
    <col min="6911" max="6911" width="9.28515625" customWidth="1"/>
    <col min="6912" max="6912" width="9.140625" customWidth="1"/>
    <col min="6913" max="6913" width="9" customWidth="1"/>
    <col min="6914" max="6914" width="8.85546875" customWidth="1"/>
    <col min="6915" max="6915" width="9" customWidth="1"/>
    <col min="6916" max="6917" width="8.85546875" customWidth="1"/>
    <col min="6918" max="6918" width="9.140625" customWidth="1"/>
    <col min="6919" max="6919" width="9.28515625" customWidth="1"/>
    <col min="6920" max="6920" width="9.42578125" customWidth="1"/>
    <col min="6921" max="6921" width="9.28515625" customWidth="1"/>
    <col min="6922" max="6922" width="9.5703125" customWidth="1"/>
    <col min="6923" max="6923" width="10" customWidth="1"/>
    <col min="6924" max="6924" width="10.140625" customWidth="1"/>
    <col min="6925" max="6925" width="10.28515625" customWidth="1"/>
    <col min="6926" max="6926" width="9.42578125" customWidth="1"/>
    <col min="6927" max="6927" width="9.5703125" customWidth="1"/>
    <col min="6928" max="6928" width="9" customWidth="1"/>
    <col min="6929" max="6929" width="9.42578125" customWidth="1"/>
    <col min="6930" max="6931" width="9.7109375" customWidth="1"/>
    <col min="6932" max="6933" width="10" customWidth="1"/>
    <col min="6934" max="6934" width="9.85546875" customWidth="1"/>
    <col min="6935" max="6935" width="14.140625" customWidth="1"/>
    <col min="6936" max="6936" width="10.42578125" customWidth="1"/>
    <col min="6937" max="6937" width="10.5703125" customWidth="1"/>
    <col min="6938" max="6938" width="10.42578125" customWidth="1"/>
    <col min="6939" max="6939" width="10.28515625" customWidth="1"/>
    <col min="6940" max="6940" width="10.5703125" customWidth="1"/>
    <col min="6941" max="6941" width="9.140625" customWidth="1"/>
    <col min="6942" max="6942" width="10.42578125" customWidth="1"/>
    <col min="6943" max="6948" width="9.140625" customWidth="1"/>
    <col min="6949" max="6949" width="8" customWidth="1"/>
    <col min="6950" max="6958" width="7.28515625" customWidth="1"/>
    <col min="6959" max="6959" width="8.42578125" customWidth="1"/>
    <col min="6960" max="6960" width="9.28515625" customWidth="1"/>
    <col min="6961" max="6961" width="7.28515625" customWidth="1"/>
    <col min="6962" max="6962" width="9.85546875" customWidth="1"/>
    <col min="6963" max="6963" width="10.5703125" customWidth="1"/>
    <col min="6964" max="6964" width="8.5703125" customWidth="1"/>
    <col min="6965" max="6966" width="8.42578125" customWidth="1"/>
    <col min="6967" max="6967" width="9.140625" customWidth="1"/>
    <col min="6968" max="6968" width="8.140625" customWidth="1"/>
    <col min="6969" max="6969" width="8.85546875" customWidth="1"/>
    <col min="7163" max="7163" width="2.5703125" customWidth="1"/>
    <col min="7164" max="7164" width="5.140625" customWidth="1"/>
    <col min="7165" max="7165" width="12.42578125" customWidth="1"/>
    <col min="7166" max="7166" width="8.5703125" customWidth="1"/>
    <col min="7167" max="7167" width="9.28515625" customWidth="1"/>
    <col min="7168" max="7168" width="9.140625" customWidth="1"/>
    <col min="7169" max="7169" width="9" customWidth="1"/>
    <col min="7170" max="7170" width="8.85546875" customWidth="1"/>
    <col min="7171" max="7171" width="9" customWidth="1"/>
    <col min="7172" max="7173" width="8.85546875" customWidth="1"/>
    <col min="7174" max="7174" width="9.140625" customWidth="1"/>
    <col min="7175" max="7175" width="9.28515625" customWidth="1"/>
    <col min="7176" max="7176" width="9.42578125" customWidth="1"/>
    <col min="7177" max="7177" width="9.28515625" customWidth="1"/>
    <col min="7178" max="7178" width="9.5703125" customWidth="1"/>
    <col min="7179" max="7179" width="10" customWidth="1"/>
    <col min="7180" max="7180" width="10.140625" customWidth="1"/>
    <col min="7181" max="7181" width="10.28515625" customWidth="1"/>
    <col min="7182" max="7182" width="9.42578125" customWidth="1"/>
    <col min="7183" max="7183" width="9.5703125" customWidth="1"/>
    <col min="7184" max="7184" width="9" customWidth="1"/>
    <col min="7185" max="7185" width="9.42578125" customWidth="1"/>
    <col min="7186" max="7187" width="9.7109375" customWidth="1"/>
    <col min="7188" max="7189" width="10" customWidth="1"/>
    <col min="7190" max="7190" width="9.85546875" customWidth="1"/>
    <col min="7191" max="7191" width="14.140625" customWidth="1"/>
    <col min="7192" max="7192" width="10.42578125" customWidth="1"/>
    <col min="7193" max="7193" width="10.5703125" customWidth="1"/>
    <col min="7194" max="7194" width="10.42578125" customWidth="1"/>
    <col min="7195" max="7195" width="10.28515625" customWidth="1"/>
    <col min="7196" max="7196" width="10.5703125" customWidth="1"/>
    <col min="7197" max="7197" width="9.140625" customWidth="1"/>
    <col min="7198" max="7198" width="10.42578125" customWidth="1"/>
    <col min="7199" max="7204" width="9.140625" customWidth="1"/>
    <col min="7205" max="7205" width="8" customWidth="1"/>
    <col min="7206" max="7214" width="7.28515625" customWidth="1"/>
    <col min="7215" max="7215" width="8.42578125" customWidth="1"/>
    <col min="7216" max="7216" width="9.28515625" customWidth="1"/>
    <col min="7217" max="7217" width="7.28515625" customWidth="1"/>
    <col min="7218" max="7218" width="9.85546875" customWidth="1"/>
    <col min="7219" max="7219" width="10.5703125" customWidth="1"/>
    <col min="7220" max="7220" width="8.5703125" customWidth="1"/>
    <col min="7221" max="7222" width="8.42578125" customWidth="1"/>
    <col min="7223" max="7223" width="9.140625" customWidth="1"/>
    <col min="7224" max="7224" width="8.140625" customWidth="1"/>
    <col min="7225" max="7225" width="8.85546875" customWidth="1"/>
    <col min="7419" max="7419" width="2.5703125" customWidth="1"/>
    <col min="7420" max="7420" width="5.140625" customWidth="1"/>
    <col min="7421" max="7421" width="12.42578125" customWidth="1"/>
    <col min="7422" max="7422" width="8.5703125" customWidth="1"/>
    <col min="7423" max="7423" width="9.28515625" customWidth="1"/>
    <col min="7424" max="7424" width="9.140625" customWidth="1"/>
    <col min="7425" max="7425" width="9" customWidth="1"/>
    <col min="7426" max="7426" width="8.85546875" customWidth="1"/>
    <col min="7427" max="7427" width="9" customWidth="1"/>
    <col min="7428" max="7429" width="8.85546875" customWidth="1"/>
    <col min="7430" max="7430" width="9.140625" customWidth="1"/>
    <col min="7431" max="7431" width="9.28515625" customWidth="1"/>
    <col min="7432" max="7432" width="9.42578125" customWidth="1"/>
    <col min="7433" max="7433" width="9.28515625" customWidth="1"/>
    <col min="7434" max="7434" width="9.5703125" customWidth="1"/>
    <col min="7435" max="7435" width="10" customWidth="1"/>
    <col min="7436" max="7436" width="10.140625" customWidth="1"/>
    <col min="7437" max="7437" width="10.28515625" customWidth="1"/>
    <col min="7438" max="7438" width="9.42578125" customWidth="1"/>
    <col min="7439" max="7439" width="9.5703125" customWidth="1"/>
    <col min="7440" max="7440" width="9" customWidth="1"/>
    <col min="7441" max="7441" width="9.42578125" customWidth="1"/>
    <col min="7442" max="7443" width="9.7109375" customWidth="1"/>
    <col min="7444" max="7445" width="10" customWidth="1"/>
    <col min="7446" max="7446" width="9.85546875" customWidth="1"/>
    <col min="7447" max="7447" width="14.140625" customWidth="1"/>
    <col min="7448" max="7448" width="10.42578125" customWidth="1"/>
    <col min="7449" max="7449" width="10.5703125" customWidth="1"/>
    <col min="7450" max="7450" width="10.42578125" customWidth="1"/>
    <col min="7451" max="7451" width="10.28515625" customWidth="1"/>
    <col min="7452" max="7452" width="10.5703125" customWidth="1"/>
    <col min="7453" max="7453" width="9.140625" customWidth="1"/>
    <col min="7454" max="7454" width="10.42578125" customWidth="1"/>
    <col min="7455" max="7460" width="9.140625" customWidth="1"/>
    <col min="7461" max="7461" width="8" customWidth="1"/>
    <col min="7462" max="7470" width="7.28515625" customWidth="1"/>
    <col min="7471" max="7471" width="8.42578125" customWidth="1"/>
    <col min="7472" max="7472" width="9.28515625" customWidth="1"/>
    <col min="7473" max="7473" width="7.28515625" customWidth="1"/>
    <col min="7474" max="7474" width="9.85546875" customWidth="1"/>
    <col min="7475" max="7475" width="10.5703125" customWidth="1"/>
    <col min="7476" max="7476" width="8.5703125" customWidth="1"/>
    <col min="7477" max="7478" width="8.42578125" customWidth="1"/>
    <col min="7479" max="7479" width="9.140625" customWidth="1"/>
    <col min="7480" max="7480" width="8.140625" customWidth="1"/>
    <col min="7481" max="7481" width="8.85546875" customWidth="1"/>
    <col min="7675" max="7675" width="2.5703125" customWidth="1"/>
    <col min="7676" max="7676" width="5.140625" customWidth="1"/>
    <col min="7677" max="7677" width="12.42578125" customWidth="1"/>
    <col min="7678" max="7678" width="8.5703125" customWidth="1"/>
    <col min="7679" max="7679" width="9.28515625" customWidth="1"/>
    <col min="7680" max="7680" width="9.140625" customWidth="1"/>
    <col min="7681" max="7681" width="9" customWidth="1"/>
    <col min="7682" max="7682" width="8.85546875" customWidth="1"/>
    <col min="7683" max="7683" width="9" customWidth="1"/>
    <col min="7684" max="7685" width="8.85546875" customWidth="1"/>
    <col min="7686" max="7686" width="9.140625" customWidth="1"/>
    <col min="7687" max="7687" width="9.28515625" customWidth="1"/>
    <col min="7688" max="7688" width="9.42578125" customWidth="1"/>
    <col min="7689" max="7689" width="9.28515625" customWidth="1"/>
    <col min="7690" max="7690" width="9.5703125" customWidth="1"/>
    <col min="7691" max="7691" width="10" customWidth="1"/>
    <col min="7692" max="7692" width="10.140625" customWidth="1"/>
    <col min="7693" max="7693" width="10.28515625" customWidth="1"/>
    <col min="7694" max="7694" width="9.42578125" customWidth="1"/>
    <col min="7695" max="7695" width="9.5703125" customWidth="1"/>
    <col min="7696" max="7696" width="9" customWidth="1"/>
    <col min="7697" max="7697" width="9.42578125" customWidth="1"/>
    <col min="7698" max="7699" width="9.7109375" customWidth="1"/>
    <col min="7700" max="7701" width="10" customWidth="1"/>
    <col min="7702" max="7702" width="9.85546875" customWidth="1"/>
    <col min="7703" max="7703" width="14.140625" customWidth="1"/>
    <col min="7704" max="7704" width="10.42578125" customWidth="1"/>
    <col min="7705" max="7705" width="10.5703125" customWidth="1"/>
    <col min="7706" max="7706" width="10.42578125" customWidth="1"/>
    <col min="7707" max="7707" width="10.28515625" customWidth="1"/>
    <col min="7708" max="7708" width="10.5703125" customWidth="1"/>
    <col min="7709" max="7709" width="9.140625" customWidth="1"/>
    <col min="7710" max="7710" width="10.42578125" customWidth="1"/>
    <col min="7711" max="7716" width="9.140625" customWidth="1"/>
    <col min="7717" max="7717" width="8" customWidth="1"/>
    <col min="7718" max="7726" width="7.28515625" customWidth="1"/>
    <col min="7727" max="7727" width="8.42578125" customWidth="1"/>
    <col min="7728" max="7728" width="9.28515625" customWidth="1"/>
    <col min="7729" max="7729" width="7.28515625" customWidth="1"/>
    <col min="7730" max="7730" width="9.85546875" customWidth="1"/>
    <col min="7731" max="7731" width="10.5703125" customWidth="1"/>
    <col min="7732" max="7732" width="8.5703125" customWidth="1"/>
    <col min="7733" max="7734" width="8.42578125" customWidth="1"/>
    <col min="7735" max="7735" width="9.140625" customWidth="1"/>
    <col min="7736" max="7736" width="8.140625" customWidth="1"/>
    <col min="7737" max="7737" width="8.85546875" customWidth="1"/>
    <col min="7931" max="7931" width="2.5703125" customWidth="1"/>
    <col min="7932" max="7932" width="5.140625" customWidth="1"/>
    <col min="7933" max="7933" width="12.42578125" customWidth="1"/>
    <col min="7934" max="7934" width="8.5703125" customWidth="1"/>
    <col min="7935" max="7935" width="9.28515625" customWidth="1"/>
    <col min="7936" max="7936" width="9.140625" customWidth="1"/>
    <col min="7937" max="7937" width="9" customWidth="1"/>
    <col min="7938" max="7938" width="8.85546875" customWidth="1"/>
    <col min="7939" max="7939" width="9" customWidth="1"/>
    <col min="7940" max="7941" width="8.85546875" customWidth="1"/>
    <col min="7942" max="7942" width="9.140625" customWidth="1"/>
    <col min="7943" max="7943" width="9.28515625" customWidth="1"/>
    <col min="7944" max="7944" width="9.42578125" customWidth="1"/>
    <col min="7945" max="7945" width="9.28515625" customWidth="1"/>
    <col min="7946" max="7946" width="9.5703125" customWidth="1"/>
    <col min="7947" max="7947" width="10" customWidth="1"/>
    <col min="7948" max="7948" width="10.140625" customWidth="1"/>
    <col min="7949" max="7949" width="10.28515625" customWidth="1"/>
    <col min="7950" max="7950" width="9.42578125" customWidth="1"/>
    <col min="7951" max="7951" width="9.5703125" customWidth="1"/>
    <col min="7952" max="7952" width="9" customWidth="1"/>
    <col min="7953" max="7953" width="9.42578125" customWidth="1"/>
    <col min="7954" max="7955" width="9.7109375" customWidth="1"/>
    <col min="7956" max="7957" width="10" customWidth="1"/>
    <col min="7958" max="7958" width="9.85546875" customWidth="1"/>
    <col min="7959" max="7959" width="14.140625" customWidth="1"/>
    <col min="7960" max="7960" width="10.42578125" customWidth="1"/>
    <col min="7961" max="7961" width="10.5703125" customWidth="1"/>
    <col min="7962" max="7962" width="10.42578125" customWidth="1"/>
    <col min="7963" max="7963" width="10.28515625" customWidth="1"/>
    <col min="7964" max="7964" width="10.5703125" customWidth="1"/>
    <col min="7965" max="7965" width="9.140625" customWidth="1"/>
    <col min="7966" max="7966" width="10.42578125" customWidth="1"/>
    <col min="7967" max="7972" width="9.140625" customWidth="1"/>
    <col min="7973" max="7973" width="8" customWidth="1"/>
    <col min="7974" max="7982" width="7.28515625" customWidth="1"/>
    <col min="7983" max="7983" width="8.42578125" customWidth="1"/>
    <col min="7984" max="7984" width="9.28515625" customWidth="1"/>
    <col min="7985" max="7985" width="7.28515625" customWidth="1"/>
    <col min="7986" max="7986" width="9.85546875" customWidth="1"/>
    <col min="7987" max="7987" width="10.5703125" customWidth="1"/>
    <col min="7988" max="7988" width="8.5703125" customWidth="1"/>
    <col min="7989" max="7990" width="8.42578125" customWidth="1"/>
    <col min="7991" max="7991" width="9.140625" customWidth="1"/>
    <col min="7992" max="7992" width="8.140625" customWidth="1"/>
    <col min="7993" max="7993" width="8.85546875" customWidth="1"/>
    <col min="8187" max="8187" width="2.5703125" customWidth="1"/>
    <col min="8188" max="8188" width="5.140625" customWidth="1"/>
    <col min="8189" max="8189" width="12.42578125" customWidth="1"/>
    <col min="8190" max="8190" width="8.5703125" customWidth="1"/>
    <col min="8191" max="8191" width="9.28515625" customWidth="1"/>
    <col min="8192" max="8192" width="9.140625" customWidth="1"/>
    <col min="8193" max="8193" width="9" customWidth="1"/>
    <col min="8194" max="8194" width="8.85546875" customWidth="1"/>
    <col min="8195" max="8195" width="9" customWidth="1"/>
    <col min="8196" max="8197" width="8.85546875" customWidth="1"/>
    <col min="8198" max="8198" width="9.140625" customWidth="1"/>
    <col min="8199" max="8199" width="9.28515625" customWidth="1"/>
    <col min="8200" max="8200" width="9.42578125" customWidth="1"/>
    <col min="8201" max="8201" width="9.28515625" customWidth="1"/>
    <col min="8202" max="8202" width="9.5703125" customWidth="1"/>
    <col min="8203" max="8203" width="10" customWidth="1"/>
    <col min="8204" max="8204" width="10.140625" customWidth="1"/>
    <col min="8205" max="8205" width="10.28515625" customWidth="1"/>
    <col min="8206" max="8206" width="9.42578125" customWidth="1"/>
    <col min="8207" max="8207" width="9.5703125" customWidth="1"/>
    <col min="8208" max="8208" width="9" customWidth="1"/>
    <col min="8209" max="8209" width="9.42578125" customWidth="1"/>
    <col min="8210" max="8211" width="9.7109375" customWidth="1"/>
    <col min="8212" max="8213" width="10" customWidth="1"/>
    <col min="8214" max="8214" width="9.85546875" customWidth="1"/>
    <col min="8215" max="8215" width="14.140625" customWidth="1"/>
    <col min="8216" max="8216" width="10.42578125" customWidth="1"/>
    <col min="8217" max="8217" width="10.5703125" customWidth="1"/>
    <col min="8218" max="8218" width="10.42578125" customWidth="1"/>
    <col min="8219" max="8219" width="10.28515625" customWidth="1"/>
    <col min="8220" max="8220" width="10.5703125" customWidth="1"/>
    <col min="8221" max="8221" width="9.140625" customWidth="1"/>
    <col min="8222" max="8222" width="10.42578125" customWidth="1"/>
    <col min="8223" max="8228" width="9.140625" customWidth="1"/>
    <col min="8229" max="8229" width="8" customWidth="1"/>
    <col min="8230" max="8238" width="7.28515625" customWidth="1"/>
    <col min="8239" max="8239" width="8.42578125" customWidth="1"/>
    <col min="8240" max="8240" width="9.28515625" customWidth="1"/>
    <col min="8241" max="8241" width="7.28515625" customWidth="1"/>
    <col min="8242" max="8242" width="9.85546875" customWidth="1"/>
    <col min="8243" max="8243" width="10.5703125" customWidth="1"/>
    <col min="8244" max="8244" width="8.5703125" customWidth="1"/>
    <col min="8245" max="8246" width="8.42578125" customWidth="1"/>
    <col min="8247" max="8247" width="9.140625" customWidth="1"/>
    <col min="8248" max="8248" width="8.140625" customWidth="1"/>
    <col min="8249" max="8249" width="8.85546875" customWidth="1"/>
    <col min="8443" max="8443" width="2.5703125" customWidth="1"/>
    <col min="8444" max="8444" width="5.140625" customWidth="1"/>
    <col min="8445" max="8445" width="12.42578125" customWidth="1"/>
    <col min="8446" max="8446" width="8.5703125" customWidth="1"/>
    <col min="8447" max="8447" width="9.28515625" customWidth="1"/>
    <col min="8448" max="8448" width="9.140625" customWidth="1"/>
    <col min="8449" max="8449" width="9" customWidth="1"/>
    <col min="8450" max="8450" width="8.85546875" customWidth="1"/>
    <col min="8451" max="8451" width="9" customWidth="1"/>
    <col min="8452" max="8453" width="8.85546875" customWidth="1"/>
    <col min="8454" max="8454" width="9.140625" customWidth="1"/>
    <col min="8455" max="8455" width="9.28515625" customWidth="1"/>
    <col min="8456" max="8456" width="9.42578125" customWidth="1"/>
    <col min="8457" max="8457" width="9.28515625" customWidth="1"/>
    <col min="8458" max="8458" width="9.5703125" customWidth="1"/>
    <col min="8459" max="8459" width="10" customWidth="1"/>
    <col min="8460" max="8460" width="10.140625" customWidth="1"/>
    <col min="8461" max="8461" width="10.28515625" customWidth="1"/>
    <col min="8462" max="8462" width="9.42578125" customWidth="1"/>
    <col min="8463" max="8463" width="9.5703125" customWidth="1"/>
    <col min="8464" max="8464" width="9" customWidth="1"/>
    <col min="8465" max="8465" width="9.42578125" customWidth="1"/>
    <col min="8466" max="8467" width="9.7109375" customWidth="1"/>
    <col min="8468" max="8469" width="10" customWidth="1"/>
    <col min="8470" max="8470" width="9.85546875" customWidth="1"/>
    <col min="8471" max="8471" width="14.140625" customWidth="1"/>
    <col min="8472" max="8472" width="10.42578125" customWidth="1"/>
    <col min="8473" max="8473" width="10.5703125" customWidth="1"/>
    <col min="8474" max="8474" width="10.42578125" customWidth="1"/>
    <col min="8475" max="8475" width="10.28515625" customWidth="1"/>
    <col min="8476" max="8476" width="10.5703125" customWidth="1"/>
    <col min="8477" max="8477" width="9.140625" customWidth="1"/>
    <col min="8478" max="8478" width="10.42578125" customWidth="1"/>
    <col min="8479" max="8484" width="9.140625" customWidth="1"/>
    <col min="8485" max="8485" width="8" customWidth="1"/>
    <col min="8486" max="8494" width="7.28515625" customWidth="1"/>
    <col min="8495" max="8495" width="8.42578125" customWidth="1"/>
    <col min="8496" max="8496" width="9.28515625" customWidth="1"/>
    <col min="8497" max="8497" width="7.28515625" customWidth="1"/>
    <col min="8498" max="8498" width="9.85546875" customWidth="1"/>
    <col min="8499" max="8499" width="10.5703125" customWidth="1"/>
    <col min="8500" max="8500" width="8.5703125" customWidth="1"/>
    <col min="8501" max="8502" width="8.42578125" customWidth="1"/>
    <col min="8503" max="8503" width="9.140625" customWidth="1"/>
    <col min="8504" max="8504" width="8.140625" customWidth="1"/>
    <col min="8505" max="8505" width="8.85546875" customWidth="1"/>
    <col min="8699" max="8699" width="2.5703125" customWidth="1"/>
    <col min="8700" max="8700" width="5.140625" customWidth="1"/>
    <col min="8701" max="8701" width="12.42578125" customWidth="1"/>
    <col min="8702" max="8702" width="8.5703125" customWidth="1"/>
    <col min="8703" max="8703" width="9.28515625" customWidth="1"/>
    <col min="8704" max="8704" width="9.140625" customWidth="1"/>
    <col min="8705" max="8705" width="9" customWidth="1"/>
    <col min="8706" max="8706" width="8.85546875" customWidth="1"/>
    <col min="8707" max="8707" width="9" customWidth="1"/>
    <col min="8708" max="8709" width="8.85546875" customWidth="1"/>
    <col min="8710" max="8710" width="9.140625" customWidth="1"/>
    <col min="8711" max="8711" width="9.28515625" customWidth="1"/>
    <col min="8712" max="8712" width="9.42578125" customWidth="1"/>
    <col min="8713" max="8713" width="9.28515625" customWidth="1"/>
    <col min="8714" max="8714" width="9.5703125" customWidth="1"/>
    <col min="8715" max="8715" width="10" customWidth="1"/>
    <col min="8716" max="8716" width="10.140625" customWidth="1"/>
    <col min="8717" max="8717" width="10.28515625" customWidth="1"/>
    <col min="8718" max="8718" width="9.42578125" customWidth="1"/>
    <col min="8719" max="8719" width="9.5703125" customWidth="1"/>
    <col min="8720" max="8720" width="9" customWidth="1"/>
    <col min="8721" max="8721" width="9.42578125" customWidth="1"/>
    <col min="8722" max="8723" width="9.7109375" customWidth="1"/>
    <col min="8724" max="8725" width="10" customWidth="1"/>
    <col min="8726" max="8726" width="9.85546875" customWidth="1"/>
    <col min="8727" max="8727" width="14.140625" customWidth="1"/>
    <col min="8728" max="8728" width="10.42578125" customWidth="1"/>
    <col min="8729" max="8729" width="10.5703125" customWidth="1"/>
    <col min="8730" max="8730" width="10.42578125" customWidth="1"/>
    <col min="8731" max="8731" width="10.28515625" customWidth="1"/>
    <col min="8732" max="8732" width="10.5703125" customWidth="1"/>
    <col min="8733" max="8733" width="9.140625" customWidth="1"/>
    <col min="8734" max="8734" width="10.42578125" customWidth="1"/>
    <col min="8735" max="8740" width="9.140625" customWidth="1"/>
    <col min="8741" max="8741" width="8" customWidth="1"/>
    <col min="8742" max="8750" width="7.28515625" customWidth="1"/>
    <col min="8751" max="8751" width="8.42578125" customWidth="1"/>
    <col min="8752" max="8752" width="9.28515625" customWidth="1"/>
    <col min="8753" max="8753" width="7.28515625" customWidth="1"/>
    <col min="8754" max="8754" width="9.85546875" customWidth="1"/>
    <col min="8755" max="8755" width="10.5703125" customWidth="1"/>
    <col min="8756" max="8756" width="8.5703125" customWidth="1"/>
    <col min="8757" max="8758" width="8.42578125" customWidth="1"/>
    <col min="8759" max="8759" width="9.140625" customWidth="1"/>
    <col min="8760" max="8760" width="8.140625" customWidth="1"/>
    <col min="8761" max="8761" width="8.85546875" customWidth="1"/>
    <col min="8955" max="8955" width="2.5703125" customWidth="1"/>
    <col min="8956" max="8956" width="5.140625" customWidth="1"/>
    <col min="8957" max="8957" width="12.42578125" customWidth="1"/>
    <col min="8958" max="8958" width="8.5703125" customWidth="1"/>
    <col min="8959" max="8959" width="9.28515625" customWidth="1"/>
    <col min="8960" max="8960" width="9.140625" customWidth="1"/>
    <col min="8961" max="8961" width="9" customWidth="1"/>
    <col min="8962" max="8962" width="8.85546875" customWidth="1"/>
    <col min="8963" max="8963" width="9" customWidth="1"/>
    <col min="8964" max="8965" width="8.85546875" customWidth="1"/>
    <col min="8966" max="8966" width="9.140625" customWidth="1"/>
    <col min="8967" max="8967" width="9.28515625" customWidth="1"/>
    <col min="8968" max="8968" width="9.42578125" customWidth="1"/>
    <col min="8969" max="8969" width="9.28515625" customWidth="1"/>
    <col min="8970" max="8970" width="9.5703125" customWidth="1"/>
    <col min="8971" max="8971" width="10" customWidth="1"/>
    <col min="8972" max="8972" width="10.140625" customWidth="1"/>
    <col min="8973" max="8973" width="10.28515625" customWidth="1"/>
    <col min="8974" max="8974" width="9.42578125" customWidth="1"/>
    <col min="8975" max="8975" width="9.5703125" customWidth="1"/>
    <col min="8976" max="8976" width="9" customWidth="1"/>
    <col min="8977" max="8977" width="9.42578125" customWidth="1"/>
    <col min="8978" max="8979" width="9.7109375" customWidth="1"/>
    <col min="8980" max="8981" width="10" customWidth="1"/>
    <col min="8982" max="8982" width="9.85546875" customWidth="1"/>
    <col min="8983" max="8983" width="14.140625" customWidth="1"/>
    <col min="8984" max="8984" width="10.42578125" customWidth="1"/>
    <col min="8985" max="8985" width="10.5703125" customWidth="1"/>
    <col min="8986" max="8986" width="10.42578125" customWidth="1"/>
    <col min="8987" max="8987" width="10.28515625" customWidth="1"/>
    <col min="8988" max="8988" width="10.5703125" customWidth="1"/>
    <col min="8989" max="8989" width="9.140625" customWidth="1"/>
    <col min="8990" max="8990" width="10.42578125" customWidth="1"/>
    <col min="8991" max="8996" width="9.140625" customWidth="1"/>
    <col min="8997" max="8997" width="8" customWidth="1"/>
    <col min="8998" max="9006" width="7.28515625" customWidth="1"/>
    <col min="9007" max="9007" width="8.42578125" customWidth="1"/>
    <col min="9008" max="9008" width="9.28515625" customWidth="1"/>
    <col min="9009" max="9009" width="7.28515625" customWidth="1"/>
    <col min="9010" max="9010" width="9.85546875" customWidth="1"/>
    <col min="9011" max="9011" width="10.5703125" customWidth="1"/>
    <col min="9012" max="9012" width="8.5703125" customWidth="1"/>
    <col min="9013" max="9014" width="8.42578125" customWidth="1"/>
    <col min="9015" max="9015" width="9.140625" customWidth="1"/>
    <col min="9016" max="9016" width="8.140625" customWidth="1"/>
    <col min="9017" max="9017" width="8.85546875" customWidth="1"/>
    <col min="9211" max="9211" width="2.5703125" customWidth="1"/>
    <col min="9212" max="9212" width="5.140625" customWidth="1"/>
    <col min="9213" max="9213" width="12.42578125" customWidth="1"/>
    <col min="9214" max="9214" width="8.5703125" customWidth="1"/>
    <col min="9215" max="9215" width="9.28515625" customWidth="1"/>
    <col min="9216" max="9216" width="9.140625" customWidth="1"/>
    <col min="9217" max="9217" width="9" customWidth="1"/>
    <col min="9218" max="9218" width="8.85546875" customWidth="1"/>
    <col min="9219" max="9219" width="9" customWidth="1"/>
    <col min="9220" max="9221" width="8.85546875" customWidth="1"/>
    <col min="9222" max="9222" width="9.140625" customWidth="1"/>
    <col min="9223" max="9223" width="9.28515625" customWidth="1"/>
    <col min="9224" max="9224" width="9.42578125" customWidth="1"/>
    <col min="9225" max="9225" width="9.28515625" customWidth="1"/>
    <col min="9226" max="9226" width="9.5703125" customWidth="1"/>
    <col min="9227" max="9227" width="10" customWidth="1"/>
    <col min="9228" max="9228" width="10.140625" customWidth="1"/>
    <col min="9229" max="9229" width="10.28515625" customWidth="1"/>
    <col min="9230" max="9230" width="9.42578125" customWidth="1"/>
    <col min="9231" max="9231" width="9.5703125" customWidth="1"/>
    <col min="9232" max="9232" width="9" customWidth="1"/>
    <col min="9233" max="9233" width="9.42578125" customWidth="1"/>
    <col min="9234" max="9235" width="9.7109375" customWidth="1"/>
    <col min="9236" max="9237" width="10" customWidth="1"/>
    <col min="9238" max="9238" width="9.85546875" customWidth="1"/>
    <col min="9239" max="9239" width="14.140625" customWidth="1"/>
    <col min="9240" max="9240" width="10.42578125" customWidth="1"/>
    <col min="9241" max="9241" width="10.5703125" customWidth="1"/>
    <col min="9242" max="9242" width="10.42578125" customWidth="1"/>
    <col min="9243" max="9243" width="10.28515625" customWidth="1"/>
    <col min="9244" max="9244" width="10.5703125" customWidth="1"/>
    <col min="9245" max="9245" width="9.140625" customWidth="1"/>
    <col min="9246" max="9246" width="10.42578125" customWidth="1"/>
    <col min="9247" max="9252" width="9.140625" customWidth="1"/>
    <col min="9253" max="9253" width="8" customWidth="1"/>
    <col min="9254" max="9262" width="7.28515625" customWidth="1"/>
    <col min="9263" max="9263" width="8.42578125" customWidth="1"/>
    <col min="9264" max="9264" width="9.28515625" customWidth="1"/>
    <col min="9265" max="9265" width="7.28515625" customWidth="1"/>
    <col min="9266" max="9266" width="9.85546875" customWidth="1"/>
    <col min="9267" max="9267" width="10.5703125" customWidth="1"/>
    <col min="9268" max="9268" width="8.5703125" customWidth="1"/>
    <col min="9269" max="9270" width="8.42578125" customWidth="1"/>
    <col min="9271" max="9271" width="9.140625" customWidth="1"/>
    <col min="9272" max="9272" width="8.140625" customWidth="1"/>
    <col min="9273" max="9273" width="8.85546875" customWidth="1"/>
    <col min="9467" max="9467" width="2.5703125" customWidth="1"/>
    <col min="9468" max="9468" width="5.140625" customWidth="1"/>
    <col min="9469" max="9469" width="12.42578125" customWidth="1"/>
    <col min="9470" max="9470" width="8.5703125" customWidth="1"/>
    <col min="9471" max="9471" width="9.28515625" customWidth="1"/>
    <col min="9472" max="9472" width="9.140625" customWidth="1"/>
    <col min="9473" max="9473" width="9" customWidth="1"/>
    <col min="9474" max="9474" width="8.85546875" customWidth="1"/>
    <col min="9475" max="9475" width="9" customWidth="1"/>
    <col min="9476" max="9477" width="8.85546875" customWidth="1"/>
    <col min="9478" max="9478" width="9.140625" customWidth="1"/>
    <col min="9479" max="9479" width="9.28515625" customWidth="1"/>
    <col min="9480" max="9480" width="9.42578125" customWidth="1"/>
    <col min="9481" max="9481" width="9.28515625" customWidth="1"/>
    <col min="9482" max="9482" width="9.5703125" customWidth="1"/>
    <col min="9483" max="9483" width="10" customWidth="1"/>
    <col min="9484" max="9484" width="10.140625" customWidth="1"/>
    <col min="9485" max="9485" width="10.28515625" customWidth="1"/>
    <col min="9486" max="9486" width="9.42578125" customWidth="1"/>
    <col min="9487" max="9487" width="9.5703125" customWidth="1"/>
    <col min="9488" max="9488" width="9" customWidth="1"/>
    <col min="9489" max="9489" width="9.42578125" customWidth="1"/>
    <col min="9490" max="9491" width="9.7109375" customWidth="1"/>
    <col min="9492" max="9493" width="10" customWidth="1"/>
    <col min="9494" max="9494" width="9.85546875" customWidth="1"/>
    <col min="9495" max="9495" width="14.140625" customWidth="1"/>
    <col min="9496" max="9496" width="10.42578125" customWidth="1"/>
    <col min="9497" max="9497" width="10.5703125" customWidth="1"/>
    <col min="9498" max="9498" width="10.42578125" customWidth="1"/>
    <col min="9499" max="9499" width="10.28515625" customWidth="1"/>
    <col min="9500" max="9500" width="10.5703125" customWidth="1"/>
    <col min="9501" max="9501" width="9.140625" customWidth="1"/>
    <col min="9502" max="9502" width="10.42578125" customWidth="1"/>
    <col min="9503" max="9508" width="9.140625" customWidth="1"/>
    <col min="9509" max="9509" width="8" customWidth="1"/>
    <col min="9510" max="9518" width="7.28515625" customWidth="1"/>
    <col min="9519" max="9519" width="8.42578125" customWidth="1"/>
    <col min="9520" max="9520" width="9.28515625" customWidth="1"/>
    <col min="9521" max="9521" width="7.28515625" customWidth="1"/>
    <col min="9522" max="9522" width="9.85546875" customWidth="1"/>
    <col min="9523" max="9523" width="10.5703125" customWidth="1"/>
    <col min="9524" max="9524" width="8.5703125" customWidth="1"/>
    <col min="9525" max="9526" width="8.42578125" customWidth="1"/>
    <col min="9527" max="9527" width="9.140625" customWidth="1"/>
    <col min="9528" max="9528" width="8.140625" customWidth="1"/>
    <col min="9529" max="9529" width="8.85546875" customWidth="1"/>
    <col min="9723" max="9723" width="2.5703125" customWidth="1"/>
    <col min="9724" max="9724" width="5.140625" customWidth="1"/>
    <col min="9725" max="9725" width="12.42578125" customWidth="1"/>
    <col min="9726" max="9726" width="8.5703125" customWidth="1"/>
    <col min="9727" max="9727" width="9.28515625" customWidth="1"/>
    <col min="9728" max="9728" width="9.140625" customWidth="1"/>
    <col min="9729" max="9729" width="9" customWidth="1"/>
    <col min="9730" max="9730" width="8.85546875" customWidth="1"/>
    <col min="9731" max="9731" width="9" customWidth="1"/>
    <col min="9732" max="9733" width="8.85546875" customWidth="1"/>
    <col min="9734" max="9734" width="9.140625" customWidth="1"/>
    <col min="9735" max="9735" width="9.28515625" customWidth="1"/>
    <col min="9736" max="9736" width="9.42578125" customWidth="1"/>
    <col min="9737" max="9737" width="9.28515625" customWidth="1"/>
    <col min="9738" max="9738" width="9.5703125" customWidth="1"/>
    <col min="9739" max="9739" width="10" customWidth="1"/>
    <col min="9740" max="9740" width="10.140625" customWidth="1"/>
    <col min="9741" max="9741" width="10.28515625" customWidth="1"/>
    <col min="9742" max="9742" width="9.42578125" customWidth="1"/>
    <col min="9743" max="9743" width="9.5703125" customWidth="1"/>
    <col min="9744" max="9744" width="9" customWidth="1"/>
    <col min="9745" max="9745" width="9.42578125" customWidth="1"/>
    <col min="9746" max="9747" width="9.7109375" customWidth="1"/>
    <col min="9748" max="9749" width="10" customWidth="1"/>
    <col min="9750" max="9750" width="9.85546875" customWidth="1"/>
    <col min="9751" max="9751" width="14.140625" customWidth="1"/>
    <col min="9752" max="9752" width="10.42578125" customWidth="1"/>
    <col min="9753" max="9753" width="10.5703125" customWidth="1"/>
    <col min="9754" max="9754" width="10.42578125" customWidth="1"/>
    <col min="9755" max="9755" width="10.28515625" customWidth="1"/>
    <col min="9756" max="9756" width="10.5703125" customWidth="1"/>
    <col min="9757" max="9757" width="9.140625" customWidth="1"/>
    <col min="9758" max="9758" width="10.42578125" customWidth="1"/>
    <col min="9759" max="9764" width="9.140625" customWidth="1"/>
    <col min="9765" max="9765" width="8" customWidth="1"/>
    <col min="9766" max="9774" width="7.28515625" customWidth="1"/>
    <col min="9775" max="9775" width="8.42578125" customWidth="1"/>
    <col min="9776" max="9776" width="9.28515625" customWidth="1"/>
    <col min="9777" max="9777" width="7.28515625" customWidth="1"/>
    <col min="9778" max="9778" width="9.85546875" customWidth="1"/>
    <col min="9779" max="9779" width="10.5703125" customWidth="1"/>
    <col min="9780" max="9780" width="8.5703125" customWidth="1"/>
    <col min="9781" max="9782" width="8.42578125" customWidth="1"/>
    <col min="9783" max="9783" width="9.140625" customWidth="1"/>
    <col min="9784" max="9784" width="8.140625" customWidth="1"/>
    <col min="9785" max="9785" width="8.85546875" customWidth="1"/>
    <col min="9979" max="9979" width="2.5703125" customWidth="1"/>
    <col min="9980" max="9980" width="5.140625" customWidth="1"/>
    <col min="9981" max="9981" width="12.42578125" customWidth="1"/>
    <col min="9982" max="9982" width="8.5703125" customWidth="1"/>
    <col min="9983" max="9983" width="9.28515625" customWidth="1"/>
    <col min="9984" max="9984" width="9.140625" customWidth="1"/>
    <col min="9985" max="9985" width="9" customWidth="1"/>
    <col min="9986" max="9986" width="8.85546875" customWidth="1"/>
    <col min="9987" max="9987" width="9" customWidth="1"/>
    <col min="9988" max="9989" width="8.85546875" customWidth="1"/>
    <col min="9990" max="9990" width="9.140625" customWidth="1"/>
    <col min="9991" max="9991" width="9.28515625" customWidth="1"/>
    <col min="9992" max="9992" width="9.42578125" customWidth="1"/>
    <col min="9993" max="9993" width="9.28515625" customWidth="1"/>
    <col min="9994" max="9994" width="9.5703125" customWidth="1"/>
    <col min="9995" max="9995" width="10" customWidth="1"/>
    <col min="9996" max="9996" width="10.140625" customWidth="1"/>
    <col min="9997" max="9997" width="10.28515625" customWidth="1"/>
    <col min="9998" max="9998" width="9.42578125" customWidth="1"/>
    <col min="9999" max="9999" width="9.5703125" customWidth="1"/>
    <col min="10000" max="10000" width="9" customWidth="1"/>
    <col min="10001" max="10001" width="9.42578125" customWidth="1"/>
    <col min="10002" max="10003" width="9.7109375" customWidth="1"/>
    <col min="10004" max="10005" width="10" customWidth="1"/>
    <col min="10006" max="10006" width="9.85546875" customWidth="1"/>
    <col min="10007" max="10007" width="14.140625" customWidth="1"/>
    <col min="10008" max="10008" width="10.42578125" customWidth="1"/>
    <col min="10009" max="10009" width="10.5703125" customWidth="1"/>
    <col min="10010" max="10010" width="10.42578125" customWidth="1"/>
    <col min="10011" max="10011" width="10.28515625" customWidth="1"/>
    <col min="10012" max="10012" width="10.5703125" customWidth="1"/>
    <col min="10013" max="10013" width="9.140625" customWidth="1"/>
    <col min="10014" max="10014" width="10.42578125" customWidth="1"/>
    <col min="10015" max="10020" width="9.140625" customWidth="1"/>
    <col min="10021" max="10021" width="8" customWidth="1"/>
    <col min="10022" max="10030" width="7.28515625" customWidth="1"/>
    <col min="10031" max="10031" width="8.42578125" customWidth="1"/>
    <col min="10032" max="10032" width="9.28515625" customWidth="1"/>
    <col min="10033" max="10033" width="7.28515625" customWidth="1"/>
    <col min="10034" max="10034" width="9.85546875" customWidth="1"/>
    <col min="10035" max="10035" width="10.5703125" customWidth="1"/>
    <col min="10036" max="10036" width="8.5703125" customWidth="1"/>
    <col min="10037" max="10038" width="8.42578125" customWidth="1"/>
    <col min="10039" max="10039" width="9.140625" customWidth="1"/>
    <col min="10040" max="10040" width="8.140625" customWidth="1"/>
    <col min="10041" max="10041" width="8.85546875" customWidth="1"/>
    <col min="10235" max="10235" width="2.5703125" customWidth="1"/>
    <col min="10236" max="10236" width="5.140625" customWidth="1"/>
    <col min="10237" max="10237" width="12.42578125" customWidth="1"/>
    <col min="10238" max="10238" width="8.5703125" customWidth="1"/>
    <col min="10239" max="10239" width="9.28515625" customWidth="1"/>
    <col min="10240" max="10240" width="9.140625" customWidth="1"/>
    <col min="10241" max="10241" width="9" customWidth="1"/>
    <col min="10242" max="10242" width="8.85546875" customWidth="1"/>
    <col min="10243" max="10243" width="9" customWidth="1"/>
    <col min="10244" max="10245" width="8.85546875" customWidth="1"/>
    <col min="10246" max="10246" width="9.140625" customWidth="1"/>
    <col min="10247" max="10247" width="9.28515625" customWidth="1"/>
    <col min="10248" max="10248" width="9.42578125" customWidth="1"/>
    <col min="10249" max="10249" width="9.28515625" customWidth="1"/>
    <col min="10250" max="10250" width="9.5703125" customWidth="1"/>
    <col min="10251" max="10251" width="10" customWidth="1"/>
    <col min="10252" max="10252" width="10.140625" customWidth="1"/>
    <col min="10253" max="10253" width="10.28515625" customWidth="1"/>
    <col min="10254" max="10254" width="9.42578125" customWidth="1"/>
    <col min="10255" max="10255" width="9.5703125" customWidth="1"/>
    <col min="10256" max="10256" width="9" customWidth="1"/>
    <col min="10257" max="10257" width="9.42578125" customWidth="1"/>
    <col min="10258" max="10259" width="9.7109375" customWidth="1"/>
    <col min="10260" max="10261" width="10" customWidth="1"/>
    <col min="10262" max="10262" width="9.85546875" customWidth="1"/>
    <col min="10263" max="10263" width="14.140625" customWidth="1"/>
    <col min="10264" max="10264" width="10.42578125" customWidth="1"/>
    <col min="10265" max="10265" width="10.5703125" customWidth="1"/>
    <col min="10266" max="10266" width="10.42578125" customWidth="1"/>
    <col min="10267" max="10267" width="10.28515625" customWidth="1"/>
    <col min="10268" max="10268" width="10.5703125" customWidth="1"/>
    <col min="10269" max="10269" width="9.140625" customWidth="1"/>
    <col min="10270" max="10270" width="10.42578125" customWidth="1"/>
    <col min="10271" max="10276" width="9.140625" customWidth="1"/>
    <col min="10277" max="10277" width="8" customWidth="1"/>
    <col min="10278" max="10286" width="7.28515625" customWidth="1"/>
    <col min="10287" max="10287" width="8.42578125" customWidth="1"/>
    <col min="10288" max="10288" width="9.28515625" customWidth="1"/>
    <col min="10289" max="10289" width="7.28515625" customWidth="1"/>
    <col min="10290" max="10290" width="9.85546875" customWidth="1"/>
    <col min="10291" max="10291" width="10.5703125" customWidth="1"/>
    <col min="10292" max="10292" width="8.5703125" customWidth="1"/>
    <col min="10293" max="10294" width="8.42578125" customWidth="1"/>
    <col min="10295" max="10295" width="9.140625" customWidth="1"/>
    <col min="10296" max="10296" width="8.140625" customWidth="1"/>
    <col min="10297" max="10297" width="8.85546875" customWidth="1"/>
    <col min="10491" max="10491" width="2.5703125" customWidth="1"/>
    <col min="10492" max="10492" width="5.140625" customWidth="1"/>
    <col min="10493" max="10493" width="12.42578125" customWidth="1"/>
    <col min="10494" max="10494" width="8.5703125" customWidth="1"/>
    <col min="10495" max="10495" width="9.28515625" customWidth="1"/>
    <col min="10496" max="10496" width="9.140625" customWidth="1"/>
    <col min="10497" max="10497" width="9" customWidth="1"/>
    <col min="10498" max="10498" width="8.85546875" customWidth="1"/>
    <col min="10499" max="10499" width="9" customWidth="1"/>
    <col min="10500" max="10501" width="8.85546875" customWidth="1"/>
    <col min="10502" max="10502" width="9.140625" customWidth="1"/>
    <col min="10503" max="10503" width="9.28515625" customWidth="1"/>
    <col min="10504" max="10504" width="9.42578125" customWidth="1"/>
    <col min="10505" max="10505" width="9.28515625" customWidth="1"/>
    <col min="10506" max="10506" width="9.5703125" customWidth="1"/>
    <col min="10507" max="10507" width="10" customWidth="1"/>
    <col min="10508" max="10508" width="10.140625" customWidth="1"/>
    <col min="10509" max="10509" width="10.28515625" customWidth="1"/>
    <col min="10510" max="10510" width="9.42578125" customWidth="1"/>
    <col min="10511" max="10511" width="9.5703125" customWidth="1"/>
    <col min="10512" max="10512" width="9" customWidth="1"/>
    <col min="10513" max="10513" width="9.42578125" customWidth="1"/>
    <col min="10514" max="10515" width="9.7109375" customWidth="1"/>
    <col min="10516" max="10517" width="10" customWidth="1"/>
    <col min="10518" max="10518" width="9.85546875" customWidth="1"/>
    <col min="10519" max="10519" width="14.140625" customWidth="1"/>
    <col min="10520" max="10520" width="10.42578125" customWidth="1"/>
    <col min="10521" max="10521" width="10.5703125" customWidth="1"/>
    <col min="10522" max="10522" width="10.42578125" customWidth="1"/>
    <col min="10523" max="10523" width="10.28515625" customWidth="1"/>
    <col min="10524" max="10524" width="10.5703125" customWidth="1"/>
    <col min="10525" max="10525" width="9.140625" customWidth="1"/>
    <col min="10526" max="10526" width="10.42578125" customWidth="1"/>
    <col min="10527" max="10532" width="9.140625" customWidth="1"/>
    <col min="10533" max="10533" width="8" customWidth="1"/>
    <col min="10534" max="10542" width="7.28515625" customWidth="1"/>
    <col min="10543" max="10543" width="8.42578125" customWidth="1"/>
    <col min="10544" max="10544" width="9.28515625" customWidth="1"/>
    <col min="10545" max="10545" width="7.28515625" customWidth="1"/>
    <col min="10546" max="10546" width="9.85546875" customWidth="1"/>
    <col min="10547" max="10547" width="10.5703125" customWidth="1"/>
    <col min="10548" max="10548" width="8.5703125" customWidth="1"/>
    <col min="10549" max="10550" width="8.42578125" customWidth="1"/>
    <col min="10551" max="10551" width="9.140625" customWidth="1"/>
    <col min="10552" max="10552" width="8.140625" customWidth="1"/>
    <col min="10553" max="10553" width="8.85546875" customWidth="1"/>
    <col min="10747" max="10747" width="2.5703125" customWidth="1"/>
    <col min="10748" max="10748" width="5.140625" customWidth="1"/>
    <col min="10749" max="10749" width="12.42578125" customWidth="1"/>
    <col min="10750" max="10750" width="8.5703125" customWidth="1"/>
    <col min="10751" max="10751" width="9.28515625" customWidth="1"/>
    <col min="10752" max="10752" width="9.140625" customWidth="1"/>
    <col min="10753" max="10753" width="9" customWidth="1"/>
    <col min="10754" max="10754" width="8.85546875" customWidth="1"/>
    <col min="10755" max="10755" width="9" customWidth="1"/>
    <col min="10756" max="10757" width="8.85546875" customWidth="1"/>
    <col min="10758" max="10758" width="9.140625" customWidth="1"/>
    <col min="10759" max="10759" width="9.28515625" customWidth="1"/>
    <col min="10760" max="10760" width="9.42578125" customWidth="1"/>
    <col min="10761" max="10761" width="9.28515625" customWidth="1"/>
    <col min="10762" max="10762" width="9.5703125" customWidth="1"/>
    <col min="10763" max="10763" width="10" customWidth="1"/>
    <col min="10764" max="10764" width="10.140625" customWidth="1"/>
    <col min="10765" max="10765" width="10.28515625" customWidth="1"/>
    <col min="10766" max="10766" width="9.42578125" customWidth="1"/>
    <col min="10767" max="10767" width="9.5703125" customWidth="1"/>
    <col min="10768" max="10768" width="9" customWidth="1"/>
    <col min="10769" max="10769" width="9.42578125" customWidth="1"/>
    <col min="10770" max="10771" width="9.7109375" customWidth="1"/>
    <col min="10772" max="10773" width="10" customWidth="1"/>
    <col min="10774" max="10774" width="9.85546875" customWidth="1"/>
    <col min="10775" max="10775" width="14.140625" customWidth="1"/>
    <col min="10776" max="10776" width="10.42578125" customWidth="1"/>
    <col min="10777" max="10777" width="10.5703125" customWidth="1"/>
    <col min="10778" max="10778" width="10.42578125" customWidth="1"/>
    <col min="10779" max="10779" width="10.28515625" customWidth="1"/>
    <col min="10780" max="10780" width="10.5703125" customWidth="1"/>
    <col min="10781" max="10781" width="9.140625" customWidth="1"/>
    <col min="10782" max="10782" width="10.42578125" customWidth="1"/>
    <col min="10783" max="10788" width="9.140625" customWidth="1"/>
    <col min="10789" max="10789" width="8" customWidth="1"/>
    <col min="10790" max="10798" width="7.28515625" customWidth="1"/>
    <col min="10799" max="10799" width="8.42578125" customWidth="1"/>
    <col min="10800" max="10800" width="9.28515625" customWidth="1"/>
    <col min="10801" max="10801" width="7.28515625" customWidth="1"/>
    <col min="10802" max="10802" width="9.85546875" customWidth="1"/>
    <col min="10803" max="10803" width="10.5703125" customWidth="1"/>
    <col min="10804" max="10804" width="8.5703125" customWidth="1"/>
    <col min="10805" max="10806" width="8.42578125" customWidth="1"/>
    <col min="10807" max="10807" width="9.140625" customWidth="1"/>
    <col min="10808" max="10808" width="8.140625" customWidth="1"/>
    <col min="10809" max="10809" width="8.85546875" customWidth="1"/>
    <col min="11003" max="11003" width="2.5703125" customWidth="1"/>
    <col min="11004" max="11004" width="5.140625" customWidth="1"/>
    <col min="11005" max="11005" width="12.42578125" customWidth="1"/>
    <col min="11006" max="11006" width="8.5703125" customWidth="1"/>
    <col min="11007" max="11007" width="9.28515625" customWidth="1"/>
    <col min="11008" max="11008" width="9.140625" customWidth="1"/>
    <col min="11009" max="11009" width="9" customWidth="1"/>
    <col min="11010" max="11010" width="8.85546875" customWidth="1"/>
    <col min="11011" max="11011" width="9" customWidth="1"/>
    <col min="11012" max="11013" width="8.85546875" customWidth="1"/>
    <col min="11014" max="11014" width="9.140625" customWidth="1"/>
    <col min="11015" max="11015" width="9.28515625" customWidth="1"/>
    <col min="11016" max="11016" width="9.42578125" customWidth="1"/>
    <col min="11017" max="11017" width="9.28515625" customWidth="1"/>
    <col min="11018" max="11018" width="9.5703125" customWidth="1"/>
    <col min="11019" max="11019" width="10" customWidth="1"/>
    <col min="11020" max="11020" width="10.140625" customWidth="1"/>
    <col min="11021" max="11021" width="10.28515625" customWidth="1"/>
    <col min="11022" max="11022" width="9.42578125" customWidth="1"/>
    <col min="11023" max="11023" width="9.5703125" customWidth="1"/>
    <col min="11024" max="11024" width="9" customWidth="1"/>
    <col min="11025" max="11025" width="9.42578125" customWidth="1"/>
    <col min="11026" max="11027" width="9.7109375" customWidth="1"/>
    <col min="11028" max="11029" width="10" customWidth="1"/>
    <col min="11030" max="11030" width="9.85546875" customWidth="1"/>
    <col min="11031" max="11031" width="14.140625" customWidth="1"/>
    <col min="11032" max="11032" width="10.42578125" customWidth="1"/>
    <col min="11033" max="11033" width="10.5703125" customWidth="1"/>
    <col min="11034" max="11034" width="10.42578125" customWidth="1"/>
    <col min="11035" max="11035" width="10.28515625" customWidth="1"/>
    <col min="11036" max="11036" width="10.5703125" customWidth="1"/>
    <col min="11037" max="11037" width="9.140625" customWidth="1"/>
    <col min="11038" max="11038" width="10.42578125" customWidth="1"/>
    <col min="11039" max="11044" width="9.140625" customWidth="1"/>
    <col min="11045" max="11045" width="8" customWidth="1"/>
    <col min="11046" max="11054" width="7.28515625" customWidth="1"/>
    <col min="11055" max="11055" width="8.42578125" customWidth="1"/>
    <col min="11056" max="11056" width="9.28515625" customWidth="1"/>
    <col min="11057" max="11057" width="7.28515625" customWidth="1"/>
    <col min="11058" max="11058" width="9.85546875" customWidth="1"/>
    <col min="11059" max="11059" width="10.5703125" customWidth="1"/>
    <col min="11060" max="11060" width="8.5703125" customWidth="1"/>
    <col min="11061" max="11062" width="8.42578125" customWidth="1"/>
    <col min="11063" max="11063" width="9.140625" customWidth="1"/>
    <col min="11064" max="11064" width="8.140625" customWidth="1"/>
    <col min="11065" max="11065" width="8.85546875" customWidth="1"/>
    <col min="11259" max="11259" width="2.5703125" customWidth="1"/>
    <col min="11260" max="11260" width="5.140625" customWidth="1"/>
    <col min="11261" max="11261" width="12.42578125" customWidth="1"/>
    <col min="11262" max="11262" width="8.5703125" customWidth="1"/>
    <col min="11263" max="11263" width="9.28515625" customWidth="1"/>
    <col min="11264" max="11264" width="9.140625" customWidth="1"/>
    <col min="11265" max="11265" width="9" customWidth="1"/>
    <col min="11266" max="11266" width="8.85546875" customWidth="1"/>
    <col min="11267" max="11267" width="9" customWidth="1"/>
    <col min="11268" max="11269" width="8.85546875" customWidth="1"/>
    <col min="11270" max="11270" width="9.140625" customWidth="1"/>
    <col min="11271" max="11271" width="9.28515625" customWidth="1"/>
    <col min="11272" max="11272" width="9.42578125" customWidth="1"/>
    <col min="11273" max="11273" width="9.28515625" customWidth="1"/>
    <col min="11274" max="11274" width="9.5703125" customWidth="1"/>
    <col min="11275" max="11275" width="10" customWidth="1"/>
    <col min="11276" max="11276" width="10.140625" customWidth="1"/>
    <col min="11277" max="11277" width="10.28515625" customWidth="1"/>
    <col min="11278" max="11278" width="9.42578125" customWidth="1"/>
    <col min="11279" max="11279" width="9.5703125" customWidth="1"/>
    <col min="11280" max="11280" width="9" customWidth="1"/>
    <col min="11281" max="11281" width="9.42578125" customWidth="1"/>
    <col min="11282" max="11283" width="9.7109375" customWidth="1"/>
    <col min="11284" max="11285" width="10" customWidth="1"/>
    <col min="11286" max="11286" width="9.85546875" customWidth="1"/>
    <col min="11287" max="11287" width="14.140625" customWidth="1"/>
    <col min="11288" max="11288" width="10.42578125" customWidth="1"/>
    <col min="11289" max="11289" width="10.5703125" customWidth="1"/>
    <col min="11290" max="11290" width="10.42578125" customWidth="1"/>
    <col min="11291" max="11291" width="10.28515625" customWidth="1"/>
    <col min="11292" max="11292" width="10.5703125" customWidth="1"/>
    <col min="11293" max="11293" width="9.140625" customWidth="1"/>
    <col min="11294" max="11294" width="10.42578125" customWidth="1"/>
    <col min="11295" max="11300" width="9.140625" customWidth="1"/>
    <col min="11301" max="11301" width="8" customWidth="1"/>
    <col min="11302" max="11310" width="7.28515625" customWidth="1"/>
    <col min="11311" max="11311" width="8.42578125" customWidth="1"/>
    <col min="11312" max="11312" width="9.28515625" customWidth="1"/>
    <col min="11313" max="11313" width="7.28515625" customWidth="1"/>
    <col min="11314" max="11314" width="9.85546875" customWidth="1"/>
    <col min="11315" max="11315" width="10.5703125" customWidth="1"/>
    <col min="11316" max="11316" width="8.5703125" customWidth="1"/>
    <col min="11317" max="11318" width="8.42578125" customWidth="1"/>
    <col min="11319" max="11319" width="9.140625" customWidth="1"/>
    <col min="11320" max="11320" width="8.140625" customWidth="1"/>
    <col min="11321" max="11321" width="8.85546875" customWidth="1"/>
    <col min="11515" max="11515" width="2.5703125" customWidth="1"/>
    <col min="11516" max="11516" width="5.140625" customWidth="1"/>
    <col min="11517" max="11517" width="12.42578125" customWidth="1"/>
    <col min="11518" max="11518" width="8.5703125" customWidth="1"/>
    <col min="11519" max="11519" width="9.28515625" customWidth="1"/>
    <col min="11520" max="11520" width="9.140625" customWidth="1"/>
    <col min="11521" max="11521" width="9" customWidth="1"/>
    <col min="11522" max="11522" width="8.85546875" customWidth="1"/>
    <col min="11523" max="11523" width="9" customWidth="1"/>
    <col min="11524" max="11525" width="8.85546875" customWidth="1"/>
    <col min="11526" max="11526" width="9.140625" customWidth="1"/>
    <col min="11527" max="11527" width="9.28515625" customWidth="1"/>
    <col min="11528" max="11528" width="9.42578125" customWidth="1"/>
    <col min="11529" max="11529" width="9.28515625" customWidth="1"/>
    <col min="11530" max="11530" width="9.5703125" customWidth="1"/>
    <col min="11531" max="11531" width="10" customWidth="1"/>
    <col min="11532" max="11532" width="10.140625" customWidth="1"/>
    <col min="11533" max="11533" width="10.28515625" customWidth="1"/>
    <col min="11534" max="11534" width="9.42578125" customWidth="1"/>
    <col min="11535" max="11535" width="9.5703125" customWidth="1"/>
    <col min="11536" max="11536" width="9" customWidth="1"/>
    <col min="11537" max="11537" width="9.42578125" customWidth="1"/>
    <col min="11538" max="11539" width="9.7109375" customWidth="1"/>
    <col min="11540" max="11541" width="10" customWidth="1"/>
    <col min="11542" max="11542" width="9.85546875" customWidth="1"/>
    <col min="11543" max="11543" width="14.140625" customWidth="1"/>
    <col min="11544" max="11544" width="10.42578125" customWidth="1"/>
    <col min="11545" max="11545" width="10.5703125" customWidth="1"/>
    <col min="11546" max="11546" width="10.42578125" customWidth="1"/>
    <col min="11547" max="11547" width="10.28515625" customWidth="1"/>
    <col min="11548" max="11548" width="10.5703125" customWidth="1"/>
    <col min="11549" max="11549" width="9.140625" customWidth="1"/>
    <col min="11550" max="11550" width="10.42578125" customWidth="1"/>
    <col min="11551" max="11556" width="9.140625" customWidth="1"/>
    <col min="11557" max="11557" width="8" customWidth="1"/>
    <col min="11558" max="11566" width="7.28515625" customWidth="1"/>
    <col min="11567" max="11567" width="8.42578125" customWidth="1"/>
    <col min="11568" max="11568" width="9.28515625" customWidth="1"/>
    <col min="11569" max="11569" width="7.28515625" customWidth="1"/>
    <col min="11570" max="11570" width="9.85546875" customWidth="1"/>
    <col min="11571" max="11571" width="10.5703125" customWidth="1"/>
    <col min="11572" max="11572" width="8.5703125" customWidth="1"/>
    <col min="11573" max="11574" width="8.42578125" customWidth="1"/>
    <col min="11575" max="11575" width="9.140625" customWidth="1"/>
    <col min="11576" max="11576" width="8.140625" customWidth="1"/>
    <col min="11577" max="11577" width="8.85546875" customWidth="1"/>
    <col min="11771" max="11771" width="2.5703125" customWidth="1"/>
    <col min="11772" max="11772" width="5.140625" customWidth="1"/>
    <col min="11773" max="11773" width="12.42578125" customWidth="1"/>
    <col min="11774" max="11774" width="8.5703125" customWidth="1"/>
    <col min="11775" max="11775" width="9.28515625" customWidth="1"/>
    <col min="11776" max="11776" width="9.140625" customWidth="1"/>
    <col min="11777" max="11777" width="9" customWidth="1"/>
    <col min="11778" max="11778" width="8.85546875" customWidth="1"/>
    <col min="11779" max="11779" width="9" customWidth="1"/>
    <col min="11780" max="11781" width="8.85546875" customWidth="1"/>
    <col min="11782" max="11782" width="9.140625" customWidth="1"/>
    <col min="11783" max="11783" width="9.28515625" customWidth="1"/>
    <col min="11784" max="11784" width="9.42578125" customWidth="1"/>
    <col min="11785" max="11785" width="9.28515625" customWidth="1"/>
    <col min="11786" max="11786" width="9.5703125" customWidth="1"/>
    <col min="11787" max="11787" width="10" customWidth="1"/>
    <col min="11788" max="11788" width="10.140625" customWidth="1"/>
    <col min="11789" max="11789" width="10.28515625" customWidth="1"/>
    <col min="11790" max="11790" width="9.42578125" customWidth="1"/>
    <col min="11791" max="11791" width="9.5703125" customWidth="1"/>
    <col min="11792" max="11792" width="9" customWidth="1"/>
    <col min="11793" max="11793" width="9.42578125" customWidth="1"/>
    <col min="11794" max="11795" width="9.7109375" customWidth="1"/>
    <col min="11796" max="11797" width="10" customWidth="1"/>
    <col min="11798" max="11798" width="9.85546875" customWidth="1"/>
    <col min="11799" max="11799" width="14.140625" customWidth="1"/>
    <col min="11800" max="11800" width="10.42578125" customWidth="1"/>
    <col min="11801" max="11801" width="10.5703125" customWidth="1"/>
    <col min="11802" max="11802" width="10.42578125" customWidth="1"/>
    <col min="11803" max="11803" width="10.28515625" customWidth="1"/>
    <col min="11804" max="11804" width="10.5703125" customWidth="1"/>
    <col min="11805" max="11805" width="9.140625" customWidth="1"/>
    <col min="11806" max="11806" width="10.42578125" customWidth="1"/>
    <col min="11807" max="11812" width="9.140625" customWidth="1"/>
    <col min="11813" max="11813" width="8" customWidth="1"/>
    <col min="11814" max="11822" width="7.28515625" customWidth="1"/>
    <col min="11823" max="11823" width="8.42578125" customWidth="1"/>
    <col min="11824" max="11824" width="9.28515625" customWidth="1"/>
    <col min="11825" max="11825" width="7.28515625" customWidth="1"/>
    <col min="11826" max="11826" width="9.85546875" customWidth="1"/>
    <col min="11827" max="11827" width="10.5703125" customWidth="1"/>
    <col min="11828" max="11828" width="8.5703125" customWidth="1"/>
    <col min="11829" max="11830" width="8.42578125" customWidth="1"/>
    <col min="11831" max="11831" width="9.140625" customWidth="1"/>
    <col min="11832" max="11832" width="8.140625" customWidth="1"/>
    <col min="11833" max="11833" width="8.85546875" customWidth="1"/>
    <col min="12027" max="12027" width="2.5703125" customWidth="1"/>
    <col min="12028" max="12028" width="5.140625" customWidth="1"/>
    <col min="12029" max="12029" width="12.42578125" customWidth="1"/>
    <col min="12030" max="12030" width="8.5703125" customWidth="1"/>
    <col min="12031" max="12031" width="9.28515625" customWidth="1"/>
    <col min="12032" max="12032" width="9.140625" customWidth="1"/>
    <col min="12033" max="12033" width="9" customWidth="1"/>
    <col min="12034" max="12034" width="8.85546875" customWidth="1"/>
    <col min="12035" max="12035" width="9" customWidth="1"/>
    <col min="12036" max="12037" width="8.85546875" customWidth="1"/>
    <col min="12038" max="12038" width="9.140625" customWidth="1"/>
    <col min="12039" max="12039" width="9.28515625" customWidth="1"/>
    <col min="12040" max="12040" width="9.42578125" customWidth="1"/>
    <col min="12041" max="12041" width="9.28515625" customWidth="1"/>
    <col min="12042" max="12042" width="9.5703125" customWidth="1"/>
    <col min="12043" max="12043" width="10" customWidth="1"/>
    <col min="12044" max="12044" width="10.140625" customWidth="1"/>
    <col min="12045" max="12045" width="10.28515625" customWidth="1"/>
    <col min="12046" max="12046" width="9.42578125" customWidth="1"/>
    <col min="12047" max="12047" width="9.5703125" customWidth="1"/>
    <col min="12048" max="12048" width="9" customWidth="1"/>
    <col min="12049" max="12049" width="9.42578125" customWidth="1"/>
    <col min="12050" max="12051" width="9.7109375" customWidth="1"/>
    <col min="12052" max="12053" width="10" customWidth="1"/>
    <col min="12054" max="12054" width="9.85546875" customWidth="1"/>
    <col min="12055" max="12055" width="14.140625" customWidth="1"/>
    <col min="12056" max="12056" width="10.42578125" customWidth="1"/>
    <col min="12057" max="12057" width="10.5703125" customWidth="1"/>
    <col min="12058" max="12058" width="10.42578125" customWidth="1"/>
    <col min="12059" max="12059" width="10.28515625" customWidth="1"/>
    <col min="12060" max="12060" width="10.5703125" customWidth="1"/>
    <col min="12061" max="12061" width="9.140625" customWidth="1"/>
    <col min="12062" max="12062" width="10.42578125" customWidth="1"/>
    <col min="12063" max="12068" width="9.140625" customWidth="1"/>
    <col min="12069" max="12069" width="8" customWidth="1"/>
    <col min="12070" max="12078" width="7.28515625" customWidth="1"/>
    <col min="12079" max="12079" width="8.42578125" customWidth="1"/>
    <col min="12080" max="12080" width="9.28515625" customWidth="1"/>
    <col min="12081" max="12081" width="7.28515625" customWidth="1"/>
    <col min="12082" max="12082" width="9.85546875" customWidth="1"/>
    <col min="12083" max="12083" width="10.5703125" customWidth="1"/>
    <col min="12084" max="12084" width="8.5703125" customWidth="1"/>
    <col min="12085" max="12086" width="8.42578125" customWidth="1"/>
    <col min="12087" max="12087" width="9.140625" customWidth="1"/>
    <col min="12088" max="12088" width="8.140625" customWidth="1"/>
    <col min="12089" max="12089" width="8.85546875" customWidth="1"/>
    <col min="12283" max="12283" width="2.5703125" customWidth="1"/>
    <col min="12284" max="12284" width="5.140625" customWidth="1"/>
    <col min="12285" max="12285" width="12.42578125" customWidth="1"/>
    <col min="12286" max="12286" width="8.5703125" customWidth="1"/>
    <col min="12287" max="12287" width="9.28515625" customWidth="1"/>
    <col min="12288" max="12288" width="9.140625" customWidth="1"/>
    <col min="12289" max="12289" width="9" customWidth="1"/>
    <col min="12290" max="12290" width="8.85546875" customWidth="1"/>
    <col min="12291" max="12291" width="9" customWidth="1"/>
    <col min="12292" max="12293" width="8.85546875" customWidth="1"/>
    <col min="12294" max="12294" width="9.140625" customWidth="1"/>
    <col min="12295" max="12295" width="9.28515625" customWidth="1"/>
    <col min="12296" max="12296" width="9.42578125" customWidth="1"/>
    <col min="12297" max="12297" width="9.28515625" customWidth="1"/>
    <col min="12298" max="12298" width="9.5703125" customWidth="1"/>
    <col min="12299" max="12299" width="10" customWidth="1"/>
    <col min="12300" max="12300" width="10.140625" customWidth="1"/>
    <col min="12301" max="12301" width="10.28515625" customWidth="1"/>
    <col min="12302" max="12302" width="9.42578125" customWidth="1"/>
    <col min="12303" max="12303" width="9.5703125" customWidth="1"/>
    <col min="12304" max="12304" width="9" customWidth="1"/>
    <col min="12305" max="12305" width="9.42578125" customWidth="1"/>
    <col min="12306" max="12307" width="9.7109375" customWidth="1"/>
    <col min="12308" max="12309" width="10" customWidth="1"/>
    <col min="12310" max="12310" width="9.85546875" customWidth="1"/>
    <col min="12311" max="12311" width="14.140625" customWidth="1"/>
    <col min="12312" max="12312" width="10.42578125" customWidth="1"/>
    <col min="12313" max="12313" width="10.5703125" customWidth="1"/>
    <col min="12314" max="12314" width="10.42578125" customWidth="1"/>
    <col min="12315" max="12315" width="10.28515625" customWidth="1"/>
    <col min="12316" max="12316" width="10.5703125" customWidth="1"/>
    <col min="12317" max="12317" width="9.140625" customWidth="1"/>
    <col min="12318" max="12318" width="10.42578125" customWidth="1"/>
    <col min="12319" max="12324" width="9.140625" customWidth="1"/>
    <col min="12325" max="12325" width="8" customWidth="1"/>
    <col min="12326" max="12334" width="7.28515625" customWidth="1"/>
    <col min="12335" max="12335" width="8.42578125" customWidth="1"/>
    <col min="12336" max="12336" width="9.28515625" customWidth="1"/>
    <col min="12337" max="12337" width="7.28515625" customWidth="1"/>
    <col min="12338" max="12338" width="9.85546875" customWidth="1"/>
    <col min="12339" max="12339" width="10.5703125" customWidth="1"/>
    <col min="12340" max="12340" width="8.5703125" customWidth="1"/>
    <col min="12341" max="12342" width="8.42578125" customWidth="1"/>
    <col min="12343" max="12343" width="9.140625" customWidth="1"/>
    <col min="12344" max="12344" width="8.140625" customWidth="1"/>
    <col min="12345" max="12345" width="8.85546875" customWidth="1"/>
    <col min="12539" max="12539" width="2.5703125" customWidth="1"/>
    <col min="12540" max="12540" width="5.140625" customWidth="1"/>
    <col min="12541" max="12541" width="12.42578125" customWidth="1"/>
    <col min="12542" max="12542" width="8.5703125" customWidth="1"/>
    <col min="12543" max="12543" width="9.28515625" customWidth="1"/>
    <col min="12544" max="12544" width="9.140625" customWidth="1"/>
    <col min="12545" max="12545" width="9" customWidth="1"/>
    <col min="12546" max="12546" width="8.85546875" customWidth="1"/>
    <col min="12547" max="12547" width="9" customWidth="1"/>
    <col min="12548" max="12549" width="8.85546875" customWidth="1"/>
    <col min="12550" max="12550" width="9.140625" customWidth="1"/>
    <col min="12551" max="12551" width="9.28515625" customWidth="1"/>
    <col min="12552" max="12552" width="9.42578125" customWidth="1"/>
    <col min="12553" max="12553" width="9.28515625" customWidth="1"/>
    <col min="12554" max="12554" width="9.5703125" customWidth="1"/>
    <col min="12555" max="12555" width="10" customWidth="1"/>
    <col min="12556" max="12556" width="10.140625" customWidth="1"/>
    <col min="12557" max="12557" width="10.28515625" customWidth="1"/>
    <col min="12558" max="12558" width="9.42578125" customWidth="1"/>
    <col min="12559" max="12559" width="9.5703125" customWidth="1"/>
    <col min="12560" max="12560" width="9" customWidth="1"/>
    <col min="12561" max="12561" width="9.42578125" customWidth="1"/>
    <col min="12562" max="12563" width="9.7109375" customWidth="1"/>
    <col min="12564" max="12565" width="10" customWidth="1"/>
    <col min="12566" max="12566" width="9.85546875" customWidth="1"/>
    <col min="12567" max="12567" width="14.140625" customWidth="1"/>
    <col min="12568" max="12568" width="10.42578125" customWidth="1"/>
    <col min="12569" max="12569" width="10.5703125" customWidth="1"/>
    <col min="12570" max="12570" width="10.42578125" customWidth="1"/>
    <col min="12571" max="12571" width="10.28515625" customWidth="1"/>
    <col min="12572" max="12572" width="10.5703125" customWidth="1"/>
    <col min="12573" max="12573" width="9.140625" customWidth="1"/>
    <col min="12574" max="12574" width="10.42578125" customWidth="1"/>
    <col min="12575" max="12580" width="9.140625" customWidth="1"/>
    <col min="12581" max="12581" width="8" customWidth="1"/>
    <col min="12582" max="12590" width="7.28515625" customWidth="1"/>
    <col min="12591" max="12591" width="8.42578125" customWidth="1"/>
    <col min="12592" max="12592" width="9.28515625" customWidth="1"/>
    <col min="12593" max="12593" width="7.28515625" customWidth="1"/>
    <col min="12594" max="12594" width="9.85546875" customWidth="1"/>
    <col min="12595" max="12595" width="10.5703125" customWidth="1"/>
    <col min="12596" max="12596" width="8.5703125" customWidth="1"/>
    <col min="12597" max="12598" width="8.42578125" customWidth="1"/>
    <col min="12599" max="12599" width="9.140625" customWidth="1"/>
    <col min="12600" max="12600" width="8.140625" customWidth="1"/>
    <col min="12601" max="12601" width="8.85546875" customWidth="1"/>
    <col min="12795" max="12795" width="2.5703125" customWidth="1"/>
    <col min="12796" max="12796" width="5.140625" customWidth="1"/>
    <col min="12797" max="12797" width="12.42578125" customWidth="1"/>
    <col min="12798" max="12798" width="8.5703125" customWidth="1"/>
    <col min="12799" max="12799" width="9.28515625" customWidth="1"/>
    <col min="12800" max="12800" width="9.140625" customWidth="1"/>
    <col min="12801" max="12801" width="9" customWidth="1"/>
    <col min="12802" max="12802" width="8.85546875" customWidth="1"/>
    <col min="12803" max="12803" width="9" customWidth="1"/>
    <col min="12804" max="12805" width="8.85546875" customWidth="1"/>
    <col min="12806" max="12806" width="9.140625" customWidth="1"/>
    <col min="12807" max="12807" width="9.28515625" customWidth="1"/>
    <col min="12808" max="12808" width="9.42578125" customWidth="1"/>
    <col min="12809" max="12809" width="9.28515625" customWidth="1"/>
    <col min="12810" max="12810" width="9.5703125" customWidth="1"/>
    <col min="12811" max="12811" width="10" customWidth="1"/>
    <col min="12812" max="12812" width="10.140625" customWidth="1"/>
    <col min="12813" max="12813" width="10.28515625" customWidth="1"/>
    <col min="12814" max="12814" width="9.42578125" customWidth="1"/>
    <col min="12815" max="12815" width="9.5703125" customWidth="1"/>
    <col min="12816" max="12816" width="9" customWidth="1"/>
    <col min="12817" max="12817" width="9.42578125" customWidth="1"/>
    <col min="12818" max="12819" width="9.7109375" customWidth="1"/>
    <col min="12820" max="12821" width="10" customWidth="1"/>
    <col min="12822" max="12822" width="9.85546875" customWidth="1"/>
    <col min="12823" max="12823" width="14.140625" customWidth="1"/>
    <col min="12824" max="12824" width="10.42578125" customWidth="1"/>
    <col min="12825" max="12825" width="10.5703125" customWidth="1"/>
    <col min="12826" max="12826" width="10.42578125" customWidth="1"/>
    <col min="12827" max="12827" width="10.28515625" customWidth="1"/>
    <col min="12828" max="12828" width="10.5703125" customWidth="1"/>
    <col min="12829" max="12829" width="9.140625" customWidth="1"/>
    <col min="12830" max="12830" width="10.42578125" customWidth="1"/>
    <col min="12831" max="12836" width="9.140625" customWidth="1"/>
    <col min="12837" max="12837" width="8" customWidth="1"/>
    <col min="12838" max="12846" width="7.28515625" customWidth="1"/>
    <col min="12847" max="12847" width="8.42578125" customWidth="1"/>
    <col min="12848" max="12848" width="9.28515625" customWidth="1"/>
    <col min="12849" max="12849" width="7.28515625" customWidth="1"/>
    <col min="12850" max="12850" width="9.85546875" customWidth="1"/>
    <col min="12851" max="12851" width="10.5703125" customWidth="1"/>
    <col min="12852" max="12852" width="8.5703125" customWidth="1"/>
    <col min="12853" max="12854" width="8.42578125" customWidth="1"/>
    <col min="12855" max="12855" width="9.140625" customWidth="1"/>
    <col min="12856" max="12856" width="8.140625" customWidth="1"/>
    <col min="12857" max="12857" width="8.85546875" customWidth="1"/>
    <col min="13051" max="13051" width="2.5703125" customWidth="1"/>
    <col min="13052" max="13052" width="5.140625" customWidth="1"/>
    <col min="13053" max="13053" width="12.42578125" customWidth="1"/>
    <col min="13054" max="13054" width="8.5703125" customWidth="1"/>
    <col min="13055" max="13055" width="9.28515625" customWidth="1"/>
    <col min="13056" max="13056" width="9.140625" customWidth="1"/>
    <col min="13057" max="13057" width="9" customWidth="1"/>
    <col min="13058" max="13058" width="8.85546875" customWidth="1"/>
    <col min="13059" max="13059" width="9" customWidth="1"/>
    <col min="13060" max="13061" width="8.85546875" customWidth="1"/>
    <col min="13062" max="13062" width="9.140625" customWidth="1"/>
    <col min="13063" max="13063" width="9.28515625" customWidth="1"/>
    <col min="13064" max="13064" width="9.42578125" customWidth="1"/>
    <col min="13065" max="13065" width="9.28515625" customWidth="1"/>
    <col min="13066" max="13066" width="9.5703125" customWidth="1"/>
    <col min="13067" max="13067" width="10" customWidth="1"/>
    <col min="13068" max="13068" width="10.140625" customWidth="1"/>
    <col min="13069" max="13069" width="10.28515625" customWidth="1"/>
    <col min="13070" max="13070" width="9.42578125" customWidth="1"/>
    <col min="13071" max="13071" width="9.5703125" customWidth="1"/>
    <col min="13072" max="13072" width="9" customWidth="1"/>
    <col min="13073" max="13073" width="9.42578125" customWidth="1"/>
    <col min="13074" max="13075" width="9.7109375" customWidth="1"/>
    <col min="13076" max="13077" width="10" customWidth="1"/>
    <col min="13078" max="13078" width="9.85546875" customWidth="1"/>
    <col min="13079" max="13079" width="14.140625" customWidth="1"/>
    <col min="13080" max="13080" width="10.42578125" customWidth="1"/>
    <col min="13081" max="13081" width="10.5703125" customWidth="1"/>
    <col min="13082" max="13082" width="10.42578125" customWidth="1"/>
    <col min="13083" max="13083" width="10.28515625" customWidth="1"/>
    <col min="13084" max="13084" width="10.5703125" customWidth="1"/>
    <col min="13085" max="13085" width="9.140625" customWidth="1"/>
    <col min="13086" max="13086" width="10.42578125" customWidth="1"/>
    <col min="13087" max="13092" width="9.140625" customWidth="1"/>
    <col min="13093" max="13093" width="8" customWidth="1"/>
    <col min="13094" max="13102" width="7.28515625" customWidth="1"/>
    <col min="13103" max="13103" width="8.42578125" customWidth="1"/>
    <col min="13104" max="13104" width="9.28515625" customWidth="1"/>
    <col min="13105" max="13105" width="7.28515625" customWidth="1"/>
    <col min="13106" max="13106" width="9.85546875" customWidth="1"/>
    <col min="13107" max="13107" width="10.5703125" customWidth="1"/>
    <col min="13108" max="13108" width="8.5703125" customWidth="1"/>
    <col min="13109" max="13110" width="8.42578125" customWidth="1"/>
    <col min="13111" max="13111" width="9.140625" customWidth="1"/>
    <col min="13112" max="13112" width="8.140625" customWidth="1"/>
    <col min="13113" max="13113" width="8.85546875" customWidth="1"/>
    <col min="13307" max="13307" width="2.5703125" customWidth="1"/>
    <col min="13308" max="13308" width="5.140625" customWidth="1"/>
    <col min="13309" max="13309" width="12.42578125" customWidth="1"/>
    <col min="13310" max="13310" width="8.5703125" customWidth="1"/>
    <col min="13311" max="13311" width="9.28515625" customWidth="1"/>
    <col min="13312" max="13312" width="9.140625" customWidth="1"/>
    <col min="13313" max="13313" width="9" customWidth="1"/>
    <col min="13314" max="13314" width="8.85546875" customWidth="1"/>
    <col min="13315" max="13315" width="9" customWidth="1"/>
    <col min="13316" max="13317" width="8.85546875" customWidth="1"/>
    <col min="13318" max="13318" width="9.140625" customWidth="1"/>
    <col min="13319" max="13319" width="9.28515625" customWidth="1"/>
    <col min="13320" max="13320" width="9.42578125" customWidth="1"/>
    <col min="13321" max="13321" width="9.28515625" customWidth="1"/>
    <col min="13322" max="13322" width="9.5703125" customWidth="1"/>
    <col min="13323" max="13323" width="10" customWidth="1"/>
    <col min="13324" max="13324" width="10.140625" customWidth="1"/>
    <col min="13325" max="13325" width="10.28515625" customWidth="1"/>
    <col min="13326" max="13326" width="9.42578125" customWidth="1"/>
    <col min="13327" max="13327" width="9.5703125" customWidth="1"/>
    <col min="13328" max="13328" width="9" customWidth="1"/>
    <col min="13329" max="13329" width="9.42578125" customWidth="1"/>
    <col min="13330" max="13331" width="9.7109375" customWidth="1"/>
    <col min="13332" max="13333" width="10" customWidth="1"/>
    <col min="13334" max="13334" width="9.85546875" customWidth="1"/>
    <col min="13335" max="13335" width="14.140625" customWidth="1"/>
    <col min="13336" max="13336" width="10.42578125" customWidth="1"/>
    <col min="13337" max="13337" width="10.5703125" customWidth="1"/>
    <col min="13338" max="13338" width="10.42578125" customWidth="1"/>
    <col min="13339" max="13339" width="10.28515625" customWidth="1"/>
    <col min="13340" max="13340" width="10.5703125" customWidth="1"/>
    <col min="13341" max="13341" width="9.140625" customWidth="1"/>
    <col min="13342" max="13342" width="10.42578125" customWidth="1"/>
    <col min="13343" max="13348" width="9.140625" customWidth="1"/>
    <col min="13349" max="13349" width="8" customWidth="1"/>
    <col min="13350" max="13358" width="7.28515625" customWidth="1"/>
    <col min="13359" max="13359" width="8.42578125" customWidth="1"/>
    <col min="13360" max="13360" width="9.28515625" customWidth="1"/>
    <col min="13361" max="13361" width="7.28515625" customWidth="1"/>
    <col min="13362" max="13362" width="9.85546875" customWidth="1"/>
    <col min="13363" max="13363" width="10.5703125" customWidth="1"/>
    <col min="13364" max="13364" width="8.5703125" customWidth="1"/>
    <col min="13365" max="13366" width="8.42578125" customWidth="1"/>
    <col min="13367" max="13367" width="9.140625" customWidth="1"/>
    <col min="13368" max="13368" width="8.140625" customWidth="1"/>
    <col min="13369" max="13369" width="8.85546875" customWidth="1"/>
    <col min="13563" max="13563" width="2.5703125" customWidth="1"/>
    <col min="13564" max="13564" width="5.140625" customWidth="1"/>
    <col min="13565" max="13565" width="12.42578125" customWidth="1"/>
    <col min="13566" max="13566" width="8.5703125" customWidth="1"/>
    <col min="13567" max="13567" width="9.28515625" customWidth="1"/>
    <col min="13568" max="13568" width="9.140625" customWidth="1"/>
    <col min="13569" max="13569" width="9" customWidth="1"/>
    <col min="13570" max="13570" width="8.85546875" customWidth="1"/>
    <col min="13571" max="13571" width="9" customWidth="1"/>
    <col min="13572" max="13573" width="8.85546875" customWidth="1"/>
    <col min="13574" max="13574" width="9.140625" customWidth="1"/>
    <col min="13575" max="13575" width="9.28515625" customWidth="1"/>
    <col min="13576" max="13576" width="9.42578125" customWidth="1"/>
    <col min="13577" max="13577" width="9.28515625" customWidth="1"/>
    <col min="13578" max="13578" width="9.5703125" customWidth="1"/>
    <col min="13579" max="13579" width="10" customWidth="1"/>
    <col min="13580" max="13580" width="10.140625" customWidth="1"/>
    <col min="13581" max="13581" width="10.28515625" customWidth="1"/>
    <col min="13582" max="13582" width="9.42578125" customWidth="1"/>
    <col min="13583" max="13583" width="9.5703125" customWidth="1"/>
    <col min="13584" max="13584" width="9" customWidth="1"/>
    <col min="13585" max="13585" width="9.42578125" customWidth="1"/>
    <col min="13586" max="13587" width="9.7109375" customWidth="1"/>
    <col min="13588" max="13589" width="10" customWidth="1"/>
    <col min="13590" max="13590" width="9.85546875" customWidth="1"/>
    <col min="13591" max="13591" width="14.140625" customWidth="1"/>
    <col min="13592" max="13592" width="10.42578125" customWidth="1"/>
    <col min="13593" max="13593" width="10.5703125" customWidth="1"/>
    <col min="13594" max="13594" width="10.42578125" customWidth="1"/>
    <col min="13595" max="13595" width="10.28515625" customWidth="1"/>
    <col min="13596" max="13596" width="10.5703125" customWidth="1"/>
    <col min="13597" max="13597" width="9.140625" customWidth="1"/>
    <col min="13598" max="13598" width="10.42578125" customWidth="1"/>
    <col min="13599" max="13604" width="9.140625" customWidth="1"/>
    <col min="13605" max="13605" width="8" customWidth="1"/>
    <col min="13606" max="13614" width="7.28515625" customWidth="1"/>
    <col min="13615" max="13615" width="8.42578125" customWidth="1"/>
    <col min="13616" max="13616" width="9.28515625" customWidth="1"/>
    <col min="13617" max="13617" width="7.28515625" customWidth="1"/>
    <col min="13618" max="13618" width="9.85546875" customWidth="1"/>
    <col min="13619" max="13619" width="10.5703125" customWidth="1"/>
    <col min="13620" max="13620" width="8.5703125" customWidth="1"/>
    <col min="13621" max="13622" width="8.42578125" customWidth="1"/>
    <col min="13623" max="13623" width="9.140625" customWidth="1"/>
    <col min="13624" max="13624" width="8.140625" customWidth="1"/>
    <col min="13625" max="13625" width="8.85546875" customWidth="1"/>
    <col min="13819" max="13819" width="2.5703125" customWidth="1"/>
    <col min="13820" max="13820" width="5.140625" customWidth="1"/>
    <col min="13821" max="13821" width="12.42578125" customWidth="1"/>
    <col min="13822" max="13822" width="8.5703125" customWidth="1"/>
    <col min="13823" max="13823" width="9.28515625" customWidth="1"/>
    <col min="13824" max="13824" width="9.140625" customWidth="1"/>
    <col min="13825" max="13825" width="9" customWidth="1"/>
    <col min="13826" max="13826" width="8.85546875" customWidth="1"/>
    <col min="13827" max="13827" width="9" customWidth="1"/>
    <col min="13828" max="13829" width="8.85546875" customWidth="1"/>
    <col min="13830" max="13830" width="9.140625" customWidth="1"/>
    <col min="13831" max="13831" width="9.28515625" customWidth="1"/>
    <col min="13832" max="13832" width="9.42578125" customWidth="1"/>
    <col min="13833" max="13833" width="9.28515625" customWidth="1"/>
    <col min="13834" max="13834" width="9.5703125" customWidth="1"/>
    <col min="13835" max="13835" width="10" customWidth="1"/>
    <col min="13836" max="13836" width="10.140625" customWidth="1"/>
    <col min="13837" max="13837" width="10.28515625" customWidth="1"/>
    <col min="13838" max="13838" width="9.42578125" customWidth="1"/>
    <col min="13839" max="13839" width="9.5703125" customWidth="1"/>
    <col min="13840" max="13840" width="9" customWidth="1"/>
    <col min="13841" max="13841" width="9.42578125" customWidth="1"/>
    <col min="13842" max="13843" width="9.7109375" customWidth="1"/>
    <col min="13844" max="13845" width="10" customWidth="1"/>
    <col min="13846" max="13846" width="9.85546875" customWidth="1"/>
    <col min="13847" max="13847" width="14.140625" customWidth="1"/>
    <col min="13848" max="13848" width="10.42578125" customWidth="1"/>
    <col min="13849" max="13849" width="10.5703125" customWidth="1"/>
    <col min="13850" max="13850" width="10.42578125" customWidth="1"/>
    <col min="13851" max="13851" width="10.28515625" customWidth="1"/>
    <col min="13852" max="13852" width="10.5703125" customWidth="1"/>
    <col min="13853" max="13853" width="9.140625" customWidth="1"/>
    <col min="13854" max="13854" width="10.42578125" customWidth="1"/>
    <col min="13855" max="13860" width="9.140625" customWidth="1"/>
    <col min="13861" max="13861" width="8" customWidth="1"/>
    <col min="13862" max="13870" width="7.28515625" customWidth="1"/>
    <col min="13871" max="13871" width="8.42578125" customWidth="1"/>
    <col min="13872" max="13872" width="9.28515625" customWidth="1"/>
    <col min="13873" max="13873" width="7.28515625" customWidth="1"/>
    <col min="13874" max="13874" width="9.85546875" customWidth="1"/>
    <col min="13875" max="13875" width="10.5703125" customWidth="1"/>
    <col min="13876" max="13876" width="8.5703125" customWidth="1"/>
    <col min="13877" max="13878" width="8.42578125" customWidth="1"/>
    <col min="13879" max="13879" width="9.140625" customWidth="1"/>
    <col min="13880" max="13880" width="8.140625" customWidth="1"/>
    <col min="13881" max="13881" width="8.85546875" customWidth="1"/>
    <col min="14075" max="14075" width="2.5703125" customWidth="1"/>
    <col min="14076" max="14076" width="5.140625" customWidth="1"/>
    <col min="14077" max="14077" width="12.42578125" customWidth="1"/>
    <col min="14078" max="14078" width="8.5703125" customWidth="1"/>
    <col min="14079" max="14079" width="9.28515625" customWidth="1"/>
    <col min="14080" max="14080" width="9.140625" customWidth="1"/>
    <col min="14081" max="14081" width="9" customWidth="1"/>
    <col min="14082" max="14082" width="8.85546875" customWidth="1"/>
    <col min="14083" max="14083" width="9" customWidth="1"/>
    <col min="14084" max="14085" width="8.85546875" customWidth="1"/>
    <col min="14086" max="14086" width="9.140625" customWidth="1"/>
    <col min="14087" max="14087" width="9.28515625" customWidth="1"/>
    <col min="14088" max="14088" width="9.42578125" customWidth="1"/>
    <col min="14089" max="14089" width="9.28515625" customWidth="1"/>
    <col min="14090" max="14090" width="9.5703125" customWidth="1"/>
    <col min="14091" max="14091" width="10" customWidth="1"/>
    <col min="14092" max="14092" width="10.140625" customWidth="1"/>
    <col min="14093" max="14093" width="10.28515625" customWidth="1"/>
    <col min="14094" max="14094" width="9.42578125" customWidth="1"/>
    <col min="14095" max="14095" width="9.5703125" customWidth="1"/>
    <col min="14096" max="14096" width="9" customWidth="1"/>
    <col min="14097" max="14097" width="9.42578125" customWidth="1"/>
    <col min="14098" max="14099" width="9.7109375" customWidth="1"/>
    <col min="14100" max="14101" width="10" customWidth="1"/>
    <col min="14102" max="14102" width="9.85546875" customWidth="1"/>
    <col min="14103" max="14103" width="14.140625" customWidth="1"/>
    <col min="14104" max="14104" width="10.42578125" customWidth="1"/>
    <col min="14105" max="14105" width="10.5703125" customWidth="1"/>
    <col min="14106" max="14106" width="10.42578125" customWidth="1"/>
    <col min="14107" max="14107" width="10.28515625" customWidth="1"/>
    <col min="14108" max="14108" width="10.5703125" customWidth="1"/>
    <col min="14109" max="14109" width="9.140625" customWidth="1"/>
    <col min="14110" max="14110" width="10.42578125" customWidth="1"/>
    <col min="14111" max="14116" width="9.140625" customWidth="1"/>
    <col min="14117" max="14117" width="8" customWidth="1"/>
    <col min="14118" max="14126" width="7.28515625" customWidth="1"/>
    <col min="14127" max="14127" width="8.42578125" customWidth="1"/>
    <col min="14128" max="14128" width="9.28515625" customWidth="1"/>
    <col min="14129" max="14129" width="7.28515625" customWidth="1"/>
    <col min="14130" max="14130" width="9.85546875" customWidth="1"/>
    <col min="14131" max="14131" width="10.5703125" customWidth="1"/>
    <col min="14132" max="14132" width="8.5703125" customWidth="1"/>
    <col min="14133" max="14134" width="8.42578125" customWidth="1"/>
    <col min="14135" max="14135" width="9.140625" customWidth="1"/>
    <col min="14136" max="14136" width="8.140625" customWidth="1"/>
    <col min="14137" max="14137" width="8.85546875" customWidth="1"/>
    <col min="14331" max="14331" width="2.5703125" customWidth="1"/>
    <col min="14332" max="14332" width="5.140625" customWidth="1"/>
    <col min="14333" max="14333" width="12.42578125" customWidth="1"/>
    <col min="14334" max="14334" width="8.5703125" customWidth="1"/>
    <col min="14335" max="14335" width="9.28515625" customWidth="1"/>
    <col min="14336" max="14336" width="9.140625" customWidth="1"/>
    <col min="14337" max="14337" width="9" customWidth="1"/>
    <col min="14338" max="14338" width="8.85546875" customWidth="1"/>
    <col min="14339" max="14339" width="9" customWidth="1"/>
    <col min="14340" max="14341" width="8.85546875" customWidth="1"/>
    <col min="14342" max="14342" width="9.140625" customWidth="1"/>
    <col min="14343" max="14343" width="9.28515625" customWidth="1"/>
    <col min="14344" max="14344" width="9.42578125" customWidth="1"/>
    <col min="14345" max="14345" width="9.28515625" customWidth="1"/>
    <col min="14346" max="14346" width="9.5703125" customWidth="1"/>
    <col min="14347" max="14347" width="10" customWidth="1"/>
    <col min="14348" max="14348" width="10.140625" customWidth="1"/>
    <col min="14349" max="14349" width="10.28515625" customWidth="1"/>
    <col min="14350" max="14350" width="9.42578125" customWidth="1"/>
    <col min="14351" max="14351" width="9.5703125" customWidth="1"/>
    <col min="14352" max="14352" width="9" customWidth="1"/>
    <col min="14353" max="14353" width="9.42578125" customWidth="1"/>
    <col min="14354" max="14355" width="9.7109375" customWidth="1"/>
    <col min="14356" max="14357" width="10" customWidth="1"/>
    <col min="14358" max="14358" width="9.85546875" customWidth="1"/>
    <col min="14359" max="14359" width="14.140625" customWidth="1"/>
    <col min="14360" max="14360" width="10.42578125" customWidth="1"/>
    <col min="14361" max="14361" width="10.5703125" customWidth="1"/>
    <col min="14362" max="14362" width="10.42578125" customWidth="1"/>
    <col min="14363" max="14363" width="10.28515625" customWidth="1"/>
    <col min="14364" max="14364" width="10.5703125" customWidth="1"/>
    <col min="14365" max="14365" width="9.140625" customWidth="1"/>
    <col min="14366" max="14366" width="10.42578125" customWidth="1"/>
    <col min="14367" max="14372" width="9.140625" customWidth="1"/>
    <col min="14373" max="14373" width="8" customWidth="1"/>
    <col min="14374" max="14382" width="7.28515625" customWidth="1"/>
    <col min="14383" max="14383" width="8.42578125" customWidth="1"/>
    <col min="14384" max="14384" width="9.28515625" customWidth="1"/>
    <col min="14385" max="14385" width="7.28515625" customWidth="1"/>
    <col min="14386" max="14386" width="9.85546875" customWidth="1"/>
    <col min="14387" max="14387" width="10.5703125" customWidth="1"/>
    <col min="14388" max="14388" width="8.5703125" customWidth="1"/>
    <col min="14389" max="14390" width="8.42578125" customWidth="1"/>
    <col min="14391" max="14391" width="9.140625" customWidth="1"/>
    <col min="14392" max="14392" width="8.140625" customWidth="1"/>
    <col min="14393" max="14393" width="8.85546875" customWidth="1"/>
    <col min="14587" max="14587" width="2.5703125" customWidth="1"/>
    <col min="14588" max="14588" width="5.140625" customWidth="1"/>
    <col min="14589" max="14589" width="12.42578125" customWidth="1"/>
    <col min="14590" max="14590" width="8.5703125" customWidth="1"/>
    <col min="14591" max="14591" width="9.28515625" customWidth="1"/>
    <col min="14592" max="14592" width="9.140625" customWidth="1"/>
    <col min="14593" max="14593" width="9" customWidth="1"/>
    <col min="14594" max="14594" width="8.85546875" customWidth="1"/>
    <col min="14595" max="14595" width="9" customWidth="1"/>
    <col min="14596" max="14597" width="8.85546875" customWidth="1"/>
    <col min="14598" max="14598" width="9.140625" customWidth="1"/>
    <col min="14599" max="14599" width="9.28515625" customWidth="1"/>
    <col min="14600" max="14600" width="9.42578125" customWidth="1"/>
    <col min="14601" max="14601" width="9.28515625" customWidth="1"/>
    <col min="14602" max="14602" width="9.5703125" customWidth="1"/>
    <col min="14603" max="14603" width="10" customWidth="1"/>
    <col min="14604" max="14604" width="10.140625" customWidth="1"/>
    <col min="14605" max="14605" width="10.28515625" customWidth="1"/>
    <col min="14606" max="14606" width="9.42578125" customWidth="1"/>
    <col min="14607" max="14607" width="9.5703125" customWidth="1"/>
    <col min="14608" max="14608" width="9" customWidth="1"/>
    <col min="14609" max="14609" width="9.42578125" customWidth="1"/>
    <col min="14610" max="14611" width="9.7109375" customWidth="1"/>
    <col min="14612" max="14613" width="10" customWidth="1"/>
    <col min="14614" max="14614" width="9.85546875" customWidth="1"/>
    <col min="14615" max="14615" width="14.140625" customWidth="1"/>
    <col min="14616" max="14616" width="10.42578125" customWidth="1"/>
    <col min="14617" max="14617" width="10.5703125" customWidth="1"/>
    <col min="14618" max="14618" width="10.42578125" customWidth="1"/>
    <col min="14619" max="14619" width="10.28515625" customWidth="1"/>
    <col min="14620" max="14620" width="10.5703125" customWidth="1"/>
    <col min="14621" max="14621" width="9.140625" customWidth="1"/>
    <col min="14622" max="14622" width="10.42578125" customWidth="1"/>
    <col min="14623" max="14628" width="9.140625" customWidth="1"/>
    <col min="14629" max="14629" width="8" customWidth="1"/>
    <col min="14630" max="14638" width="7.28515625" customWidth="1"/>
    <col min="14639" max="14639" width="8.42578125" customWidth="1"/>
    <col min="14640" max="14640" width="9.28515625" customWidth="1"/>
    <col min="14641" max="14641" width="7.28515625" customWidth="1"/>
    <col min="14642" max="14642" width="9.85546875" customWidth="1"/>
    <col min="14643" max="14643" width="10.5703125" customWidth="1"/>
    <col min="14644" max="14644" width="8.5703125" customWidth="1"/>
    <col min="14645" max="14646" width="8.42578125" customWidth="1"/>
    <col min="14647" max="14647" width="9.140625" customWidth="1"/>
    <col min="14648" max="14648" width="8.140625" customWidth="1"/>
    <col min="14649" max="14649" width="8.85546875" customWidth="1"/>
    <col min="14843" max="14843" width="2.5703125" customWidth="1"/>
    <col min="14844" max="14844" width="5.140625" customWidth="1"/>
    <col min="14845" max="14845" width="12.42578125" customWidth="1"/>
    <col min="14846" max="14846" width="8.5703125" customWidth="1"/>
    <col min="14847" max="14847" width="9.28515625" customWidth="1"/>
    <col min="14848" max="14848" width="9.140625" customWidth="1"/>
    <col min="14849" max="14849" width="9" customWidth="1"/>
    <col min="14850" max="14850" width="8.85546875" customWidth="1"/>
    <col min="14851" max="14851" width="9" customWidth="1"/>
    <col min="14852" max="14853" width="8.85546875" customWidth="1"/>
    <col min="14854" max="14854" width="9.140625" customWidth="1"/>
    <col min="14855" max="14855" width="9.28515625" customWidth="1"/>
    <col min="14856" max="14856" width="9.42578125" customWidth="1"/>
    <col min="14857" max="14857" width="9.28515625" customWidth="1"/>
    <col min="14858" max="14858" width="9.5703125" customWidth="1"/>
    <col min="14859" max="14859" width="10" customWidth="1"/>
    <col min="14860" max="14860" width="10.140625" customWidth="1"/>
    <col min="14861" max="14861" width="10.28515625" customWidth="1"/>
    <col min="14862" max="14862" width="9.42578125" customWidth="1"/>
    <col min="14863" max="14863" width="9.5703125" customWidth="1"/>
    <col min="14864" max="14864" width="9" customWidth="1"/>
    <col min="14865" max="14865" width="9.42578125" customWidth="1"/>
    <col min="14866" max="14867" width="9.7109375" customWidth="1"/>
    <col min="14868" max="14869" width="10" customWidth="1"/>
    <col min="14870" max="14870" width="9.85546875" customWidth="1"/>
    <col min="14871" max="14871" width="14.140625" customWidth="1"/>
    <col min="14872" max="14872" width="10.42578125" customWidth="1"/>
    <col min="14873" max="14873" width="10.5703125" customWidth="1"/>
    <col min="14874" max="14874" width="10.42578125" customWidth="1"/>
    <col min="14875" max="14875" width="10.28515625" customWidth="1"/>
    <col min="14876" max="14876" width="10.5703125" customWidth="1"/>
    <col min="14877" max="14877" width="9.140625" customWidth="1"/>
    <col min="14878" max="14878" width="10.42578125" customWidth="1"/>
    <col min="14879" max="14884" width="9.140625" customWidth="1"/>
    <col min="14885" max="14885" width="8" customWidth="1"/>
    <col min="14886" max="14894" width="7.28515625" customWidth="1"/>
    <col min="14895" max="14895" width="8.42578125" customWidth="1"/>
    <col min="14896" max="14896" width="9.28515625" customWidth="1"/>
    <col min="14897" max="14897" width="7.28515625" customWidth="1"/>
    <col min="14898" max="14898" width="9.85546875" customWidth="1"/>
    <col min="14899" max="14899" width="10.5703125" customWidth="1"/>
    <col min="14900" max="14900" width="8.5703125" customWidth="1"/>
    <col min="14901" max="14902" width="8.42578125" customWidth="1"/>
    <col min="14903" max="14903" width="9.140625" customWidth="1"/>
    <col min="14904" max="14904" width="8.140625" customWidth="1"/>
    <col min="14905" max="14905" width="8.85546875" customWidth="1"/>
    <col min="15099" max="15099" width="2.5703125" customWidth="1"/>
    <col min="15100" max="15100" width="5.140625" customWidth="1"/>
    <col min="15101" max="15101" width="12.42578125" customWidth="1"/>
    <col min="15102" max="15102" width="8.5703125" customWidth="1"/>
    <col min="15103" max="15103" width="9.28515625" customWidth="1"/>
    <col min="15104" max="15104" width="9.140625" customWidth="1"/>
    <col min="15105" max="15105" width="9" customWidth="1"/>
    <col min="15106" max="15106" width="8.85546875" customWidth="1"/>
    <col min="15107" max="15107" width="9" customWidth="1"/>
    <col min="15108" max="15109" width="8.85546875" customWidth="1"/>
    <col min="15110" max="15110" width="9.140625" customWidth="1"/>
    <col min="15111" max="15111" width="9.28515625" customWidth="1"/>
    <col min="15112" max="15112" width="9.42578125" customWidth="1"/>
    <col min="15113" max="15113" width="9.28515625" customWidth="1"/>
    <col min="15114" max="15114" width="9.5703125" customWidth="1"/>
    <col min="15115" max="15115" width="10" customWidth="1"/>
    <col min="15116" max="15116" width="10.140625" customWidth="1"/>
    <col min="15117" max="15117" width="10.28515625" customWidth="1"/>
    <col min="15118" max="15118" width="9.42578125" customWidth="1"/>
    <col min="15119" max="15119" width="9.5703125" customWidth="1"/>
    <col min="15120" max="15120" width="9" customWidth="1"/>
    <col min="15121" max="15121" width="9.42578125" customWidth="1"/>
    <col min="15122" max="15123" width="9.7109375" customWidth="1"/>
    <col min="15124" max="15125" width="10" customWidth="1"/>
    <col min="15126" max="15126" width="9.85546875" customWidth="1"/>
    <col min="15127" max="15127" width="14.140625" customWidth="1"/>
    <col min="15128" max="15128" width="10.42578125" customWidth="1"/>
    <col min="15129" max="15129" width="10.5703125" customWidth="1"/>
    <col min="15130" max="15130" width="10.42578125" customWidth="1"/>
    <col min="15131" max="15131" width="10.28515625" customWidth="1"/>
    <col min="15132" max="15132" width="10.5703125" customWidth="1"/>
    <col min="15133" max="15133" width="9.140625" customWidth="1"/>
    <col min="15134" max="15134" width="10.42578125" customWidth="1"/>
    <col min="15135" max="15140" width="9.140625" customWidth="1"/>
    <col min="15141" max="15141" width="8" customWidth="1"/>
    <col min="15142" max="15150" width="7.28515625" customWidth="1"/>
    <col min="15151" max="15151" width="8.42578125" customWidth="1"/>
    <col min="15152" max="15152" width="9.28515625" customWidth="1"/>
    <col min="15153" max="15153" width="7.28515625" customWidth="1"/>
    <col min="15154" max="15154" width="9.85546875" customWidth="1"/>
    <col min="15155" max="15155" width="10.5703125" customWidth="1"/>
    <col min="15156" max="15156" width="8.5703125" customWidth="1"/>
    <col min="15157" max="15158" width="8.42578125" customWidth="1"/>
    <col min="15159" max="15159" width="9.140625" customWidth="1"/>
    <col min="15160" max="15160" width="8.140625" customWidth="1"/>
    <col min="15161" max="15161" width="8.85546875" customWidth="1"/>
    <col min="15355" max="15355" width="2.5703125" customWidth="1"/>
    <col min="15356" max="15356" width="5.140625" customWidth="1"/>
    <col min="15357" max="15357" width="12.42578125" customWidth="1"/>
    <col min="15358" max="15358" width="8.5703125" customWidth="1"/>
    <col min="15359" max="15359" width="9.28515625" customWidth="1"/>
    <col min="15360" max="15360" width="9.140625" customWidth="1"/>
    <col min="15361" max="15361" width="9" customWidth="1"/>
    <col min="15362" max="15362" width="8.85546875" customWidth="1"/>
    <col min="15363" max="15363" width="9" customWidth="1"/>
    <col min="15364" max="15365" width="8.85546875" customWidth="1"/>
    <col min="15366" max="15366" width="9.140625" customWidth="1"/>
    <col min="15367" max="15367" width="9.28515625" customWidth="1"/>
    <col min="15368" max="15368" width="9.42578125" customWidth="1"/>
    <col min="15369" max="15369" width="9.28515625" customWidth="1"/>
    <col min="15370" max="15370" width="9.5703125" customWidth="1"/>
    <col min="15371" max="15371" width="10" customWidth="1"/>
    <col min="15372" max="15372" width="10.140625" customWidth="1"/>
    <col min="15373" max="15373" width="10.28515625" customWidth="1"/>
    <col min="15374" max="15374" width="9.42578125" customWidth="1"/>
    <col min="15375" max="15375" width="9.5703125" customWidth="1"/>
    <col min="15376" max="15376" width="9" customWidth="1"/>
    <col min="15377" max="15377" width="9.42578125" customWidth="1"/>
    <col min="15378" max="15379" width="9.7109375" customWidth="1"/>
    <col min="15380" max="15381" width="10" customWidth="1"/>
    <col min="15382" max="15382" width="9.85546875" customWidth="1"/>
    <col min="15383" max="15383" width="14.140625" customWidth="1"/>
    <col min="15384" max="15384" width="10.42578125" customWidth="1"/>
    <col min="15385" max="15385" width="10.5703125" customWidth="1"/>
    <col min="15386" max="15386" width="10.42578125" customWidth="1"/>
    <col min="15387" max="15387" width="10.28515625" customWidth="1"/>
    <col min="15388" max="15388" width="10.5703125" customWidth="1"/>
    <col min="15389" max="15389" width="9.140625" customWidth="1"/>
    <col min="15390" max="15390" width="10.42578125" customWidth="1"/>
    <col min="15391" max="15396" width="9.140625" customWidth="1"/>
    <col min="15397" max="15397" width="8" customWidth="1"/>
    <col min="15398" max="15406" width="7.28515625" customWidth="1"/>
    <col min="15407" max="15407" width="8.42578125" customWidth="1"/>
    <col min="15408" max="15408" width="9.28515625" customWidth="1"/>
    <col min="15409" max="15409" width="7.28515625" customWidth="1"/>
    <col min="15410" max="15410" width="9.85546875" customWidth="1"/>
    <col min="15411" max="15411" width="10.5703125" customWidth="1"/>
    <col min="15412" max="15412" width="8.5703125" customWidth="1"/>
    <col min="15413" max="15414" width="8.42578125" customWidth="1"/>
    <col min="15415" max="15415" width="9.140625" customWidth="1"/>
    <col min="15416" max="15416" width="8.140625" customWidth="1"/>
    <col min="15417" max="15417" width="8.85546875" customWidth="1"/>
    <col min="15611" max="15611" width="2.5703125" customWidth="1"/>
    <col min="15612" max="15612" width="5.140625" customWidth="1"/>
    <col min="15613" max="15613" width="12.42578125" customWidth="1"/>
    <col min="15614" max="15614" width="8.5703125" customWidth="1"/>
    <col min="15615" max="15615" width="9.28515625" customWidth="1"/>
    <col min="15616" max="15616" width="9.140625" customWidth="1"/>
    <col min="15617" max="15617" width="9" customWidth="1"/>
    <col min="15618" max="15618" width="8.85546875" customWidth="1"/>
    <col min="15619" max="15619" width="9" customWidth="1"/>
    <col min="15620" max="15621" width="8.85546875" customWidth="1"/>
    <col min="15622" max="15622" width="9.140625" customWidth="1"/>
    <col min="15623" max="15623" width="9.28515625" customWidth="1"/>
    <col min="15624" max="15624" width="9.42578125" customWidth="1"/>
    <col min="15625" max="15625" width="9.28515625" customWidth="1"/>
    <col min="15626" max="15626" width="9.5703125" customWidth="1"/>
    <col min="15627" max="15627" width="10" customWidth="1"/>
    <col min="15628" max="15628" width="10.140625" customWidth="1"/>
    <col min="15629" max="15629" width="10.28515625" customWidth="1"/>
    <col min="15630" max="15630" width="9.42578125" customWidth="1"/>
    <col min="15631" max="15631" width="9.5703125" customWidth="1"/>
    <col min="15632" max="15632" width="9" customWidth="1"/>
    <col min="15633" max="15633" width="9.42578125" customWidth="1"/>
    <col min="15634" max="15635" width="9.7109375" customWidth="1"/>
    <col min="15636" max="15637" width="10" customWidth="1"/>
    <col min="15638" max="15638" width="9.85546875" customWidth="1"/>
    <col min="15639" max="15639" width="14.140625" customWidth="1"/>
    <col min="15640" max="15640" width="10.42578125" customWidth="1"/>
    <col min="15641" max="15641" width="10.5703125" customWidth="1"/>
    <col min="15642" max="15642" width="10.42578125" customWidth="1"/>
    <col min="15643" max="15643" width="10.28515625" customWidth="1"/>
    <col min="15644" max="15644" width="10.5703125" customWidth="1"/>
    <col min="15645" max="15645" width="9.140625" customWidth="1"/>
    <col min="15646" max="15646" width="10.42578125" customWidth="1"/>
    <col min="15647" max="15652" width="9.140625" customWidth="1"/>
    <col min="15653" max="15653" width="8" customWidth="1"/>
    <col min="15654" max="15662" width="7.28515625" customWidth="1"/>
    <col min="15663" max="15663" width="8.42578125" customWidth="1"/>
    <col min="15664" max="15664" width="9.28515625" customWidth="1"/>
    <col min="15665" max="15665" width="7.28515625" customWidth="1"/>
    <col min="15666" max="15666" width="9.85546875" customWidth="1"/>
    <col min="15667" max="15667" width="10.5703125" customWidth="1"/>
    <col min="15668" max="15668" width="8.5703125" customWidth="1"/>
    <col min="15669" max="15670" width="8.42578125" customWidth="1"/>
    <col min="15671" max="15671" width="9.140625" customWidth="1"/>
    <col min="15672" max="15672" width="8.140625" customWidth="1"/>
    <col min="15673" max="15673" width="8.85546875" customWidth="1"/>
    <col min="15867" max="15867" width="2.5703125" customWidth="1"/>
    <col min="15868" max="15868" width="5.140625" customWidth="1"/>
    <col min="15869" max="15869" width="12.42578125" customWidth="1"/>
    <col min="15870" max="15870" width="8.5703125" customWidth="1"/>
    <col min="15871" max="15871" width="9.28515625" customWidth="1"/>
    <col min="15872" max="15872" width="9.140625" customWidth="1"/>
    <col min="15873" max="15873" width="9" customWidth="1"/>
    <col min="15874" max="15874" width="8.85546875" customWidth="1"/>
    <col min="15875" max="15875" width="9" customWidth="1"/>
    <col min="15876" max="15877" width="8.85546875" customWidth="1"/>
    <col min="15878" max="15878" width="9.140625" customWidth="1"/>
    <col min="15879" max="15879" width="9.28515625" customWidth="1"/>
    <col min="15880" max="15880" width="9.42578125" customWidth="1"/>
    <col min="15881" max="15881" width="9.28515625" customWidth="1"/>
    <col min="15882" max="15882" width="9.5703125" customWidth="1"/>
    <col min="15883" max="15883" width="10" customWidth="1"/>
    <col min="15884" max="15884" width="10.140625" customWidth="1"/>
    <col min="15885" max="15885" width="10.28515625" customWidth="1"/>
    <col min="15886" max="15886" width="9.42578125" customWidth="1"/>
    <col min="15887" max="15887" width="9.5703125" customWidth="1"/>
    <col min="15888" max="15888" width="9" customWidth="1"/>
    <col min="15889" max="15889" width="9.42578125" customWidth="1"/>
    <col min="15890" max="15891" width="9.7109375" customWidth="1"/>
    <col min="15892" max="15893" width="10" customWidth="1"/>
    <col min="15894" max="15894" width="9.85546875" customWidth="1"/>
    <col min="15895" max="15895" width="14.140625" customWidth="1"/>
    <col min="15896" max="15896" width="10.42578125" customWidth="1"/>
    <col min="15897" max="15897" width="10.5703125" customWidth="1"/>
    <col min="15898" max="15898" width="10.42578125" customWidth="1"/>
    <col min="15899" max="15899" width="10.28515625" customWidth="1"/>
    <col min="15900" max="15900" width="10.5703125" customWidth="1"/>
    <col min="15901" max="15901" width="9.140625" customWidth="1"/>
    <col min="15902" max="15902" width="10.42578125" customWidth="1"/>
    <col min="15903" max="15908" width="9.140625" customWidth="1"/>
    <col min="15909" max="15909" width="8" customWidth="1"/>
    <col min="15910" max="15918" width="7.28515625" customWidth="1"/>
    <col min="15919" max="15919" width="8.42578125" customWidth="1"/>
    <col min="15920" max="15920" width="9.28515625" customWidth="1"/>
    <col min="15921" max="15921" width="7.28515625" customWidth="1"/>
    <col min="15922" max="15922" width="9.85546875" customWidth="1"/>
    <col min="15923" max="15923" width="10.5703125" customWidth="1"/>
    <col min="15924" max="15924" width="8.5703125" customWidth="1"/>
    <col min="15925" max="15926" width="8.42578125" customWidth="1"/>
    <col min="15927" max="15927" width="9.140625" customWidth="1"/>
    <col min="15928" max="15928" width="8.140625" customWidth="1"/>
    <col min="15929" max="15929" width="8.85546875" customWidth="1"/>
    <col min="16123" max="16123" width="2.5703125" customWidth="1"/>
    <col min="16124" max="16124" width="5.140625" customWidth="1"/>
    <col min="16125" max="16125" width="12.42578125" customWidth="1"/>
    <col min="16126" max="16126" width="8.5703125" customWidth="1"/>
    <col min="16127" max="16127" width="9.28515625" customWidth="1"/>
    <col min="16128" max="16128" width="9.140625" customWidth="1"/>
    <col min="16129" max="16129" width="9" customWidth="1"/>
    <col min="16130" max="16130" width="8.85546875" customWidth="1"/>
    <col min="16131" max="16131" width="9" customWidth="1"/>
    <col min="16132" max="16133" width="8.85546875" customWidth="1"/>
    <col min="16134" max="16134" width="9.140625" customWidth="1"/>
    <col min="16135" max="16135" width="9.28515625" customWidth="1"/>
    <col min="16136" max="16136" width="9.42578125" customWidth="1"/>
    <col min="16137" max="16137" width="9.28515625" customWidth="1"/>
    <col min="16138" max="16138" width="9.5703125" customWidth="1"/>
    <col min="16139" max="16139" width="10" customWidth="1"/>
    <col min="16140" max="16140" width="10.140625" customWidth="1"/>
    <col min="16141" max="16141" width="10.28515625" customWidth="1"/>
    <col min="16142" max="16142" width="9.42578125" customWidth="1"/>
    <col min="16143" max="16143" width="9.5703125" customWidth="1"/>
    <col min="16144" max="16144" width="9" customWidth="1"/>
    <col min="16145" max="16145" width="9.42578125" customWidth="1"/>
    <col min="16146" max="16147" width="9.7109375" customWidth="1"/>
    <col min="16148" max="16149" width="10" customWidth="1"/>
    <col min="16150" max="16150" width="9.85546875" customWidth="1"/>
    <col min="16151" max="16151" width="14.140625" customWidth="1"/>
    <col min="16152" max="16152" width="10.42578125" customWidth="1"/>
    <col min="16153" max="16153" width="10.5703125" customWidth="1"/>
    <col min="16154" max="16154" width="10.42578125" customWidth="1"/>
    <col min="16155" max="16155" width="10.28515625" customWidth="1"/>
    <col min="16156" max="16156" width="10.5703125" customWidth="1"/>
    <col min="16157" max="16157" width="9.140625" customWidth="1"/>
    <col min="16158" max="16158" width="10.42578125" customWidth="1"/>
    <col min="16159" max="16164" width="9.140625" customWidth="1"/>
    <col min="16165" max="16165" width="8" customWidth="1"/>
    <col min="16166" max="16174" width="7.28515625" customWidth="1"/>
    <col min="16175" max="16175" width="8.42578125" customWidth="1"/>
    <col min="16176" max="16176" width="9.28515625" customWidth="1"/>
    <col min="16177" max="16177" width="7.28515625" customWidth="1"/>
    <col min="16178" max="16178" width="9.85546875" customWidth="1"/>
    <col min="16179" max="16179" width="10.5703125" customWidth="1"/>
    <col min="16180" max="16180" width="8.5703125" customWidth="1"/>
    <col min="16181" max="16182" width="8.42578125" customWidth="1"/>
    <col min="16183" max="16183" width="9.140625" customWidth="1"/>
    <col min="16184" max="16184" width="8.140625" customWidth="1"/>
    <col min="16185" max="16185" width="8.85546875" customWidth="1"/>
  </cols>
  <sheetData>
    <row r="1" spans="2:60" ht="30" x14ac:dyDescent="0.25">
      <c r="B1" s="1288" t="s">
        <v>294</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row>
    <row r="2" spans="2:60" ht="15.75" thickBot="1" x14ac:dyDescent="0.3">
      <c r="B2" s="282"/>
      <c r="C2" s="1"/>
    </row>
    <row r="3" spans="2:60" ht="15.75" customHeight="1" thickBot="1" x14ac:dyDescent="0.3">
      <c r="B3" s="1358" t="s">
        <v>0</v>
      </c>
      <c r="C3" s="1359"/>
      <c r="D3" s="1364" t="s">
        <v>1</v>
      </c>
      <c r="E3" s="1467" t="s">
        <v>2</v>
      </c>
      <c r="F3" s="1468"/>
      <c r="G3" s="1468"/>
      <c r="H3" s="1468"/>
      <c r="I3" s="1468"/>
      <c r="J3" s="1468"/>
      <c r="K3" s="1468"/>
      <c r="L3" s="1469"/>
      <c r="M3" s="1630" t="s">
        <v>3</v>
      </c>
      <c r="N3" s="1631"/>
      <c r="O3" s="1631"/>
      <c r="P3" s="1631"/>
      <c r="Q3" s="1631"/>
      <c r="R3" s="1631"/>
      <c r="S3" s="1631"/>
      <c r="T3" s="1631"/>
      <c r="U3" s="1631"/>
      <c r="V3" s="1631"/>
      <c r="W3" s="1631"/>
      <c r="X3" s="1631"/>
      <c r="Y3" s="1631"/>
      <c r="Z3" s="1631"/>
      <c r="AA3" s="1632"/>
      <c r="AB3" s="1500" t="s">
        <v>4</v>
      </c>
      <c r="AC3" s="1468"/>
      <c r="AD3" s="1468"/>
      <c r="AE3" s="1469"/>
      <c r="AF3" s="1660" t="s">
        <v>5</v>
      </c>
      <c r="AG3" s="1648"/>
      <c r="AH3" s="1648"/>
      <c r="AI3" s="1648"/>
      <c r="AJ3" s="1648"/>
      <c r="AK3" s="1648"/>
      <c r="AL3" s="1648"/>
      <c r="AM3" s="1649"/>
      <c r="AN3" s="1667" t="s">
        <v>6</v>
      </c>
      <c r="AO3" s="1631"/>
      <c r="AP3" s="1631"/>
      <c r="AQ3" s="1631"/>
      <c r="AR3" s="1631"/>
      <c r="AS3" s="1631"/>
      <c r="AT3" s="1631"/>
      <c r="AU3" s="1631"/>
      <c r="AV3" s="1631"/>
      <c r="AW3" s="1631"/>
      <c r="AX3" s="1631"/>
      <c r="AY3" s="1631"/>
      <c r="AZ3" s="1632"/>
      <c r="BA3" s="1667" t="s">
        <v>7</v>
      </c>
      <c r="BB3" s="1631"/>
      <c r="BC3" s="1631"/>
      <c r="BD3" s="1631"/>
      <c r="BE3" s="1631"/>
      <c r="BF3" s="1632"/>
      <c r="BG3" s="1680" t="s">
        <v>199</v>
      </c>
    </row>
    <row r="4" spans="2:60" ht="38.25" customHeight="1" x14ac:dyDescent="0.25">
      <c r="B4" s="1360"/>
      <c r="C4" s="1361"/>
      <c r="D4" s="1365"/>
      <c r="E4" s="1617" t="s">
        <v>9</v>
      </c>
      <c r="F4" s="1618"/>
      <c r="G4" s="1618"/>
      <c r="H4" s="1618" t="s">
        <v>117</v>
      </c>
      <c r="I4" s="1618"/>
      <c r="J4" s="1635" t="s">
        <v>12</v>
      </c>
      <c r="K4" s="1635"/>
      <c r="L4" s="1636"/>
      <c r="M4" s="1617" t="s">
        <v>90</v>
      </c>
      <c r="N4" s="1618"/>
      <c r="O4" s="1618"/>
      <c r="P4" s="1594" t="s">
        <v>91</v>
      </c>
      <c r="Q4" s="1618" t="s">
        <v>143</v>
      </c>
      <c r="R4" s="1618"/>
      <c r="S4" s="1618"/>
      <c r="T4" s="1618"/>
      <c r="U4" s="1618"/>
      <c r="V4" s="1618"/>
      <c r="W4" s="1618" t="s">
        <v>198</v>
      </c>
      <c r="X4" s="1618"/>
      <c r="Y4" s="1618"/>
      <c r="Z4" s="1618"/>
      <c r="AA4" s="1621"/>
      <c r="AB4" s="1657" t="s">
        <v>46</v>
      </c>
      <c r="AC4" s="673" t="s">
        <v>15</v>
      </c>
      <c r="AD4" s="674" t="s">
        <v>16</v>
      </c>
      <c r="AE4" s="243" t="s">
        <v>17</v>
      </c>
      <c r="AF4" s="1661" t="s">
        <v>18</v>
      </c>
      <c r="AG4" s="1618"/>
      <c r="AH4" s="1618" t="s">
        <v>19</v>
      </c>
      <c r="AI4" s="1618"/>
      <c r="AJ4" s="1644" t="s">
        <v>20</v>
      </c>
      <c r="AK4" s="1645"/>
      <c r="AL4" s="1645"/>
      <c r="AM4" s="1646"/>
      <c r="AN4" s="1657" t="s">
        <v>21</v>
      </c>
      <c r="AO4" s="1594" t="s">
        <v>22</v>
      </c>
      <c r="AP4" s="1594" t="s">
        <v>23</v>
      </c>
      <c r="AQ4" s="1594" t="s">
        <v>24</v>
      </c>
      <c r="AR4" s="1594" t="s">
        <v>25</v>
      </c>
      <c r="AS4" s="1637" t="s">
        <v>26</v>
      </c>
      <c r="AT4" s="1594" t="s">
        <v>93</v>
      </c>
      <c r="AU4" s="1594" t="s">
        <v>94</v>
      </c>
      <c r="AV4" s="1597" t="s">
        <v>27</v>
      </c>
      <c r="AW4" s="1597" t="s">
        <v>28</v>
      </c>
      <c r="AX4" s="1594" t="s">
        <v>29</v>
      </c>
      <c r="AY4" s="1594" t="s">
        <v>30</v>
      </c>
      <c r="AZ4" s="1601" t="s">
        <v>330</v>
      </c>
      <c r="BA4" s="1668" t="s">
        <v>32</v>
      </c>
      <c r="BB4" s="1628"/>
      <c r="BC4" s="1629" t="s">
        <v>33</v>
      </c>
      <c r="BD4" s="1628"/>
      <c r="BE4" s="1592" t="s">
        <v>34</v>
      </c>
      <c r="BF4" s="1593"/>
      <c r="BG4" s="1681"/>
    </row>
    <row r="5" spans="2:60" ht="38.25" customHeight="1" x14ac:dyDescent="0.25">
      <c r="B5" s="1360"/>
      <c r="C5" s="1361"/>
      <c r="D5" s="1365"/>
      <c r="E5" s="1612" t="s">
        <v>114</v>
      </c>
      <c r="F5" s="1604" t="s">
        <v>115</v>
      </c>
      <c r="G5" s="1604" t="s">
        <v>116</v>
      </c>
      <c r="H5" s="1604" t="s">
        <v>187</v>
      </c>
      <c r="I5" s="1604" t="s">
        <v>122</v>
      </c>
      <c r="J5" s="1561" t="s">
        <v>317</v>
      </c>
      <c r="K5" s="1561" t="s">
        <v>318</v>
      </c>
      <c r="L5" s="1616" t="s">
        <v>319</v>
      </c>
      <c r="M5" s="1612" t="s">
        <v>95</v>
      </c>
      <c r="N5" s="1604" t="s">
        <v>96</v>
      </c>
      <c r="O5" s="1604" t="s">
        <v>97</v>
      </c>
      <c r="P5" s="1619"/>
      <c r="Q5" s="1604" t="s">
        <v>119</v>
      </c>
      <c r="R5" s="1604" t="s">
        <v>188</v>
      </c>
      <c r="S5" s="1604" t="s">
        <v>189</v>
      </c>
      <c r="T5" s="1604" t="s">
        <v>100</v>
      </c>
      <c r="U5" s="1604" t="s">
        <v>190</v>
      </c>
      <c r="V5" s="1604" t="s">
        <v>98</v>
      </c>
      <c r="W5" s="1604" t="s">
        <v>41</v>
      </c>
      <c r="X5" s="1604" t="s">
        <v>42</v>
      </c>
      <c r="Y5" s="1604" t="s">
        <v>43</v>
      </c>
      <c r="Z5" s="1604" t="s">
        <v>44</v>
      </c>
      <c r="AA5" s="1607" t="s">
        <v>45</v>
      </c>
      <c r="AB5" s="1658"/>
      <c r="AC5" s="1516" t="s">
        <v>350</v>
      </c>
      <c r="AD5" s="1516" t="s">
        <v>350</v>
      </c>
      <c r="AE5" s="1541" t="s">
        <v>350</v>
      </c>
      <c r="AF5" s="1654" t="s">
        <v>322</v>
      </c>
      <c r="AG5" s="1604" t="s">
        <v>324</v>
      </c>
      <c r="AH5" s="1604" t="s">
        <v>322</v>
      </c>
      <c r="AI5" s="1604" t="s">
        <v>324</v>
      </c>
      <c r="AJ5" s="1604" t="s">
        <v>322</v>
      </c>
      <c r="AK5" s="1604" t="s">
        <v>324</v>
      </c>
      <c r="AL5" s="1604" t="s">
        <v>344</v>
      </c>
      <c r="AM5" s="1607" t="s">
        <v>340</v>
      </c>
      <c r="AN5" s="1658"/>
      <c r="AO5" s="1595"/>
      <c r="AP5" s="1595"/>
      <c r="AQ5" s="1595"/>
      <c r="AR5" s="1595"/>
      <c r="AS5" s="1595"/>
      <c r="AT5" s="1595"/>
      <c r="AU5" s="1595"/>
      <c r="AV5" s="1598"/>
      <c r="AW5" s="1598"/>
      <c r="AX5" s="1595"/>
      <c r="AY5" s="1594"/>
      <c r="AZ5" s="1602"/>
      <c r="BA5" s="1663" t="s">
        <v>338</v>
      </c>
      <c r="BB5" s="1610" t="s">
        <v>329</v>
      </c>
      <c r="BC5" s="1610" t="s">
        <v>349</v>
      </c>
      <c r="BD5" s="1610" t="s">
        <v>329</v>
      </c>
      <c r="BE5" s="1610" t="s">
        <v>349</v>
      </c>
      <c r="BF5" s="1622" t="s">
        <v>329</v>
      </c>
      <c r="BG5" s="1681"/>
    </row>
    <row r="6" spans="2:60" ht="38.25" customHeight="1" x14ac:dyDescent="0.25">
      <c r="B6" s="1360"/>
      <c r="C6" s="1361"/>
      <c r="D6" s="1365"/>
      <c r="E6" s="1624"/>
      <c r="F6" s="1610"/>
      <c r="G6" s="1610"/>
      <c r="H6" s="1610"/>
      <c r="I6" s="1610"/>
      <c r="J6" s="1539"/>
      <c r="K6" s="1539"/>
      <c r="L6" s="1542"/>
      <c r="M6" s="1613"/>
      <c r="N6" s="1633"/>
      <c r="O6" s="1633"/>
      <c r="P6" s="1619"/>
      <c r="Q6" s="1610"/>
      <c r="R6" s="1610"/>
      <c r="S6" s="1610"/>
      <c r="T6" s="1610"/>
      <c r="U6" s="1610"/>
      <c r="V6" s="1610"/>
      <c r="W6" s="1605"/>
      <c r="X6" s="1605"/>
      <c r="Y6" s="1605"/>
      <c r="Z6" s="1605"/>
      <c r="AA6" s="1608"/>
      <c r="AB6" s="1658"/>
      <c r="AC6" s="1517"/>
      <c r="AD6" s="1517"/>
      <c r="AE6" s="1642"/>
      <c r="AF6" s="1663"/>
      <c r="AG6" s="1610"/>
      <c r="AH6" s="1610"/>
      <c r="AI6" s="1610"/>
      <c r="AJ6" s="1610"/>
      <c r="AK6" s="1610"/>
      <c r="AL6" s="1610"/>
      <c r="AM6" s="1622"/>
      <c r="AN6" s="1658"/>
      <c r="AO6" s="1595"/>
      <c r="AP6" s="1595"/>
      <c r="AQ6" s="1595"/>
      <c r="AR6" s="1595"/>
      <c r="AS6" s="1595"/>
      <c r="AT6" s="1595"/>
      <c r="AU6" s="1595"/>
      <c r="AV6" s="1598"/>
      <c r="AW6" s="1598"/>
      <c r="AX6" s="1595"/>
      <c r="AY6" s="1594"/>
      <c r="AZ6" s="1602"/>
      <c r="BA6" s="1664"/>
      <c r="BB6" s="1605"/>
      <c r="BC6" s="1605"/>
      <c r="BD6" s="1605"/>
      <c r="BE6" s="1605"/>
      <c r="BF6" s="1608"/>
      <c r="BG6" s="1681"/>
    </row>
    <row r="7" spans="2:60" ht="46.5" customHeight="1" thickBot="1" x14ac:dyDescent="0.3">
      <c r="B7" s="1360"/>
      <c r="C7" s="1361"/>
      <c r="D7" s="1365"/>
      <c r="E7" s="1638"/>
      <c r="F7" s="1611"/>
      <c r="G7" s="1611"/>
      <c r="H7" s="1611"/>
      <c r="I7" s="1611"/>
      <c r="J7" s="1540"/>
      <c r="K7" s="1540"/>
      <c r="L7" s="1543"/>
      <c r="M7" s="1614"/>
      <c r="N7" s="1634"/>
      <c r="O7" s="1634"/>
      <c r="P7" s="1620"/>
      <c r="Q7" s="1611"/>
      <c r="R7" s="1611"/>
      <c r="S7" s="1611"/>
      <c r="T7" s="1611"/>
      <c r="U7" s="1611"/>
      <c r="V7" s="1611"/>
      <c r="W7" s="1606"/>
      <c r="X7" s="1606"/>
      <c r="Y7" s="1606"/>
      <c r="Z7" s="1606"/>
      <c r="AA7" s="1609"/>
      <c r="AB7" s="1659"/>
      <c r="AC7" s="1518"/>
      <c r="AD7" s="1518"/>
      <c r="AE7" s="1643"/>
      <c r="AF7" s="1666"/>
      <c r="AG7" s="1611"/>
      <c r="AH7" s="1611"/>
      <c r="AI7" s="1611"/>
      <c r="AJ7" s="1611"/>
      <c r="AK7" s="1611"/>
      <c r="AL7" s="1611"/>
      <c r="AM7" s="1623"/>
      <c r="AN7" s="1659"/>
      <c r="AO7" s="1596"/>
      <c r="AP7" s="1596"/>
      <c r="AQ7" s="1596"/>
      <c r="AR7" s="1596"/>
      <c r="AS7" s="1596"/>
      <c r="AT7" s="1596"/>
      <c r="AU7" s="1596"/>
      <c r="AV7" s="1599"/>
      <c r="AW7" s="1599"/>
      <c r="AX7" s="1596"/>
      <c r="AY7" s="1600"/>
      <c r="AZ7" s="1603"/>
      <c r="BA7" s="1665"/>
      <c r="BB7" s="1606"/>
      <c r="BC7" s="1606"/>
      <c r="BD7" s="1606"/>
      <c r="BE7" s="1606"/>
      <c r="BF7" s="1609"/>
      <c r="BG7" s="1682"/>
    </row>
    <row r="8" spans="2:60" ht="18" customHeight="1" thickBot="1" x14ac:dyDescent="0.3">
      <c r="B8" s="1360"/>
      <c r="C8" s="1361"/>
      <c r="D8" s="1365"/>
      <c r="E8" s="1348" t="s">
        <v>279</v>
      </c>
      <c r="F8" s="1348" t="s">
        <v>279</v>
      </c>
      <c r="G8" s="1348" t="s">
        <v>279</v>
      </c>
      <c r="H8" s="1124" t="s">
        <v>279</v>
      </c>
      <c r="I8" s="1124" t="s">
        <v>279</v>
      </c>
      <c r="J8" s="1356" t="s">
        <v>239</v>
      </c>
      <c r="K8" s="1356" t="s">
        <v>239</v>
      </c>
      <c r="L8" s="1356" t="s">
        <v>239</v>
      </c>
      <c r="M8" s="1348" t="s">
        <v>279</v>
      </c>
      <c r="N8" s="1348" t="s">
        <v>279</v>
      </c>
      <c r="O8" s="1348" t="s">
        <v>279</v>
      </c>
      <c r="P8" s="1348" t="s">
        <v>279</v>
      </c>
      <c r="Q8" s="1348" t="s">
        <v>279</v>
      </c>
      <c r="R8" s="1348" t="s">
        <v>279</v>
      </c>
      <c r="S8" s="1348" t="s">
        <v>279</v>
      </c>
      <c r="T8" s="1348" t="s">
        <v>279</v>
      </c>
      <c r="U8" s="1348" t="s">
        <v>279</v>
      </c>
      <c r="V8" s="1348" t="s">
        <v>279</v>
      </c>
      <c r="W8" s="1348" t="s">
        <v>279</v>
      </c>
      <c r="X8" s="1348" t="s">
        <v>279</v>
      </c>
      <c r="Y8" s="1348" t="s">
        <v>279</v>
      </c>
      <c r="Z8" s="1348" t="s">
        <v>279</v>
      </c>
      <c r="AA8" s="1348" t="s">
        <v>279</v>
      </c>
      <c r="AB8" s="1512" t="s">
        <v>240</v>
      </c>
      <c r="AC8" s="1344" t="s">
        <v>239</v>
      </c>
      <c r="AD8" s="1344" t="s">
        <v>239</v>
      </c>
      <c r="AE8" s="1344" t="s">
        <v>239</v>
      </c>
      <c r="AF8" s="1344" t="s">
        <v>280</v>
      </c>
      <c r="AG8" s="1344" t="s">
        <v>241</v>
      </c>
      <c r="AH8" s="1344" t="s">
        <v>280</v>
      </c>
      <c r="AI8" s="1344" t="s">
        <v>241</v>
      </c>
      <c r="AJ8" s="1344" t="s">
        <v>280</v>
      </c>
      <c r="AK8" s="1344" t="s">
        <v>241</v>
      </c>
      <c r="AL8" s="1344" t="s">
        <v>280</v>
      </c>
      <c r="AM8" s="1344" t="s">
        <v>241</v>
      </c>
      <c r="AN8" s="1512" t="s">
        <v>279</v>
      </c>
      <c r="AO8" s="1512" t="s">
        <v>279</v>
      </c>
      <c r="AP8" s="1512" t="s">
        <v>279</v>
      </c>
      <c r="AQ8" s="1512" t="s">
        <v>279</v>
      </c>
      <c r="AR8" s="1512" t="s">
        <v>279</v>
      </c>
      <c r="AS8" s="1512" t="s">
        <v>279</v>
      </c>
      <c r="AT8" s="1512" t="s">
        <v>279</v>
      </c>
      <c r="AU8" s="1512" t="s">
        <v>279</v>
      </c>
      <c r="AV8" s="1512" t="s">
        <v>279</v>
      </c>
      <c r="AW8" s="1512" t="s">
        <v>279</v>
      </c>
      <c r="AX8" s="1512" t="s">
        <v>279</v>
      </c>
      <c r="AY8" s="1512" t="s">
        <v>279</v>
      </c>
      <c r="AZ8" s="1512" t="s">
        <v>279</v>
      </c>
      <c r="BA8" s="1344" t="s">
        <v>243</v>
      </c>
      <c r="BB8" s="1344" t="s">
        <v>279</v>
      </c>
      <c r="BC8" s="1344" t="s">
        <v>243</v>
      </c>
      <c r="BD8" s="1344" t="s">
        <v>279</v>
      </c>
      <c r="BE8" s="1344" t="s">
        <v>243</v>
      </c>
      <c r="BF8" s="1344" t="s">
        <v>279</v>
      </c>
      <c r="BG8" s="1688" t="s">
        <v>355</v>
      </c>
    </row>
    <row r="9" spans="2:60" ht="18.75" customHeight="1" x14ac:dyDescent="0.25">
      <c r="B9" s="1360"/>
      <c r="C9" s="1361"/>
      <c r="D9" s="1365"/>
      <c r="E9" s="1349"/>
      <c r="F9" s="1349"/>
      <c r="G9" s="1349"/>
      <c r="H9" s="1683" t="s">
        <v>123</v>
      </c>
      <c r="I9" s="1684"/>
      <c r="J9" s="1357"/>
      <c r="K9" s="1357"/>
      <c r="L9" s="1357"/>
      <c r="M9" s="1349"/>
      <c r="N9" s="1349"/>
      <c r="O9" s="1349"/>
      <c r="P9" s="1349"/>
      <c r="Q9" s="1349"/>
      <c r="R9" s="1349"/>
      <c r="S9" s="1349"/>
      <c r="T9" s="1349"/>
      <c r="U9" s="1349"/>
      <c r="V9" s="1349"/>
      <c r="W9" s="1349"/>
      <c r="X9" s="1349"/>
      <c r="Y9" s="1349"/>
      <c r="Z9" s="1349"/>
      <c r="AA9" s="1349"/>
      <c r="AB9" s="1513"/>
      <c r="AC9" s="1345"/>
      <c r="AD9" s="1345"/>
      <c r="AE9" s="1345"/>
      <c r="AF9" s="1345"/>
      <c r="AG9" s="1345"/>
      <c r="AH9" s="1345"/>
      <c r="AI9" s="1345"/>
      <c r="AJ9" s="1345"/>
      <c r="AK9" s="1345"/>
      <c r="AL9" s="1345"/>
      <c r="AM9" s="1345"/>
      <c r="AN9" s="1513"/>
      <c r="AO9" s="1513"/>
      <c r="AP9" s="1513"/>
      <c r="AQ9" s="1513"/>
      <c r="AR9" s="1513"/>
      <c r="AS9" s="1513"/>
      <c r="AT9" s="1513"/>
      <c r="AU9" s="1513"/>
      <c r="AV9" s="1513"/>
      <c r="AW9" s="1513"/>
      <c r="AX9" s="1513"/>
      <c r="AY9" s="1513"/>
      <c r="AZ9" s="1513"/>
      <c r="BA9" s="1345"/>
      <c r="BB9" s="1345"/>
      <c r="BC9" s="1345"/>
      <c r="BD9" s="1345"/>
      <c r="BE9" s="1345"/>
      <c r="BF9" s="1345"/>
      <c r="BG9" s="1689"/>
    </row>
    <row r="10" spans="2:60" ht="23.25" x14ac:dyDescent="0.25">
      <c r="B10" s="1547"/>
      <c r="C10" s="1548"/>
      <c r="D10" s="207" t="s">
        <v>51</v>
      </c>
      <c r="E10" s="637">
        <f>SUM(E11:E47)</f>
        <v>1015721</v>
      </c>
      <c r="F10" s="594">
        <f>SUM(F11:F47)</f>
        <v>762852</v>
      </c>
      <c r="G10" s="594">
        <f>SUM(G11:G47)</f>
        <v>317872</v>
      </c>
      <c r="H10" s="594">
        <f>SUM(H11:H47)</f>
        <v>18498</v>
      </c>
      <c r="I10" s="594">
        <f>SUM(I11:I47)</f>
        <v>5613</v>
      </c>
      <c r="J10" s="666">
        <v>1.17</v>
      </c>
      <c r="K10" s="676">
        <v>9.0299999999999994</v>
      </c>
      <c r="L10" s="668">
        <v>2.5099999999999998</v>
      </c>
      <c r="M10" s="639">
        <f t="shared" ref="M10:AB10" si="0">SUM(M11:M47)</f>
        <v>241</v>
      </c>
      <c r="N10" s="594">
        <f t="shared" si="0"/>
        <v>5</v>
      </c>
      <c r="O10" s="594">
        <f t="shared" si="0"/>
        <v>1573</v>
      </c>
      <c r="P10" s="594">
        <f t="shared" si="0"/>
        <v>211</v>
      </c>
      <c r="Q10" s="594">
        <f t="shared" si="0"/>
        <v>225</v>
      </c>
      <c r="R10" s="594">
        <f t="shared" si="0"/>
        <v>6</v>
      </c>
      <c r="S10" s="594">
        <f t="shared" si="0"/>
        <v>5</v>
      </c>
      <c r="T10" s="594">
        <f t="shared" si="0"/>
        <v>346</v>
      </c>
      <c r="U10" s="594">
        <f t="shared" si="0"/>
        <v>118</v>
      </c>
      <c r="V10" s="594">
        <f t="shared" si="0"/>
        <v>8850</v>
      </c>
      <c r="W10" s="594">
        <f t="shared" si="0"/>
        <v>20542</v>
      </c>
      <c r="X10" s="594">
        <f t="shared" si="0"/>
        <v>107510</v>
      </c>
      <c r="Y10" s="594">
        <f t="shared" si="0"/>
        <v>75044</v>
      </c>
      <c r="Z10" s="594">
        <f t="shared" si="0"/>
        <v>24062</v>
      </c>
      <c r="AA10" s="636">
        <f t="shared" si="0"/>
        <v>19035</v>
      </c>
      <c r="AB10" s="637">
        <f t="shared" si="0"/>
        <v>385036</v>
      </c>
      <c r="AC10" s="755">
        <f>SUM(AC11:AC47)/37</f>
        <v>99.081081081081081</v>
      </c>
      <c r="AD10" s="755">
        <f t="shared" ref="AD10:AE10" si="1">SUM(AD11:AD47)/37</f>
        <v>97.801351351351357</v>
      </c>
      <c r="AE10" s="755">
        <f t="shared" si="1"/>
        <v>27.171621621621625</v>
      </c>
      <c r="AF10" s="594">
        <f t="shared" ref="AF10:BF10" si="2">SUM(AF11:AF47)</f>
        <v>95573.3</v>
      </c>
      <c r="AG10" s="594">
        <f t="shared" si="2"/>
        <v>437586.90599999996</v>
      </c>
      <c r="AH10" s="594">
        <f t="shared" si="2"/>
        <v>4050.5</v>
      </c>
      <c r="AI10" s="594">
        <f t="shared" si="2"/>
        <v>28340.9</v>
      </c>
      <c r="AJ10" s="594">
        <f t="shared" si="2"/>
        <v>49396.399999999994</v>
      </c>
      <c r="AK10" s="594">
        <f t="shared" si="2"/>
        <v>272031.61780000001</v>
      </c>
      <c r="AL10" s="594">
        <f t="shared" si="2"/>
        <v>118838.19999999997</v>
      </c>
      <c r="AM10" s="636">
        <f t="shared" si="2"/>
        <v>144271.55799999999</v>
      </c>
      <c r="AN10" s="637">
        <f t="shared" si="2"/>
        <v>425397</v>
      </c>
      <c r="AO10" s="594">
        <f t="shared" si="2"/>
        <v>74226</v>
      </c>
      <c r="AP10" s="594">
        <f t="shared" si="2"/>
        <v>42975</v>
      </c>
      <c r="AQ10" s="594">
        <f t="shared" si="2"/>
        <v>11103</v>
      </c>
      <c r="AR10" s="594">
        <f t="shared" si="2"/>
        <v>5645</v>
      </c>
      <c r="AS10" s="594">
        <f t="shared" si="2"/>
        <v>902</v>
      </c>
      <c r="AT10" s="594">
        <f t="shared" si="2"/>
        <v>10749</v>
      </c>
      <c r="AU10" s="594">
        <f t="shared" si="2"/>
        <v>20558</v>
      </c>
      <c r="AV10" s="594">
        <f t="shared" si="2"/>
        <v>16991</v>
      </c>
      <c r="AW10" s="594">
        <f t="shared" si="2"/>
        <v>18896</v>
      </c>
      <c r="AX10" s="594">
        <f t="shared" si="2"/>
        <v>1947750</v>
      </c>
      <c r="AY10" s="594">
        <f t="shared" si="2"/>
        <v>6902200</v>
      </c>
      <c r="AZ10" s="638">
        <f t="shared" si="2"/>
        <v>8457</v>
      </c>
      <c r="BA10" s="639">
        <f t="shared" si="2"/>
        <v>43773781</v>
      </c>
      <c r="BB10" s="594">
        <f t="shared" si="2"/>
        <v>87528650</v>
      </c>
      <c r="BC10" s="594">
        <f t="shared" si="2"/>
        <v>2562582.2000000002</v>
      </c>
      <c r="BD10" s="594">
        <f t="shared" si="2"/>
        <v>3086292</v>
      </c>
      <c r="BE10" s="594">
        <f t="shared" si="2"/>
        <v>591744.5</v>
      </c>
      <c r="BF10" s="636">
        <f t="shared" si="2"/>
        <v>1214010</v>
      </c>
      <c r="BG10" s="1057">
        <v>51.79</v>
      </c>
      <c r="BH10" s="30"/>
    </row>
    <row r="11" spans="2:60" x14ac:dyDescent="0.25">
      <c r="B11" s="570">
        <v>1</v>
      </c>
      <c r="C11" s="568">
        <v>41001</v>
      </c>
      <c r="D11" s="535" t="s">
        <v>52</v>
      </c>
      <c r="E11" s="536">
        <v>263214</v>
      </c>
      <c r="F11" s="612">
        <v>167542</v>
      </c>
      <c r="G11" s="538">
        <v>207918</v>
      </c>
      <c r="H11" s="539">
        <v>5973</v>
      </c>
      <c r="I11" s="559">
        <v>2046</v>
      </c>
      <c r="J11" s="693">
        <v>1.451053614297146</v>
      </c>
      <c r="K11" s="696">
        <v>5.8255534809282477</v>
      </c>
      <c r="L11" s="821">
        <v>2.4059749266471058</v>
      </c>
      <c r="M11" s="634">
        <v>9</v>
      </c>
      <c r="N11" s="974">
        <v>0</v>
      </c>
      <c r="O11" s="612">
        <v>75</v>
      </c>
      <c r="P11" s="612">
        <v>3</v>
      </c>
      <c r="Q11" s="537">
        <v>36</v>
      </c>
      <c r="R11" s="537">
        <v>0</v>
      </c>
      <c r="S11" s="537">
        <v>5</v>
      </c>
      <c r="T11" s="537">
        <v>97</v>
      </c>
      <c r="U11" s="537">
        <v>37</v>
      </c>
      <c r="V11" s="537">
        <v>2090</v>
      </c>
      <c r="W11" s="612">
        <v>6090</v>
      </c>
      <c r="X11" s="612">
        <v>32030</v>
      </c>
      <c r="Y11" s="612">
        <v>22861</v>
      </c>
      <c r="Z11" s="612">
        <v>7893</v>
      </c>
      <c r="AA11" s="596">
        <v>6301</v>
      </c>
      <c r="AB11" s="615">
        <v>135896</v>
      </c>
      <c r="AC11" s="703">
        <v>98</v>
      </c>
      <c r="AD11" s="703">
        <v>96</v>
      </c>
      <c r="AE11" s="705">
        <v>0</v>
      </c>
      <c r="AF11" s="652">
        <v>1348.5</v>
      </c>
      <c r="AG11" s="625">
        <v>8236.5</v>
      </c>
      <c r="AH11" s="612">
        <v>378</v>
      </c>
      <c r="AI11" s="625">
        <v>2181</v>
      </c>
      <c r="AJ11" s="625">
        <v>3115</v>
      </c>
      <c r="AK11" s="625">
        <v>16504.599999999999</v>
      </c>
      <c r="AL11" s="612">
        <v>3592.4</v>
      </c>
      <c r="AM11" s="631">
        <v>4346.8040000000001</v>
      </c>
      <c r="AN11" s="615">
        <v>21673</v>
      </c>
      <c r="AO11" s="612">
        <v>15218</v>
      </c>
      <c r="AP11" s="612">
        <v>2800</v>
      </c>
      <c r="AQ11" s="612">
        <v>3000</v>
      </c>
      <c r="AR11" s="612">
        <v>800</v>
      </c>
      <c r="AS11" s="621">
        <v>0</v>
      </c>
      <c r="AT11" s="612">
        <v>700</v>
      </c>
      <c r="AU11" s="612">
        <v>1700</v>
      </c>
      <c r="AV11" s="612">
        <v>300</v>
      </c>
      <c r="AW11" s="612">
        <v>1800</v>
      </c>
      <c r="AX11" s="612">
        <v>420000</v>
      </c>
      <c r="AY11" s="612">
        <v>1443000</v>
      </c>
      <c r="AZ11" s="627">
        <v>610</v>
      </c>
      <c r="BA11" s="652">
        <v>4000000</v>
      </c>
      <c r="BB11" s="612">
        <v>8000000</v>
      </c>
      <c r="BC11" s="612">
        <v>375000</v>
      </c>
      <c r="BD11" s="612">
        <v>500000</v>
      </c>
      <c r="BE11" s="612">
        <v>4050</v>
      </c>
      <c r="BF11" s="684">
        <v>9000</v>
      </c>
      <c r="BG11" s="1058">
        <v>62.56</v>
      </c>
    </row>
    <row r="12" spans="2:60" x14ac:dyDescent="0.25">
      <c r="B12" s="283">
        <v>2</v>
      </c>
      <c r="C12" s="769">
        <v>41006</v>
      </c>
      <c r="D12" s="770" t="s">
        <v>80</v>
      </c>
      <c r="E12" s="767">
        <v>31772</v>
      </c>
      <c r="F12" s="771">
        <v>28640</v>
      </c>
      <c r="G12" s="772">
        <v>964</v>
      </c>
      <c r="H12" s="773">
        <v>590</v>
      </c>
      <c r="I12" s="774">
        <v>125</v>
      </c>
      <c r="J12" s="816">
        <v>1.87224669603524</v>
      </c>
      <c r="K12" s="817">
        <v>9.2143906020558006</v>
      </c>
      <c r="L12" s="818">
        <v>2.9368575624082198</v>
      </c>
      <c r="M12" s="777">
        <v>3</v>
      </c>
      <c r="N12" s="819">
        <v>0</v>
      </c>
      <c r="O12" s="771">
        <v>29</v>
      </c>
      <c r="P12" s="819">
        <v>0</v>
      </c>
      <c r="Q12" s="774">
        <v>9</v>
      </c>
      <c r="R12" s="774">
        <v>0</v>
      </c>
      <c r="S12" s="774">
        <v>0</v>
      </c>
      <c r="T12" s="774">
        <v>11</v>
      </c>
      <c r="U12" s="774">
        <v>3</v>
      </c>
      <c r="V12" s="774">
        <v>309</v>
      </c>
      <c r="W12" s="771">
        <v>664</v>
      </c>
      <c r="X12" s="771">
        <v>3744</v>
      </c>
      <c r="Y12" s="771">
        <v>2327</v>
      </c>
      <c r="Z12" s="771">
        <v>555</v>
      </c>
      <c r="AA12" s="779">
        <v>629</v>
      </c>
      <c r="AB12" s="780">
        <v>8337</v>
      </c>
      <c r="AC12" s="819">
        <v>97</v>
      </c>
      <c r="AD12" s="819">
        <v>78</v>
      </c>
      <c r="AE12" s="820">
        <v>73.680000000000007</v>
      </c>
      <c r="AF12" s="670">
        <v>1935.5</v>
      </c>
      <c r="AG12" s="626">
        <v>5158.28</v>
      </c>
      <c r="AH12" s="616">
        <v>645</v>
      </c>
      <c r="AI12" s="626">
        <v>7350</v>
      </c>
      <c r="AJ12" s="626">
        <v>1698.8</v>
      </c>
      <c r="AK12" s="626">
        <v>7932.9</v>
      </c>
      <c r="AL12" s="616">
        <v>11173.9</v>
      </c>
      <c r="AM12" s="664">
        <v>13632.157999999999</v>
      </c>
      <c r="AN12" s="619">
        <v>3493</v>
      </c>
      <c r="AO12" s="616">
        <v>1200</v>
      </c>
      <c r="AP12" s="616">
        <v>1800</v>
      </c>
      <c r="AQ12" s="616">
        <v>350</v>
      </c>
      <c r="AR12" s="616">
        <v>20</v>
      </c>
      <c r="AS12" s="620">
        <v>15</v>
      </c>
      <c r="AT12" s="620">
        <v>45</v>
      </c>
      <c r="AU12" s="620">
        <v>0</v>
      </c>
      <c r="AV12" s="1039">
        <v>0</v>
      </c>
      <c r="AW12" s="1039">
        <v>0</v>
      </c>
      <c r="AX12" s="616">
        <v>30000</v>
      </c>
      <c r="AY12" s="616">
        <v>12000</v>
      </c>
      <c r="AZ12" s="628">
        <v>100</v>
      </c>
      <c r="BA12" s="670">
        <v>90000</v>
      </c>
      <c r="BB12" s="616">
        <v>180000</v>
      </c>
      <c r="BC12" s="616">
        <v>54000</v>
      </c>
      <c r="BD12" s="616">
        <v>120000</v>
      </c>
      <c r="BE12" s="620">
        <v>4500</v>
      </c>
      <c r="BF12" s="681">
        <v>9000</v>
      </c>
      <c r="BG12" s="1059">
        <v>49.5</v>
      </c>
    </row>
    <row r="13" spans="2:60" x14ac:dyDescent="0.25">
      <c r="B13" s="283">
        <v>3</v>
      </c>
      <c r="C13" s="41">
        <v>41013</v>
      </c>
      <c r="D13" s="48" t="s">
        <v>73</v>
      </c>
      <c r="E13" s="231">
        <v>10057</v>
      </c>
      <c r="F13" s="192">
        <v>7174</v>
      </c>
      <c r="G13" s="141">
        <v>810</v>
      </c>
      <c r="H13" s="175">
        <v>125</v>
      </c>
      <c r="I13" s="139">
        <v>54</v>
      </c>
      <c r="J13" s="694">
        <v>3.4340659340659343</v>
      </c>
      <c r="K13" s="697">
        <v>6.593406593406594</v>
      </c>
      <c r="L13" s="700">
        <v>2.8846153846153846</v>
      </c>
      <c r="M13" s="192">
        <v>4</v>
      </c>
      <c r="N13" s="192">
        <v>1</v>
      </c>
      <c r="O13" s="192">
        <v>17</v>
      </c>
      <c r="P13" s="195">
        <v>0</v>
      </c>
      <c r="Q13" s="154">
        <v>3</v>
      </c>
      <c r="R13" s="154">
        <v>0</v>
      </c>
      <c r="S13" s="154">
        <v>0</v>
      </c>
      <c r="T13" s="154">
        <v>3</v>
      </c>
      <c r="U13" s="154">
        <v>1</v>
      </c>
      <c r="V13" s="154">
        <v>93</v>
      </c>
      <c r="W13" s="192">
        <v>156</v>
      </c>
      <c r="X13" s="192">
        <v>894</v>
      </c>
      <c r="Y13" s="192">
        <v>629</v>
      </c>
      <c r="Z13" s="192">
        <v>237</v>
      </c>
      <c r="AA13" s="139">
        <v>159</v>
      </c>
      <c r="AB13" s="257">
        <v>3296</v>
      </c>
      <c r="AC13" s="202">
        <v>100</v>
      </c>
      <c r="AD13" s="202">
        <v>100</v>
      </c>
      <c r="AE13" s="704">
        <v>12.91</v>
      </c>
      <c r="AF13" s="194">
        <v>517</v>
      </c>
      <c r="AG13" s="194">
        <v>4422.6000000000004</v>
      </c>
      <c r="AH13" s="192">
        <v>10</v>
      </c>
      <c r="AI13" s="194">
        <v>515</v>
      </c>
      <c r="AJ13" s="194">
        <v>457.06</v>
      </c>
      <c r="AK13" s="194">
        <v>2315.9520000000002</v>
      </c>
      <c r="AL13" s="192">
        <v>1085.4000000000001</v>
      </c>
      <c r="AM13" s="192">
        <v>1313.3340000000001</v>
      </c>
      <c r="AN13" s="257">
        <v>5754</v>
      </c>
      <c r="AO13" s="192">
        <v>1121.9999999999998</v>
      </c>
      <c r="AP13" s="192">
        <v>120</v>
      </c>
      <c r="AQ13" s="192">
        <v>20</v>
      </c>
      <c r="AR13" s="192">
        <v>10</v>
      </c>
      <c r="AS13" s="195">
        <v>0</v>
      </c>
      <c r="AT13" s="986">
        <v>0</v>
      </c>
      <c r="AU13" s="986">
        <v>0</v>
      </c>
      <c r="AV13" s="202">
        <v>0</v>
      </c>
      <c r="AW13" s="202">
        <v>0</v>
      </c>
      <c r="AX13" s="192">
        <v>11500</v>
      </c>
      <c r="AY13" s="192">
        <v>72000</v>
      </c>
      <c r="AZ13" s="259">
        <v>75</v>
      </c>
      <c r="BA13" s="194">
        <v>5375</v>
      </c>
      <c r="BB13" s="192">
        <v>12500</v>
      </c>
      <c r="BC13" s="192">
        <v>2500</v>
      </c>
      <c r="BD13" s="192">
        <v>2500</v>
      </c>
      <c r="BE13" s="195">
        <v>0</v>
      </c>
      <c r="BF13" s="195">
        <v>0</v>
      </c>
      <c r="BG13" s="1058">
        <v>52.66</v>
      </c>
    </row>
    <row r="14" spans="2:60" x14ac:dyDescent="0.25">
      <c r="B14" s="283">
        <v>4</v>
      </c>
      <c r="C14" s="41">
        <v>41016</v>
      </c>
      <c r="D14" s="48" t="s">
        <v>53</v>
      </c>
      <c r="E14" s="231">
        <v>19510</v>
      </c>
      <c r="F14" s="192">
        <v>11562</v>
      </c>
      <c r="G14" s="141">
        <v>2569</v>
      </c>
      <c r="H14" s="175">
        <v>258</v>
      </c>
      <c r="I14" s="139">
        <v>89</v>
      </c>
      <c r="J14" s="695">
        <v>1.25</v>
      </c>
      <c r="K14" s="697">
        <v>6.25</v>
      </c>
      <c r="L14" s="701">
        <v>2.2058823529411766</v>
      </c>
      <c r="M14" s="192">
        <v>6</v>
      </c>
      <c r="N14" s="202">
        <v>0</v>
      </c>
      <c r="O14" s="192">
        <v>53</v>
      </c>
      <c r="P14" s="195">
        <v>1</v>
      </c>
      <c r="Q14" s="139">
        <v>4</v>
      </c>
      <c r="R14" s="139">
        <v>0</v>
      </c>
      <c r="S14" s="139">
        <v>0</v>
      </c>
      <c r="T14" s="139">
        <v>5</v>
      </c>
      <c r="U14" s="139">
        <v>1</v>
      </c>
      <c r="V14" s="139">
        <v>152</v>
      </c>
      <c r="W14" s="192">
        <v>297</v>
      </c>
      <c r="X14" s="192">
        <v>1464</v>
      </c>
      <c r="Y14" s="192">
        <v>1139</v>
      </c>
      <c r="Z14" s="192">
        <v>398</v>
      </c>
      <c r="AA14" s="139">
        <v>273</v>
      </c>
      <c r="AB14" s="257">
        <v>6089</v>
      </c>
      <c r="AC14" s="202">
        <v>98</v>
      </c>
      <c r="AD14" s="202">
        <v>97</v>
      </c>
      <c r="AE14" s="704">
        <v>5.24</v>
      </c>
      <c r="AF14" s="194">
        <v>2447.5</v>
      </c>
      <c r="AG14" s="194">
        <v>16791.544999999998</v>
      </c>
      <c r="AH14" s="192">
        <v>54</v>
      </c>
      <c r="AI14" s="194">
        <v>615</v>
      </c>
      <c r="AJ14" s="194">
        <v>521.70000000000005</v>
      </c>
      <c r="AK14" s="194">
        <v>3013</v>
      </c>
      <c r="AL14" s="192">
        <v>874.7</v>
      </c>
      <c r="AM14" s="192">
        <v>1058.3869999999999</v>
      </c>
      <c r="AN14" s="257">
        <v>26154</v>
      </c>
      <c r="AO14" s="192">
        <v>1060</v>
      </c>
      <c r="AP14" s="192">
        <v>1480</v>
      </c>
      <c r="AQ14" s="192">
        <v>335</v>
      </c>
      <c r="AR14" s="192">
        <v>260</v>
      </c>
      <c r="AS14" s="195">
        <v>38</v>
      </c>
      <c r="AT14" s="195">
        <v>100</v>
      </c>
      <c r="AU14" s="195">
        <v>0</v>
      </c>
      <c r="AV14" s="192">
        <v>1600</v>
      </c>
      <c r="AW14" s="192">
        <v>350</v>
      </c>
      <c r="AX14" s="192">
        <v>15000</v>
      </c>
      <c r="AY14" s="192">
        <v>460000</v>
      </c>
      <c r="AZ14" s="259">
        <v>230</v>
      </c>
      <c r="BA14" s="194">
        <v>4950000</v>
      </c>
      <c r="BB14" s="192">
        <v>11000000</v>
      </c>
      <c r="BC14" s="192">
        <v>750000</v>
      </c>
      <c r="BD14" s="192">
        <v>750000</v>
      </c>
      <c r="BE14" s="195">
        <v>0</v>
      </c>
      <c r="BF14" s="195">
        <v>0</v>
      </c>
      <c r="BG14" s="1059">
        <v>52.63</v>
      </c>
    </row>
    <row r="15" spans="2:60" x14ac:dyDescent="0.25">
      <c r="B15" s="283">
        <v>5</v>
      </c>
      <c r="C15" s="41">
        <v>41020</v>
      </c>
      <c r="D15" s="48" t="s">
        <v>54</v>
      </c>
      <c r="E15" s="231">
        <v>26796</v>
      </c>
      <c r="F15" s="192">
        <v>20550</v>
      </c>
      <c r="G15" s="141">
        <v>1271</v>
      </c>
      <c r="H15" s="175">
        <v>356</v>
      </c>
      <c r="I15" s="139">
        <v>113</v>
      </c>
      <c r="J15" s="695">
        <v>1.0164569215876089</v>
      </c>
      <c r="K15" s="697">
        <v>9.0029041626331079</v>
      </c>
      <c r="L15" s="701">
        <v>2.7105517909002903</v>
      </c>
      <c r="M15" s="192">
        <v>1</v>
      </c>
      <c r="N15" s="202">
        <v>0</v>
      </c>
      <c r="O15" s="192">
        <v>8</v>
      </c>
      <c r="P15" s="202">
        <v>0</v>
      </c>
      <c r="Q15" s="154">
        <v>6</v>
      </c>
      <c r="R15" s="154">
        <v>0</v>
      </c>
      <c r="S15" s="154">
        <v>0</v>
      </c>
      <c r="T15" s="154">
        <v>7</v>
      </c>
      <c r="U15" s="154">
        <v>3</v>
      </c>
      <c r="V15" s="154">
        <v>210</v>
      </c>
      <c r="W15" s="192">
        <v>367</v>
      </c>
      <c r="X15" s="192">
        <v>2326</v>
      </c>
      <c r="Y15" s="192">
        <v>1475</v>
      </c>
      <c r="Z15" s="192">
        <v>471</v>
      </c>
      <c r="AA15" s="139">
        <v>205</v>
      </c>
      <c r="AB15" s="257">
        <v>6968</v>
      </c>
      <c r="AC15" s="202">
        <v>100</v>
      </c>
      <c r="AD15" s="202">
        <v>100</v>
      </c>
      <c r="AE15" s="704">
        <v>34.450000000000003</v>
      </c>
      <c r="AF15" s="194">
        <v>3097.5</v>
      </c>
      <c r="AG15" s="194">
        <v>10151.299999999999</v>
      </c>
      <c r="AH15" s="192">
        <v>251</v>
      </c>
      <c r="AI15" s="194">
        <v>955</v>
      </c>
      <c r="AJ15" s="194">
        <v>2696.4</v>
      </c>
      <c r="AK15" s="194">
        <v>17571.724999999999</v>
      </c>
      <c r="AL15" s="192">
        <v>4644.7</v>
      </c>
      <c r="AM15" s="192">
        <v>5620.0869999999995</v>
      </c>
      <c r="AN15" s="257">
        <v>15653</v>
      </c>
      <c r="AO15" s="192">
        <v>784</v>
      </c>
      <c r="AP15" s="192">
        <v>930</v>
      </c>
      <c r="AQ15" s="192">
        <v>930</v>
      </c>
      <c r="AR15" s="192">
        <v>54</v>
      </c>
      <c r="AS15" s="195">
        <v>20</v>
      </c>
      <c r="AT15" s="195">
        <v>100</v>
      </c>
      <c r="AU15" s="195">
        <v>230</v>
      </c>
      <c r="AV15" s="195">
        <v>200</v>
      </c>
      <c r="AW15" s="195">
        <v>50</v>
      </c>
      <c r="AX15" s="192">
        <v>2000</v>
      </c>
      <c r="AY15" s="192">
        <v>6000</v>
      </c>
      <c r="AZ15" s="259">
        <v>760</v>
      </c>
      <c r="BA15" s="194">
        <v>240000</v>
      </c>
      <c r="BB15" s="192">
        <v>580000</v>
      </c>
      <c r="BC15" s="192">
        <v>2000</v>
      </c>
      <c r="BD15" s="192">
        <v>2000</v>
      </c>
      <c r="BE15" s="192">
        <v>24000</v>
      </c>
      <c r="BF15" s="682">
        <v>32000</v>
      </c>
      <c r="BG15" s="1058">
        <v>50.57</v>
      </c>
    </row>
    <row r="16" spans="2:60" x14ac:dyDescent="0.25">
      <c r="B16" s="692">
        <v>6</v>
      </c>
      <c r="C16" s="41">
        <v>41026</v>
      </c>
      <c r="D16" s="48" t="s">
        <v>74</v>
      </c>
      <c r="E16" s="231">
        <v>3680</v>
      </c>
      <c r="F16" s="192">
        <v>2123</v>
      </c>
      <c r="G16" s="141">
        <v>306</v>
      </c>
      <c r="H16" s="175">
        <v>56</v>
      </c>
      <c r="I16" s="139">
        <v>12</v>
      </c>
      <c r="J16" s="986">
        <v>0</v>
      </c>
      <c r="K16" s="697">
        <v>6.4516129032258061</v>
      </c>
      <c r="L16" s="700">
        <v>3.225806451612903</v>
      </c>
      <c r="M16" s="192">
        <v>4</v>
      </c>
      <c r="N16" s="195">
        <v>1</v>
      </c>
      <c r="O16" s="192">
        <v>26</v>
      </c>
      <c r="P16" s="195">
        <v>0</v>
      </c>
      <c r="Q16" s="154">
        <v>1</v>
      </c>
      <c r="R16" s="154">
        <v>0</v>
      </c>
      <c r="S16" s="154">
        <v>0</v>
      </c>
      <c r="T16" s="154">
        <v>1</v>
      </c>
      <c r="U16" s="154">
        <v>1</v>
      </c>
      <c r="V16" s="154">
        <v>35</v>
      </c>
      <c r="W16" s="192">
        <v>47</v>
      </c>
      <c r="X16" s="192">
        <v>326</v>
      </c>
      <c r="Y16" s="192">
        <v>246</v>
      </c>
      <c r="Z16" s="192">
        <v>69</v>
      </c>
      <c r="AA16" s="154">
        <v>0</v>
      </c>
      <c r="AB16" s="257">
        <v>1646</v>
      </c>
      <c r="AC16" s="202">
        <v>100</v>
      </c>
      <c r="AD16" s="202">
        <v>100</v>
      </c>
      <c r="AE16" s="704">
        <v>14.07</v>
      </c>
      <c r="AF16" s="194">
        <v>585.79999999999995</v>
      </c>
      <c r="AG16" s="194">
        <v>3916.05</v>
      </c>
      <c r="AH16" s="192">
        <v>9</v>
      </c>
      <c r="AI16" s="194">
        <v>159</v>
      </c>
      <c r="AJ16" s="194">
        <v>419.75</v>
      </c>
      <c r="AK16" s="194">
        <v>4013.25</v>
      </c>
      <c r="AL16" s="192">
        <v>74.400000000000006</v>
      </c>
      <c r="AM16" s="192">
        <v>90.024000000000001</v>
      </c>
      <c r="AN16" s="257">
        <v>9020</v>
      </c>
      <c r="AO16" s="192">
        <v>1300.0000000000002</v>
      </c>
      <c r="AP16" s="192">
        <v>31</v>
      </c>
      <c r="AQ16" s="192">
        <v>8</v>
      </c>
      <c r="AR16" s="202">
        <v>0</v>
      </c>
      <c r="AS16" s="195">
        <v>86</v>
      </c>
      <c r="AT16" s="195">
        <v>0</v>
      </c>
      <c r="AU16" s="195">
        <v>0</v>
      </c>
      <c r="AV16" s="195">
        <v>550</v>
      </c>
      <c r="AW16" s="1037">
        <v>0</v>
      </c>
      <c r="AX16" s="199">
        <v>9000</v>
      </c>
      <c r="AY16" s="192">
        <v>22400</v>
      </c>
      <c r="AZ16" s="260">
        <v>18</v>
      </c>
      <c r="BA16" s="194">
        <v>55000</v>
      </c>
      <c r="BB16" s="192">
        <v>110000</v>
      </c>
      <c r="BC16" s="195">
        <v>0</v>
      </c>
      <c r="BD16" s="195">
        <v>0</v>
      </c>
      <c r="BE16" s="195">
        <v>0</v>
      </c>
      <c r="BF16" s="195">
        <v>0</v>
      </c>
      <c r="BG16" s="1059">
        <v>56.38</v>
      </c>
    </row>
    <row r="17" spans="1:93" x14ac:dyDescent="0.25">
      <c r="B17" s="283">
        <v>7</v>
      </c>
      <c r="C17" s="41">
        <v>41078</v>
      </c>
      <c r="D17" s="48" t="s">
        <v>55</v>
      </c>
      <c r="E17" s="231">
        <v>7838</v>
      </c>
      <c r="F17" s="192">
        <v>5418</v>
      </c>
      <c r="G17" s="141">
        <v>440</v>
      </c>
      <c r="H17" s="175">
        <v>72</v>
      </c>
      <c r="I17" s="139">
        <v>36</v>
      </c>
      <c r="J17" s="694">
        <v>0.42918454935622319</v>
      </c>
      <c r="K17" s="697">
        <v>6.866952789699571</v>
      </c>
      <c r="L17" s="700">
        <v>2.1459227467811157</v>
      </c>
      <c r="M17" s="192">
        <v>5</v>
      </c>
      <c r="N17" s="202">
        <v>0</v>
      </c>
      <c r="O17" s="192">
        <v>41</v>
      </c>
      <c r="P17" s="195">
        <v>5</v>
      </c>
      <c r="Q17" s="139">
        <v>3</v>
      </c>
      <c r="R17" s="139">
        <v>1</v>
      </c>
      <c r="S17" s="139">
        <v>0</v>
      </c>
      <c r="T17" s="139">
        <v>2</v>
      </c>
      <c r="U17" s="139">
        <v>1</v>
      </c>
      <c r="V17" s="139">
        <v>74</v>
      </c>
      <c r="W17" s="192">
        <v>110</v>
      </c>
      <c r="X17" s="192">
        <v>594</v>
      </c>
      <c r="Y17" s="192">
        <v>423</v>
      </c>
      <c r="Z17" s="192">
        <v>127</v>
      </c>
      <c r="AA17" s="139">
        <v>123</v>
      </c>
      <c r="AB17" s="257">
        <v>2394</v>
      </c>
      <c r="AC17" s="202">
        <v>100</v>
      </c>
      <c r="AD17" s="202">
        <v>94</v>
      </c>
      <c r="AE17" s="704">
        <v>4.96</v>
      </c>
      <c r="AF17" s="194">
        <v>755.5</v>
      </c>
      <c r="AG17" s="194">
        <v>5324</v>
      </c>
      <c r="AH17" s="192">
        <v>31</v>
      </c>
      <c r="AI17" s="194">
        <v>138</v>
      </c>
      <c r="AJ17" s="194">
        <v>700.2</v>
      </c>
      <c r="AK17" s="194">
        <v>3229.7550000000001</v>
      </c>
      <c r="AL17" s="192">
        <v>708.2</v>
      </c>
      <c r="AM17" s="192">
        <v>856.92200000000003</v>
      </c>
      <c r="AN17" s="257">
        <v>20256</v>
      </c>
      <c r="AO17" s="192">
        <v>495.00000000000011</v>
      </c>
      <c r="AP17" s="192">
        <v>1700</v>
      </c>
      <c r="AQ17" s="192">
        <v>178</v>
      </c>
      <c r="AR17" s="192">
        <v>335</v>
      </c>
      <c r="AS17" s="195">
        <v>50</v>
      </c>
      <c r="AT17" s="195">
        <v>30</v>
      </c>
      <c r="AU17" s="195">
        <v>0</v>
      </c>
      <c r="AV17" s="192">
        <v>4000</v>
      </c>
      <c r="AW17" s="192">
        <v>6000</v>
      </c>
      <c r="AX17" s="192">
        <v>12000</v>
      </c>
      <c r="AY17" s="192">
        <v>7500</v>
      </c>
      <c r="AZ17" s="260">
        <v>0</v>
      </c>
      <c r="BA17" s="194">
        <v>318000</v>
      </c>
      <c r="BB17" s="192">
        <v>795000</v>
      </c>
      <c r="BC17" s="192">
        <v>42400</v>
      </c>
      <c r="BD17" s="192">
        <v>53000</v>
      </c>
      <c r="BE17" s="195">
        <v>0</v>
      </c>
      <c r="BF17" s="195">
        <v>0</v>
      </c>
      <c r="BG17" s="1058">
        <v>49.91</v>
      </c>
    </row>
    <row r="18" spans="1:93" x14ac:dyDescent="0.25">
      <c r="B18" s="283">
        <v>8</v>
      </c>
      <c r="C18" s="41">
        <v>41132</v>
      </c>
      <c r="D18" s="48" t="s">
        <v>56</v>
      </c>
      <c r="E18" s="231">
        <v>32464</v>
      </c>
      <c r="F18" s="192">
        <v>23205</v>
      </c>
      <c r="G18" s="141">
        <v>7114</v>
      </c>
      <c r="H18" s="181">
        <v>461</v>
      </c>
      <c r="I18" s="139">
        <v>208</v>
      </c>
      <c r="J18" s="694">
        <v>0.68359375</v>
      </c>
      <c r="K18" s="697">
        <v>6.15234375</v>
      </c>
      <c r="L18" s="700">
        <v>1.7578125</v>
      </c>
      <c r="M18" s="192">
        <v>5</v>
      </c>
      <c r="N18" s="202">
        <v>0</v>
      </c>
      <c r="O18" s="192">
        <v>47</v>
      </c>
      <c r="P18" s="202">
        <v>0</v>
      </c>
      <c r="Q18" s="139">
        <v>5</v>
      </c>
      <c r="R18" s="139">
        <v>1</v>
      </c>
      <c r="S18" s="139">
        <v>0</v>
      </c>
      <c r="T18" s="139">
        <v>10</v>
      </c>
      <c r="U18" s="139">
        <v>3</v>
      </c>
      <c r="V18" s="139">
        <v>232</v>
      </c>
      <c r="W18" s="192">
        <v>568</v>
      </c>
      <c r="X18" s="192">
        <v>2768</v>
      </c>
      <c r="Y18" s="192">
        <v>1937</v>
      </c>
      <c r="Z18" s="192">
        <v>440</v>
      </c>
      <c r="AA18" s="139">
        <v>668</v>
      </c>
      <c r="AB18" s="257">
        <v>10640</v>
      </c>
      <c r="AC18" s="202">
        <v>99</v>
      </c>
      <c r="AD18" s="202">
        <v>98</v>
      </c>
      <c r="AE18" s="704">
        <v>29.68</v>
      </c>
      <c r="AF18" s="194">
        <v>15647</v>
      </c>
      <c r="AG18" s="194">
        <v>97938.36</v>
      </c>
      <c r="AH18" s="192">
        <v>146</v>
      </c>
      <c r="AI18" s="194">
        <v>747</v>
      </c>
      <c r="AJ18" s="194">
        <v>1363.98</v>
      </c>
      <c r="AK18" s="194">
        <v>6829.9593999999997</v>
      </c>
      <c r="AL18" s="192">
        <v>1387.8</v>
      </c>
      <c r="AM18" s="192">
        <v>1679.2379999999998</v>
      </c>
      <c r="AN18" s="257">
        <v>9848</v>
      </c>
      <c r="AO18" s="192">
        <v>10689.000000000002</v>
      </c>
      <c r="AP18" s="192">
        <v>1900</v>
      </c>
      <c r="AQ18" s="192">
        <v>467</v>
      </c>
      <c r="AR18" s="192">
        <v>80</v>
      </c>
      <c r="AS18" s="192">
        <v>75</v>
      </c>
      <c r="AT18" s="195">
        <v>0</v>
      </c>
      <c r="AU18" s="195">
        <v>0</v>
      </c>
      <c r="AV18" s="192">
        <v>100</v>
      </c>
      <c r="AW18" s="192">
        <v>150</v>
      </c>
      <c r="AX18" s="192">
        <v>24800</v>
      </c>
      <c r="AY18" s="192">
        <v>64500</v>
      </c>
      <c r="AZ18" s="259">
        <v>60</v>
      </c>
      <c r="BA18" s="194">
        <v>12170500</v>
      </c>
      <c r="BB18" s="192">
        <v>21750000</v>
      </c>
      <c r="BC18" s="192">
        <v>101500</v>
      </c>
      <c r="BD18" s="192">
        <v>145000</v>
      </c>
      <c r="BE18" s="195">
        <v>0</v>
      </c>
      <c r="BF18" s="195">
        <v>0</v>
      </c>
      <c r="BG18" s="1059">
        <v>52.97</v>
      </c>
    </row>
    <row r="19" spans="1:93" x14ac:dyDescent="0.25">
      <c r="B19" s="283">
        <v>9</v>
      </c>
      <c r="C19" s="41">
        <v>41206</v>
      </c>
      <c r="D19" s="48" t="s">
        <v>57</v>
      </c>
      <c r="E19" s="231">
        <v>8427</v>
      </c>
      <c r="F19" s="192">
        <v>6054</v>
      </c>
      <c r="G19" s="141">
        <v>359</v>
      </c>
      <c r="H19" s="175">
        <v>104</v>
      </c>
      <c r="I19" s="139">
        <v>39</v>
      </c>
      <c r="J19" s="695">
        <v>3.1078610603290677</v>
      </c>
      <c r="K19" s="697">
        <v>8.9579524680073135</v>
      </c>
      <c r="L19" s="701">
        <v>3.1078610603290677</v>
      </c>
      <c r="M19" s="192">
        <v>5</v>
      </c>
      <c r="N19" s="192">
        <v>1</v>
      </c>
      <c r="O19" s="192">
        <v>33</v>
      </c>
      <c r="P19" s="195">
        <v>1</v>
      </c>
      <c r="Q19" s="154">
        <v>5</v>
      </c>
      <c r="R19" s="154">
        <v>0</v>
      </c>
      <c r="S19" s="154">
        <v>0</v>
      </c>
      <c r="T19" s="154">
        <v>1</v>
      </c>
      <c r="U19" s="154">
        <v>0</v>
      </c>
      <c r="V19" s="154">
        <v>92</v>
      </c>
      <c r="W19" s="192">
        <v>130</v>
      </c>
      <c r="X19" s="192">
        <v>706</v>
      </c>
      <c r="Y19" s="192">
        <v>363</v>
      </c>
      <c r="Z19" s="192">
        <v>99</v>
      </c>
      <c r="AA19" s="139">
        <v>101</v>
      </c>
      <c r="AB19" s="257">
        <v>2945</v>
      </c>
      <c r="AC19" s="202">
        <v>98</v>
      </c>
      <c r="AD19" s="202">
        <v>98.2</v>
      </c>
      <c r="AE19" s="704">
        <v>24.73</v>
      </c>
      <c r="AF19" s="194">
        <v>2013</v>
      </c>
      <c r="AG19" s="194">
        <v>4344</v>
      </c>
      <c r="AH19" s="192">
        <v>192</v>
      </c>
      <c r="AI19" s="194">
        <v>1081</v>
      </c>
      <c r="AJ19" s="194">
        <v>1048.5999999999999</v>
      </c>
      <c r="AK19" s="194">
        <v>4772.7</v>
      </c>
      <c r="AL19" s="192">
        <v>1598.3</v>
      </c>
      <c r="AM19" s="192">
        <v>1933.943</v>
      </c>
      <c r="AN19" s="257">
        <v>19230</v>
      </c>
      <c r="AO19" s="192">
        <v>200</v>
      </c>
      <c r="AP19" s="192">
        <v>3500</v>
      </c>
      <c r="AQ19" s="192">
        <v>2000</v>
      </c>
      <c r="AR19" s="192">
        <v>1800</v>
      </c>
      <c r="AS19" s="195">
        <v>0</v>
      </c>
      <c r="AT19" s="195">
        <v>0</v>
      </c>
      <c r="AU19" s="195">
        <v>0</v>
      </c>
      <c r="AV19" s="192">
        <v>2200</v>
      </c>
      <c r="AW19" s="192">
        <v>1800</v>
      </c>
      <c r="AX19" s="192">
        <v>500</v>
      </c>
      <c r="AY19" s="192">
        <v>3600</v>
      </c>
      <c r="AZ19" s="259">
        <v>150</v>
      </c>
      <c r="BA19" s="194">
        <v>5600</v>
      </c>
      <c r="BB19" s="192">
        <v>16000</v>
      </c>
      <c r="BC19" s="192">
        <v>810</v>
      </c>
      <c r="BD19" s="192">
        <v>1800</v>
      </c>
      <c r="BE19" s="195">
        <v>0</v>
      </c>
      <c r="BF19" s="195">
        <v>0</v>
      </c>
      <c r="BG19" s="1058">
        <v>43.84</v>
      </c>
    </row>
    <row r="20" spans="1:93" x14ac:dyDescent="0.25">
      <c r="B20" s="283">
        <v>10</v>
      </c>
      <c r="C20" s="41">
        <v>41244</v>
      </c>
      <c r="D20" s="48" t="s">
        <v>81</v>
      </c>
      <c r="E20" s="231">
        <v>4169</v>
      </c>
      <c r="F20" s="192">
        <v>3180</v>
      </c>
      <c r="G20" s="141">
        <v>203</v>
      </c>
      <c r="H20" s="175">
        <v>49</v>
      </c>
      <c r="I20" s="139">
        <v>13</v>
      </c>
      <c r="J20" s="695">
        <v>1.4814814814814816</v>
      </c>
      <c r="K20" s="697">
        <v>5.1851851851851851</v>
      </c>
      <c r="L20" s="701">
        <v>0.74074074074074081</v>
      </c>
      <c r="M20" s="192">
        <v>14</v>
      </c>
      <c r="N20" s="195">
        <v>1</v>
      </c>
      <c r="O20" s="192">
        <v>85</v>
      </c>
      <c r="P20" s="195">
        <v>9</v>
      </c>
      <c r="Q20" s="154">
        <v>1</v>
      </c>
      <c r="R20" s="154">
        <v>0</v>
      </c>
      <c r="S20" s="154">
        <v>0</v>
      </c>
      <c r="T20" s="154">
        <v>2</v>
      </c>
      <c r="U20" s="154">
        <v>1</v>
      </c>
      <c r="V20" s="154">
        <v>38</v>
      </c>
      <c r="W20" s="192">
        <v>42</v>
      </c>
      <c r="X20" s="192">
        <v>369</v>
      </c>
      <c r="Y20" s="192">
        <v>262</v>
      </c>
      <c r="Z20" s="192">
        <v>71</v>
      </c>
      <c r="AA20" s="139">
        <v>0</v>
      </c>
      <c r="AB20" s="257">
        <v>1443</v>
      </c>
      <c r="AC20" s="202">
        <v>100</v>
      </c>
      <c r="AD20" s="202">
        <v>100</v>
      </c>
      <c r="AE20" s="704">
        <v>24.76</v>
      </c>
      <c r="AF20" s="194">
        <v>5720.5</v>
      </c>
      <c r="AG20" s="194">
        <v>19629.650000000001</v>
      </c>
      <c r="AH20" s="192">
        <v>14</v>
      </c>
      <c r="AI20" s="194">
        <v>1172</v>
      </c>
      <c r="AJ20" s="194">
        <v>2196</v>
      </c>
      <c r="AK20" s="194">
        <v>12597.6</v>
      </c>
      <c r="AL20" s="192">
        <v>7646</v>
      </c>
      <c r="AM20" s="192">
        <v>9251.66</v>
      </c>
      <c r="AN20" s="257">
        <v>7200</v>
      </c>
      <c r="AO20" s="192">
        <v>400</v>
      </c>
      <c r="AP20" s="192">
        <v>450</v>
      </c>
      <c r="AQ20" s="192">
        <v>30</v>
      </c>
      <c r="AR20" s="192">
        <v>10</v>
      </c>
      <c r="AS20" s="195">
        <v>0</v>
      </c>
      <c r="AT20" s="195">
        <v>300</v>
      </c>
      <c r="AU20" s="195">
        <v>300</v>
      </c>
      <c r="AV20" s="195">
        <v>0</v>
      </c>
      <c r="AW20" s="195">
        <v>0</v>
      </c>
      <c r="AX20" s="192">
        <v>6000</v>
      </c>
      <c r="AY20" s="192">
        <v>4000</v>
      </c>
      <c r="AZ20" s="704">
        <v>0</v>
      </c>
      <c r="BA20" s="195">
        <v>2408</v>
      </c>
      <c r="BB20" s="195">
        <v>5600</v>
      </c>
      <c r="BC20" s="195">
        <v>2464.5</v>
      </c>
      <c r="BD20" s="195">
        <v>4650</v>
      </c>
      <c r="BE20" s="195">
        <v>835</v>
      </c>
      <c r="BF20" s="195">
        <v>1670</v>
      </c>
      <c r="BG20" s="1058">
        <v>51.79</v>
      </c>
    </row>
    <row r="21" spans="1:93" x14ac:dyDescent="0.25">
      <c r="B21" s="570">
        <v>11</v>
      </c>
      <c r="C21" s="41">
        <v>41298</v>
      </c>
      <c r="D21" s="48" t="s">
        <v>72</v>
      </c>
      <c r="E21" s="231">
        <v>68351</v>
      </c>
      <c r="F21" s="192">
        <v>55688</v>
      </c>
      <c r="G21" s="141">
        <v>17522</v>
      </c>
      <c r="H21" s="175">
        <v>1267</v>
      </c>
      <c r="I21" s="139">
        <v>326</v>
      </c>
      <c r="J21" s="695">
        <v>0.44356826022671264</v>
      </c>
      <c r="K21" s="697">
        <v>8.0827994085756529</v>
      </c>
      <c r="L21" s="701">
        <v>2.15212748480368</v>
      </c>
      <c r="M21" s="192">
        <v>8</v>
      </c>
      <c r="N21" s="202">
        <v>0</v>
      </c>
      <c r="O21" s="192">
        <v>38</v>
      </c>
      <c r="P21" s="192">
        <v>1</v>
      </c>
      <c r="Q21" s="139">
        <v>13</v>
      </c>
      <c r="R21" s="139">
        <v>1</v>
      </c>
      <c r="S21" s="139">
        <v>0</v>
      </c>
      <c r="T21" s="139">
        <v>23</v>
      </c>
      <c r="U21" s="139">
        <v>8</v>
      </c>
      <c r="V21" s="139">
        <v>572</v>
      </c>
      <c r="W21" s="192">
        <v>1494</v>
      </c>
      <c r="X21" s="192">
        <v>7047</v>
      </c>
      <c r="Y21" s="192">
        <v>5205</v>
      </c>
      <c r="Z21" s="192">
        <v>1715</v>
      </c>
      <c r="AA21" s="139">
        <v>1393</v>
      </c>
      <c r="AB21" s="257">
        <v>25017</v>
      </c>
      <c r="AC21" s="202">
        <v>100</v>
      </c>
      <c r="AD21" s="202">
        <v>99</v>
      </c>
      <c r="AE21" s="704">
        <v>66.319999999999993</v>
      </c>
      <c r="AF21" s="194">
        <v>2100.5</v>
      </c>
      <c r="AG21" s="194">
        <v>8201.5</v>
      </c>
      <c r="AH21" s="192">
        <v>175</v>
      </c>
      <c r="AI21" s="194">
        <v>1114.5</v>
      </c>
      <c r="AJ21" s="194">
        <v>3004.45</v>
      </c>
      <c r="AK21" s="194">
        <v>13599.449000000001</v>
      </c>
      <c r="AL21" s="192">
        <v>4260.6000000000004</v>
      </c>
      <c r="AM21" s="192">
        <v>5155.326</v>
      </c>
      <c r="AN21" s="257">
        <v>11123</v>
      </c>
      <c r="AO21" s="192">
        <v>3500</v>
      </c>
      <c r="AP21" s="192">
        <v>80</v>
      </c>
      <c r="AQ21" s="192">
        <v>70</v>
      </c>
      <c r="AR21" s="192">
        <v>20</v>
      </c>
      <c r="AS21" s="192">
        <v>70</v>
      </c>
      <c r="AT21" s="192">
        <v>200</v>
      </c>
      <c r="AU21" s="202">
        <v>0</v>
      </c>
      <c r="AV21" s="192">
        <v>20</v>
      </c>
      <c r="AW21" s="192">
        <v>40</v>
      </c>
      <c r="AX21" s="192">
        <v>50000</v>
      </c>
      <c r="AY21" s="192">
        <v>576000</v>
      </c>
      <c r="AZ21" s="259">
        <v>1150</v>
      </c>
      <c r="BA21" s="194">
        <v>2748000</v>
      </c>
      <c r="BB21" s="192">
        <v>6870000</v>
      </c>
      <c r="BC21" s="192">
        <v>550000</v>
      </c>
      <c r="BD21" s="192">
        <v>550000</v>
      </c>
      <c r="BE21" s="192">
        <v>284000</v>
      </c>
      <c r="BF21" s="682">
        <v>710000</v>
      </c>
      <c r="BG21" s="1059">
        <v>52.58</v>
      </c>
    </row>
    <row r="22" spans="1:93" x14ac:dyDescent="0.25">
      <c r="B22" s="283">
        <v>12</v>
      </c>
      <c r="C22" s="41">
        <v>41306</v>
      </c>
      <c r="D22" s="48" t="s">
        <v>75</v>
      </c>
      <c r="E22" s="231">
        <v>25053</v>
      </c>
      <c r="F22" s="192">
        <v>17383</v>
      </c>
      <c r="G22" s="141">
        <v>3773</v>
      </c>
      <c r="H22" s="175">
        <v>348</v>
      </c>
      <c r="I22" s="139">
        <v>128</v>
      </c>
      <c r="J22" s="695">
        <v>0.89686098654708524</v>
      </c>
      <c r="K22" s="697">
        <v>9.0326713645099304</v>
      </c>
      <c r="L22" s="701">
        <v>2.6265214606021781</v>
      </c>
      <c r="M22" s="192">
        <v>3</v>
      </c>
      <c r="N22" s="202">
        <v>0</v>
      </c>
      <c r="O22" s="192">
        <v>47</v>
      </c>
      <c r="P22" s="192">
        <v>2</v>
      </c>
      <c r="Q22" s="139">
        <v>7</v>
      </c>
      <c r="R22" s="139">
        <v>0</v>
      </c>
      <c r="S22" s="139">
        <v>0</v>
      </c>
      <c r="T22" s="139">
        <v>13</v>
      </c>
      <c r="U22" s="139">
        <v>4</v>
      </c>
      <c r="V22" s="139">
        <v>271</v>
      </c>
      <c r="W22" s="192">
        <v>426</v>
      </c>
      <c r="X22" s="192">
        <v>2344</v>
      </c>
      <c r="Y22" s="192">
        <v>2023</v>
      </c>
      <c r="Z22" s="192">
        <v>721</v>
      </c>
      <c r="AA22" s="139">
        <v>309</v>
      </c>
      <c r="AB22" s="257">
        <v>8642</v>
      </c>
      <c r="AC22" s="202">
        <v>98</v>
      </c>
      <c r="AD22" s="202">
        <v>99</v>
      </c>
      <c r="AE22" s="704">
        <v>18.79</v>
      </c>
      <c r="AF22" s="194">
        <v>604.5</v>
      </c>
      <c r="AG22" s="194">
        <v>2932.1499999999996</v>
      </c>
      <c r="AH22" s="192">
        <v>176</v>
      </c>
      <c r="AI22" s="194">
        <v>410</v>
      </c>
      <c r="AJ22" s="194">
        <v>1128.3</v>
      </c>
      <c r="AK22" s="194">
        <v>5448.58</v>
      </c>
      <c r="AL22" s="192">
        <v>4223.2</v>
      </c>
      <c r="AM22" s="192">
        <v>5110.0719999999992</v>
      </c>
      <c r="AN22" s="257">
        <v>16342</v>
      </c>
      <c r="AO22" s="192">
        <v>2000</v>
      </c>
      <c r="AP22" s="192">
        <v>400</v>
      </c>
      <c r="AQ22" s="192">
        <v>40</v>
      </c>
      <c r="AR22" s="192">
        <v>40</v>
      </c>
      <c r="AS22" s="195">
        <v>70</v>
      </c>
      <c r="AT22" s="195">
        <v>150</v>
      </c>
      <c r="AU22" s="195">
        <v>0</v>
      </c>
      <c r="AV22" s="195">
        <v>400</v>
      </c>
      <c r="AW22" s="199">
        <v>180</v>
      </c>
      <c r="AX22" s="199">
        <v>18000</v>
      </c>
      <c r="AY22" s="192">
        <v>45000</v>
      </c>
      <c r="AZ22" s="259">
        <v>350</v>
      </c>
      <c r="BA22" s="194">
        <v>1264640</v>
      </c>
      <c r="BB22" s="192">
        <v>3161600</v>
      </c>
      <c r="BC22" s="195">
        <v>0</v>
      </c>
      <c r="BD22" s="195">
        <v>0</v>
      </c>
      <c r="BE22" s="195">
        <v>0</v>
      </c>
      <c r="BF22" s="195">
        <v>0</v>
      </c>
      <c r="BG22" s="1058">
        <v>37.799999999999997</v>
      </c>
    </row>
    <row r="23" spans="1:93" x14ac:dyDescent="0.25">
      <c r="B23" s="283">
        <v>13</v>
      </c>
      <c r="C23" s="41">
        <v>41319</v>
      </c>
      <c r="D23" s="48" t="s">
        <v>76</v>
      </c>
      <c r="E23" s="231">
        <v>18305</v>
      </c>
      <c r="F23" s="192">
        <v>16022</v>
      </c>
      <c r="G23" s="141">
        <v>1365</v>
      </c>
      <c r="H23" s="175">
        <v>291</v>
      </c>
      <c r="I23" s="139">
        <v>79</v>
      </c>
      <c r="J23" s="695">
        <v>0.426049908703591</v>
      </c>
      <c r="K23" s="697">
        <v>10.225197808886184</v>
      </c>
      <c r="L23" s="701">
        <v>2.1911138161898966</v>
      </c>
      <c r="M23" s="192">
        <v>1</v>
      </c>
      <c r="N23" s="202">
        <v>0</v>
      </c>
      <c r="O23" s="192">
        <v>7</v>
      </c>
      <c r="P23" s="202">
        <v>0</v>
      </c>
      <c r="Q23" s="139">
        <v>3</v>
      </c>
      <c r="R23" s="139">
        <v>0</v>
      </c>
      <c r="S23" s="139">
        <v>0</v>
      </c>
      <c r="T23" s="139">
        <v>8</v>
      </c>
      <c r="U23" s="139">
        <v>3</v>
      </c>
      <c r="V23" s="139">
        <v>164</v>
      </c>
      <c r="W23" s="192">
        <v>256</v>
      </c>
      <c r="X23" s="192">
        <v>1830</v>
      </c>
      <c r="Y23" s="192">
        <v>1418</v>
      </c>
      <c r="Z23" s="192">
        <v>330</v>
      </c>
      <c r="AA23" s="139">
        <v>256</v>
      </c>
      <c r="AB23" s="257">
        <v>6011</v>
      </c>
      <c r="AC23" s="202">
        <v>99</v>
      </c>
      <c r="AD23" s="202">
        <v>95</v>
      </c>
      <c r="AE23" s="704">
        <v>16.190000000000001</v>
      </c>
      <c r="AF23" s="194">
        <v>391</v>
      </c>
      <c r="AG23" s="194">
        <v>3094.45</v>
      </c>
      <c r="AH23" s="192">
        <v>97</v>
      </c>
      <c r="AI23" s="194">
        <v>510</v>
      </c>
      <c r="AJ23" s="194">
        <v>315.95</v>
      </c>
      <c r="AK23" s="194">
        <v>1527.635</v>
      </c>
      <c r="AL23" s="192">
        <v>851.2</v>
      </c>
      <c r="AM23" s="192">
        <v>1029.952</v>
      </c>
      <c r="AN23" s="257">
        <v>6073</v>
      </c>
      <c r="AO23" s="192">
        <v>2000</v>
      </c>
      <c r="AP23" s="192">
        <v>135</v>
      </c>
      <c r="AQ23" s="192">
        <v>45</v>
      </c>
      <c r="AR23" s="192">
        <v>9</v>
      </c>
      <c r="AS23" s="195">
        <v>22</v>
      </c>
      <c r="AT23" s="192">
        <v>213</v>
      </c>
      <c r="AU23" s="192">
        <v>70</v>
      </c>
      <c r="AV23" s="192">
        <v>125</v>
      </c>
      <c r="AW23" s="192">
        <v>40</v>
      </c>
      <c r="AX23" s="192">
        <v>3500</v>
      </c>
      <c r="AY23" s="192">
        <v>48000</v>
      </c>
      <c r="AZ23" s="259">
        <v>70</v>
      </c>
      <c r="BA23" s="194">
        <v>90475</v>
      </c>
      <c r="BB23" s="192">
        <v>235000</v>
      </c>
      <c r="BC23" s="192">
        <v>101000</v>
      </c>
      <c r="BD23" s="192">
        <v>200000</v>
      </c>
      <c r="BE23" s="195">
        <v>5500</v>
      </c>
      <c r="BF23" s="195">
        <v>11000</v>
      </c>
      <c r="BG23" s="1059">
        <v>53.1</v>
      </c>
    </row>
    <row r="24" spans="1:93" x14ac:dyDescent="0.25">
      <c r="B24" s="283">
        <v>14</v>
      </c>
      <c r="C24" s="41">
        <v>41349</v>
      </c>
      <c r="D24" s="48" t="s">
        <v>58</v>
      </c>
      <c r="E24" s="231">
        <v>7408</v>
      </c>
      <c r="F24" s="192">
        <v>5409</v>
      </c>
      <c r="G24" s="141">
        <v>1046</v>
      </c>
      <c r="H24" s="181">
        <v>115</v>
      </c>
      <c r="I24" s="139">
        <v>31</v>
      </c>
      <c r="J24" s="695">
        <v>0.94488188976377951</v>
      </c>
      <c r="K24" s="697">
        <v>8.3464566929133852</v>
      </c>
      <c r="L24" s="702">
        <v>2.204724409448819</v>
      </c>
      <c r="M24" s="192">
        <v>4</v>
      </c>
      <c r="N24" s="202">
        <v>0</v>
      </c>
      <c r="O24" s="192">
        <v>27</v>
      </c>
      <c r="P24" s="195">
        <v>0</v>
      </c>
      <c r="Q24" s="154">
        <v>1</v>
      </c>
      <c r="R24" s="154">
        <v>0</v>
      </c>
      <c r="S24" s="154">
        <v>0</v>
      </c>
      <c r="T24" s="154">
        <v>3</v>
      </c>
      <c r="U24" s="154">
        <v>1</v>
      </c>
      <c r="V24" s="154">
        <v>61</v>
      </c>
      <c r="W24" s="192">
        <v>153</v>
      </c>
      <c r="X24" s="192">
        <v>670</v>
      </c>
      <c r="Y24" s="192">
        <v>420</v>
      </c>
      <c r="Z24" s="192">
        <v>116</v>
      </c>
      <c r="AA24" s="154">
        <v>77</v>
      </c>
      <c r="AB24" s="257">
        <v>2746</v>
      </c>
      <c r="AC24" s="202">
        <v>100</v>
      </c>
      <c r="AD24" s="202">
        <v>99</v>
      </c>
      <c r="AE24" s="704">
        <v>24.88</v>
      </c>
      <c r="AF24" s="194">
        <v>815</v>
      </c>
      <c r="AG24" s="194">
        <v>3243.2</v>
      </c>
      <c r="AH24" s="192">
        <v>90</v>
      </c>
      <c r="AI24" s="194">
        <v>430</v>
      </c>
      <c r="AJ24" s="194">
        <v>1314.5</v>
      </c>
      <c r="AK24" s="194">
        <v>5745.0549999999994</v>
      </c>
      <c r="AL24" s="192">
        <v>2111.6999999999998</v>
      </c>
      <c r="AM24" s="192">
        <v>2555.1569999999997</v>
      </c>
      <c r="AN24" s="257">
        <v>4781</v>
      </c>
      <c r="AO24" s="192">
        <v>400</v>
      </c>
      <c r="AP24" s="192">
        <v>325</v>
      </c>
      <c r="AQ24" s="192">
        <v>190</v>
      </c>
      <c r="AR24" s="192">
        <v>70</v>
      </c>
      <c r="AS24" s="195">
        <v>45</v>
      </c>
      <c r="AT24" s="195">
        <v>200</v>
      </c>
      <c r="AU24" s="195">
        <v>150</v>
      </c>
      <c r="AV24" s="195">
        <v>650</v>
      </c>
      <c r="AW24" s="195">
        <v>850</v>
      </c>
      <c r="AX24" s="192">
        <v>2800</v>
      </c>
      <c r="AY24" s="192">
        <v>21000</v>
      </c>
      <c r="AZ24" s="260">
        <v>0</v>
      </c>
      <c r="BA24" s="194">
        <v>2665000</v>
      </c>
      <c r="BB24" s="192">
        <v>3685000</v>
      </c>
      <c r="BC24" s="195">
        <v>99000</v>
      </c>
      <c r="BD24" s="195">
        <v>120000</v>
      </c>
      <c r="BE24" s="195">
        <v>0</v>
      </c>
      <c r="BF24" s="195">
        <v>0</v>
      </c>
      <c r="BG24" s="1058">
        <v>51.73</v>
      </c>
    </row>
    <row r="25" spans="1:93" x14ac:dyDescent="0.25">
      <c r="B25" s="283">
        <v>15</v>
      </c>
      <c r="C25" s="41">
        <v>41357</v>
      </c>
      <c r="D25" s="48" t="s">
        <v>59</v>
      </c>
      <c r="E25" s="231">
        <v>8758</v>
      </c>
      <c r="F25" s="192">
        <v>9138</v>
      </c>
      <c r="G25" s="141">
        <v>583</v>
      </c>
      <c r="H25" s="175">
        <v>187</v>
      </c>
      <c r="I25" s="139">
        <v>47</v>
      </c>
      <c r="J25" s="695">
        <v>0.53333333333333333</v>
      </c>
      <c r="K25" s="697">
        <v>14.000000000000002</v>
      </c>
      <c r="L25" s="701">
        <v>2.1333333333333333</v>
      </c>
      <c r="M25" s="192">
        <v>7</v>
      </c>
      <c r="N25" s="202">
        <v>0</v>
      </c>
      <c r="O25" s="192">
        <v>53</v>
      </c>
      <c r="P25" s="195">
        <v>2</v>
      </c>
      <c r="Q25" s="154">
        <v>4</v>
      </c>
      <c r="R25" s="154">
        <v>0</v>
      </c>
      <c r="S25" s="154">
        <v>0</v>
      </c>
      <c r="T25" s="154">
        <v>3</v>
      </c>
      <c r="U25" s="154">
        <v>1</v>
      </c>
      <c r="V25" s="154">
        <v>112</v>
      </c>
      <c r="W25" s="192">
        <v>190</v>
      </c>
      <c r="X25" s="192">
        <v>1126</v>
      </c>
      <c r="Y25" s="192">
        <v>697</v>
      </c>
      <c r="Z25" s="192">
        <v>196</v>
      </c>
      <c r="AA25" s="139">
        <v>59</v>
      </c>
      <c r="AB25" s="257">
        <v>3729</v>
      </c>
      <c r="AC25" s="202">
        <v>99</v>
      </c>
      <c r="AD25" s="202">
        <v>100</v>
      </c>
      <c r="AE25" s="704">
        <v>16.59</v>
      </c>
      <c r="AF25" s="194">
        <v>1180.5</v>
      </c>
      <c r="AG25" s="194">
        <v>4059.59</v>
      </c>
      <c r="AH25" s="192">
        <v>62.5</v>
      </c>
      <c r="AI25" s="194">
        <v>2014</v>
      </c>
      <c r="AJ25" s="194">
        <v>2688.5</v>
      </c>
      <c r="AK25" s="194">
        <v>21923.599999999999</v>
      </c>
      <c r="AL25" s="192">
        <v>3556.7</v>
      </c>
      <c r="AM25" s="192">
        <v>4339.174</v>
      </c>
      <c r="AN25" s="257">
        <v>6910</v>
      </c>
      <c r="AO25" s="192">
        <v>1651</v>
      </c>
      <c r="AP25" s="192">
        <v>629</v>
      </c>
      <c r="AQ25" s="192">
        <v>218</v>
      </c>
      <c r="AR25" s="192">
        <v>355</v>
      </c>
      <c r="AS25" s="195">
        <v>0</v>
      </c>
      <c r="AT25" s="202">
        <v>0</v>
      </c>
      <c r="AU25" s="202">
        <v>0</v>
      </c>
      <c r="AV25" s="192">
        <v>96</v>
      </c>
      <c r="AW25" s="202">
        <v>0</v>
      </c>
      <c r="AX25" s="192">
        <v>16000</v>
      </c>
      <c r="AY25" s="192">
        <v>20000</v>
      </c>
      <c r="AZ25" s="259">
        <v>115</v>
      </c>
      <c r="BA25" s="194">
        <v>130272</v>
      </c>
      <c r="BB25" s="192">
        <v>276000</v>
      </c>
      <c r="BC25" s="192">
        <v>5900</v>
      </c>
      <c r="BD25" s="192">
        <v>5900</v>
      </c>
      <c r="BE25" s="192">
        <v>7140</v>
      </c>
      <c r="BF25" s="682">
        <v>10200</v>
      </c>
      <c r="BG25" s="1059">
        <v>46.84</v>
      </c>
    </row>
    <row r="26" spans="1:93" x14ac:dyDescent="0.25">
      <c r="B26" s="692">
        <v>16</v>
      </c>
      <c r="C26" s="41">
        <v>41359</v>
      </c>
      <c r="D26" s="48" t="s">
        <v>82</v>
      </c>
      <c r="E26" s="231">
        <v>27429</v>
      </c>
      <c r="F26" s="192">
        <v>24578</v>
      </c>
      <c r="G26" s="141">
        <v>1377</v>
      </c>
      <c r="H26" s="175">
        <v>402</v>
      </c>
      <c r="I26" s="139">
        <v>131</v>
      </c>
      <c r="J26" s="695">
        <v>1.2310217480508823</v>
      </c>
      <c r="K26" s="697">
        <v>19.573245794009029</v>
      </c>
      <c r="L26" s="701">
        <v>3.7340993024210096</v>
      </c>
      <c r="M26" s="192">
        <v>6</v>
      </c>
      <c r="N26" s="202">
        <v>0</v>
      </c>
      <c r="O26" s="192">
        <v>27</v>
      </c>
      <c r="P26" s="192">
        <v>1</v>
      </c>
      <c r="Q26" s="154">
        <v>7</v>
      </c>
      <c r="R26" s="154">
        <v>0</v>
      </c>
      <c r="S26" s="154">
        <v>0</v>
      </c>
      <c r="T26" s="154">
        <v>9</v>
      </c>
      <c r="U26" s="154">
        <v>2</v>
      </c>
      <c r="V26" s="154">
        <v>225</v>
      </c>
      <c r="W26" s="192">
        <v>450</v>
      </c>
      <c r="X26" s="192">
        <v>2486</v>
      </c>
      <c r="Y26" s="192">
        <v>1655</v>
      </c>
      <c r="Z26" s="192">
        <v>542</v>
      </c>
      <c r="AA26" s="139">
        <v>481</v>
      </c>
      <c r="AB26" s="257">
        <v>7374</v>
      </c>
      <c r="AC26" s="202">
        <v>95</v>
      </c>
      <c r="AD26" s="202">
        <v>95</v>
      </c>
      <c r="AE26" s="704">
        <v>30.27</v>
      </c>
      <c r="AF26" s="194">
        <v>294</v>
      </c>
      <c r="AG26" s="194">
        <v>978.9</v>
      </c>
      <c r="AH26" s="192">
        <v>293</v>
      </c>
      <c r="AI26" s="194">
        <v>84</v>
      </c>
      <c r="AJ26" s="194">
        <v>614.5</v>
      </c>
      <c r="AK26" s="194">
        <v>4945.5</v>
      </c>
      <c r="AL26" s="192">
        <v>2116.6</v>
      </c>
      <c r="AM26" s="192">
        <v>2561.0859999999998</v>
      </c>
      <c r="AN26" s="257">
        <v>6716</v>
      </c>
      <c r="AO26" s="192">
        <v>1400.0000000000002</v>
      </c>
      <c r="AP26" s="192">
        <v>623</v>
      </c>
      <c r="AQ26" s="192">
        <v>47</v>
      </c>
      <c r="AR26" s="192">
        <v>56</v>
      </c>
      <c r="AS26" s="195">
        <v>16</v>
      </c>
      <c r="AT26" s="197">
        <v>2200</v>
      </c>
      <c r="AU26" s="192">
        <v>3298</v>
      </c>
      <c r="AV26" s="195">
        <v>67</v>
      </c>
      <c r="AW26" s="192">
        <v>105</v>
      </c>
      <c r="AX26" s="192">
        <v>30000</v>
      </c>
      <c r="AY26" s="192">
        <v>195000</v>
      </c>
      <c r="AZ26" s="259">
        <v>35</v>
      </c>
      <c r="BA26" s="194">
        <v>3675</v>
      </c>
      <c r="BB26" s="192">
        <v>7350</v>
      </c>
      <c r="BC26" s="195">
        <v>528</v>
      </c>
      <c r="BD26" s="195">
        <v>880</v>
      </c>
      <c r="BE26" s="195">
        <v>1094.5</v>
      </c>
      <c r="BF26" s="195">
        <v>1990</v>
      </c>
      <c r="BG26" s="1058">
        <v>47.16</v>
      </c>
    </row>
    <row r="27" spans="1:93" x14ac:dyDescent="0.25">
      <c r="B27" s="283">
        <v>17</v>
      </c>
      <c r="C27" s="41">
        <v>41378</v>
      </c>
      <c r="D27" s="48" t="s">
        <v>68</v>
      </c>
      <c r="E27" s="231">
        <v>13969</v>
      </c>
      <c r="F27" s="192">
        <v>12718</v>
      </c>
      <c r="G27" s="141">
        <v>615</v>
      </c>
      <c r="H27" s="175">
        <v>249</v>
      </c>
      <c r="I27" s="139">
        <v>49</v>
      </c>
      <c r="J27" s="695">
        <v>0.76452599388379205</v>
      </c>
      <c r="K27" s="697">
        <v>14.449541284403669</v>
      </c>
      <c r="L27" s="702">
        <v>2.9816513761467891</v>
      </c>
      <c r="M27" s="192">
        <v>18</v>
      </c>
      <c r="N27" s="202">
        <v>0</v>
      </c>
      <c r="O27" s="192">
        <v>109</v>
      </c>
      <c r="P27" s="192">
        <v>5</v>
      </c>
      <c r="Q27" s="154">
        <v>5</v>
      </c>
      <c r="R27" s="154">
        <v>1</v>
      </c>
      <c r="S27" s="154">
        <v>0</v>
      </c>
      <c r="T27" s="154">
        <v>3</v>
      </c>
      <c r="U27" s="154">
        <v>2</v>
      </c>
      <c r="V27" s="154">
        <v>137</v>
      </c>
      <c r="W27" s="192">
        <v>243</v>
      </c>
      <c r="X27" s="192">
        <v>1443</v>
      </c>
      <c r="Y27" s="192">
        <v>885</v>
      </c>
      <c r="Z27" s="192">
        <v>205</v>
      </c>
      <c r="AA27" s="139">
        <v>293</v>
      </c>
      <c r="AB27" s="257">
        <v>4108</v>
      </c>
      <c r="AC27" s="202">
        <v>100</v>
      </c>
      <c r="AD27" s="202">
        <v>100</v>
      </c>
      <c r="AE27" s="704">
        <v>20.18</v>
      </c>
      <c r="AF27" s="194">
        <v>8017</v>
      </c>
      <c r="AG27" s="194">
        <v>18266</v>
      </c>
      <c r="AH27" s="192">
        <v>22</v>
      </c>
      <c r="AI27" s="194">
        <v>1814.8</v>
      </c>
      <c r="AJ27" s="194">
        <v>2634.7999999999997</v>
      </c>
      <c r="AK27" s="194">
        <v>15650.241</v>
      </c>
      <c r="AL27" s="192">
        <v>9298.9</v>
      </c>
      <c r="AM27" s="192">
        <v>11251.669</v>
      </c>
      <c r="AN27" s="257">
        <v>4805</v>
      </c>
      <c r="AO27" s="192">
        <v>400</v>
      </c>
      <c r="AP27" s="192">
        <v>390</v>
      </c>
      <c r="AQ27" s="192">
        <v>35</v>
      </c>
      <c r="AR27" s="192">
        <v>25</v>
      </c>
      <c r="AS27" s="195">
        <v>0</v>
      </c>
      <c r="AT27" s="192">
        <v>250</v>
      </c>
      <c r="AU27" s="192">
        <v>1900</v>
      </c>
      <c r="AV27" s="192">
        <v>100</v>
      </c>
      <c r="AW27" s="192">
        <v>200</v>
      </c>
      <c r="AX27" s="192">
        <v>9600</v>
      </c>
      <c r="AY27" s="192">
        <v>24000</v>
      </c>
      <c r="AZ27" s="259">
        <v>80</v>
      </c>
      <c r="BA27" s="194">
        <v>30000</v>
      </c>
      <c r="BB27" s="192">
        <v>75000</v>
      </c>
      <c r="BC27" s="195">
        <v>5330</v>
      </c>
      <c r="BD27" s="195">
        <v>8200</v>
      </c>
      <c r="BE27" s="195">
        <v>12800</v>
      </c>
      <c r="BF27" s="195">
        <v>25600</v>
      </c>
      <c r="BG27" s="1059">
        <v>47.23</v>
      </c>
    </row>
    <row r="28" spans="1:93" x14ac:dyDescent="0.25">
      <c r="B28" s="283">
        <v>18</v>
      </c>
      <c r="C28" s="41">
        <v>41396</v>
      </c>
      <c r="D28" s="48" t="s">
        <v>67</v>
      </c>
      <c r="E28" s="231">
        <v>56540</v>
      </c>
      <c r="F28" s="192">
        <v>49739</v>
      </c>
      <c r="G28" s="141">
        <v>10779</v>
      </c>
      <c r="H28" s="175">
        <v>1178</v>
      </c>
      <c r="I28" s="157">
        <v>283</v>
      </c>
      <c r="J28" s="695">
        <v>0.79920079920079923</v>
      </c>
      <c r="K28" s="697">
        <v>10.20979020979021</v>
      </c>
      <c r="L28" s="702">
        <v>2.057942057942058</v>
      </c>
      <c r="M28" s="192">
        <v>4</v>
      </c>
      <c r="N28" s="202">
        <v>0</v>
      </c>
      <c r="O28" s="192">
        <v>18</v>
      </c>
      <c r="P28" s="202">
        <v>0</v>
      </c>
      <c r="Q28" s="139">
        <v>18</v>
      </c>
      <c r="R28" s="139">
        <v>0</v>
      </c>
      <c r="S28" s="139">
        <v>0</v>
      </c>
      <c r="T28" s="139">
        <v>22</v>
      </c>
      <c r="U28" s="139">
        <v>7</v>
      </c>
      <c r="V28" s="139">
        <v>579</v>
      </c>
      <c r="W28" s="192">
        <v>1211</v>
      </c>
      <c r="X28" s="192">
        <v>6691</v>
      </c>
      <c r="Y28" s="192">
        <v>4325</v>
      </c>
      <c r="Z28" s="192">
        <v>1331</v>
      </c>
      <c r="AA28" s="139">
        <v>1170</v>
      </c>
      <c r="AB28" s="257">
        <v>18310</v>
      </c>
      <c r="AC28" s="202">
        <v>100</v>
      </c>
      <c r="AD28" s="202">
        <v>98.45</v>
      </c>
      <c r="AE28" s="704">
        <v>15.5</v>
      </c>
      <c r="AF28" s="194">
        <v>382.29999999999995</v>
      </c>
      <c r="AG28" s="194">
        <v>3526.1399999999994</v>
      </c>
      <c r="AH28" s="192">
        <v>389</v>
      </c>
      <c r="AI28" s="194">
        <v>92</v>
      </c>
      <c r="AJ28" s="194">
        <v>505.5</v>
      </c>
      <c r="AK28" s="194">
        <v>3289.72</v>
      </c>
      <c r="AL28" s="192">
        <v>1636.2</v>
      </c>
      <c r="AM28" s="192">
        <v>1979.8019999999999</v>
      </c>
      <c r="AN28" s="257">
        <v>20827</v>
      </c>
      <c r="AO28" s="192">
        <v>2596</v>
      </c>
      <c r="AP28" s="192">
        <v>5000</v>
      </c>
      <c r="AQ28" s="192">
        <v>20</v>
      </c>
      <c r="AR28" s="192">
        <v>20</v>
      </c>
      <c r="AS28" s="195">
        <v>0</v>
      </c>
      <c r="AT28" s="195">
        <v>0</v>
      </c>
      <c r="AU28" s="195">
        <v>0</v>
      </c>
      <c r="AV28" s="195">
        <v>50</v>
      </c>
      <c r="AW28" s="195">
        <v>15</v>
      </c>
      <c r="AX28" s="192">
        <v>60000</v>
      </c>
      <c r="AY28" s="192">
        <v>750000</v>
      </c>
      <c r="AZ28" s="259">
        <v>145</v>
      </c>
      <c r="BA28" s="194">
        <v>125000</v>
      </c>
      <c r="BB28" s="192">
        <v>325000</v>
      </c>
      <c r="BC28" s="192">
        <v>36000</v>
      </c>
      <c r="BD28" s="192">
        <v>48000</v>
      </c>
      <c r="BE28" s="195">
        <v>0</v>
      </c>
      <c r="BF28" s="195">
        <v>0</v>
      </c>
      <c r="BG28" s="1058">
        <v>56.34</v>
      </c>
    </row>
    <row r="29" spans="1:93" s="32" customFormat="1" x14ac:dyDescent="0.25">
      <c r="A29"/>
      <c r="B29" s="283">
        <v>19</v>
      </c>
      <c r="C29" s="41">
        <v>41483</v>
      </c>
      <c r="D29" s="48" t="s">
        <v>69</v>
      </c>
      <c r="E29" s="231">
        <v>6155</v>
      </c>
      <c r="F29" s="192">
        <v>5062</v>
      </c>
      <c r="G29" s="141">
        <v>364</v>
      </c>
      <c r="H29" s="175">
        <v>83</v>
      </c>
      <c r="I29" s="139">
        <v>25</v>
      </c>
      <c r="J29" s="695">
        <v>0.50251256281407031</v>
      </c>
      <c r="K29" s="697">
        <v>12.311557788944723</v>
      </c>
      <c r="L29" s="701">
        <v>2.512562814070352</v>
      </c>
      <c r="M29" s="192">
        <v>39</v>
      </c>
      <c r="N29" s="202">
        <v>0</v>
      </c>
      <c r="O29" s="192">
        <v>167</v>
      </c>
      <c r="P29" s="195">
        <v>130</v>
      </c>
      <c r="Q29" s="154">
        <v>4</v>
      </c>
      <c r="R29" s="154">
        <v>0</v>
      </c>
      <c r="S29" s="154">
        <v>0</v>
      </c>
      <c r="T29" s="154">
        <v>2</v>
      </c>
      <c r="U29" s="154">
        <v>1</v>
      </c>
      <c r="V29" s="154">
        <v>71</v>
      </c>
      <c r="W29" s="192">
        <v>148</v>
      </c>
      <c r="X29" s="192">
        <v>708</v>
      </c>
      <c r="Y29" s="192">
        <v>559</v>
      </c>
      <c r="Z29" s="192">
        <v>170</v>
      </c>
      <c r="AA29" s="139">
        <v>81</v>
      </c>
      <c r="AB29" s="257">
        <v>2071</v>
      </c>
      <c r="AC29" s="202">
        <v>98</v>
      </c>
      <c r="AD29" s="202">
        <v>96</v>
      </c>
      <c r="AE29" s="704">
        <v>47.16</v>
      </c>
      <c r="AF29" s="194">
        <v>6937</v>
      </c>
      <c r="AG29" s="194">
        <v>15935.2</v>
      </c>
      <c r="AH29" s="192">
        <v>28</v>
      </c>
      <c r="AI29" s="194">
        <v>142</v>
      </c>
      <c r="AJ29" s="194">
        <v>723</v>
      </c>
      <c r="AK29" s="194">
        <v>3456</v>
      </c>
      <c r="AL29" s="192">
        <v>2558.3000000000002</v>
      </c>
      <c r="AM29" s="192">
        <v>3121.1260000000002</v>
      </c>
      <c r="AN29" s="257">
        <v>3319</v>
      </c>
      <c r="AO29" s="192">
        <v>290</v>
      </c>
      <c r="AP29" s="192">
        <v>800</v>
      </c>
      <c r="AQ29" s="192">
        <v>15</v>
      </c>
      <c r="AR29" s="192">
        <v>5</v>
      </c>
      <c r="AS29" s="202">
        <v>0</v>
      </c>
      <c r="AT29" s="202">
        <v>0</v>
      </c>
      <c r="AU29" s="202">
        <v>0</v>
      </c>
      <c r="AV29" s="986">
        <v>0</v>
      </c>
      <c r="AW29" s="202">
        <v>0</v>
      </c>
      <c r="AX29" s="192">
        <v>2000</v>
      </c>
      <c r="AY29" s="192">
        <v>8000</v>
      </c>
      <c r="AZ29" s="259">
        <v>20</v>
      </c>
      <c r="BA29" s="194">
        <v>5200</v>
      </c>
      <c r="BB29" s="192">
        <v>13000</v>
      </c>
      <c r="BC29" s="195">
        <v>2310</v>
      </c>
      <c r="BD29" s="195">
        <v>3850</v>
      </c>
      <c r="BE29" s="195">
        <v>650</v>
      </c>
      <c r="BF29" s="195">
        <v>1300</v>
      </c>
      <c r="BG29" s="1059">
        <v>57.97</v>
      </c>
      <c r="BH29"/>
      <c r="BI29"/>
      <c r="BJ29"/>
      <c r="BK29"/>
      <c r="BL29"/>
      <c r="BM29"/>
      <c r="BN29"/>
      <c r="BO29"/>
      <c r="BP29"/>
      <c r="BQ29"/>
      <c r="BR29"/>
      <c r="BS29"/>
      <c r="BT29"/>
      <c r="BU29"/>
      <c r="BV29"/>
      <c r="BW29"/>
      <c r="BX29"/>
      <c r="BY29"/>
      <c r="BZ29"/>
      <c r="CA29"/>
      <c r="CB29"/>
      <c r="CC29"/>
      <c r="CD29"/>
      <c r="CE29"/>
      <c r="CF29"/>
      <c r="CG29"/>
      <c r="CH29"/>
      <c r="CI29"/>
      <c r="CJ29"/>
      <c r="CK29"/>
      <c r="CL29"/>
      <c r="CM29"/>
      <c r="CN29"/>
      <c r="CO29"/>
    </row>
    <row r="30" spans="1:93" x14ac:dyDescent="0.25">
      <c r="B30" s="283">
        <v>20</v>
      </c>
      <c r="C30" s="41">
        <v>41503</v>
      </c>
      <c r="D30" s="48" t="s">
        <v>83</v>
      </c>
      <c r="E30" s="231">
        <v>11707</v>
      </c>
      <c r="F30" s="192">
        <v>10107</v>
      </c>
      <c r="G30" s="141">
        <v>721</v>
      </c>
      <c r="H30" s="175">
        <v>215</v>
      </c>
      <c r="I30" s="139">
        <v>39</v>
      </c>
      <c r="J30" s="695">
        <v>1.896551724137931</v>
      </c>
      <c r="K30" s="697">
        <v>12.931034482758621</v>
      </c>
      <c r="L30" s="701">
        <v>4.1379310344827589</v>
      </c>
      <c r="M30" s="192">
        <v>3</v>
      </c>
      <c r="N30" s="202">
        <v>0</v>
      </c>
      <c r="O30" s="192">
        <v>24</v>
      </c>
      <c r="P30" s="192">
        <v>1</v>
      </c>
      <c r="Q30" s="139">
        <v>3</v>
      </c>
      <c r="R30" s="139">
        <v>0</v>
      </c>
      <c r="S30" s="139">
        <v>0</v>
      </c>
      <c r="T30" s="139">
        <v>4</v>
      </c>
      <c r="U30" s="139">
        <v>1</v>
      </c>
      <c r="V30" s="139">
        <v>112</v>
      </c>
      <c r="W30" s="192">
        <v>269</v>
      </c>
      <c r="X30" s="192">
        <v>1343</v>
      </c>
      <c r="Y30" s="192">
        <v>747</v>
      </c>
      <c r="Z30" s="192">
        <v>301</v>
      </c>
      <c r="AA30" s="139">
        <v>80</v>
      </c>
      <c r="AB30" s="257">
        <v>3387</v>
      </c>
      <c r="AC30" s="202">
        <v>99</v>
      </c>
      <c r="AD30" s="202">
        <v>96</v>
      </c>
      <c r="AE30" s="704">
        <v>24.19</v>
      </c>
      <c r="AF30" s="194">
        <v>189.5</v>
      </c>
      <c r="AG30" s="194">
        <v>711.55</v>
      </c>
      <c r="AH30" s="192">
        <v>33</v>
      </c>
      <c r="AI30" s="194">
        <v>122.25</v>
      </c>
      <c r="AJ30" s="194">
        <v>419.34999999999997</v>
      </c>
      <c r="AK30" s="194">
        <v>1531.288</v>
      </c>
      <c r="AL30" s="192">
        <v>1407.5</v>
      </c>
      <c r="AM30" s="192">
        <v>1703.075</v>
      </c>
      <c r="AN30" s="257">
        <v>2955</v>
      </c>
      <c r="AO30" s="192">
        <v>800</v>
      </c>
      <c r="AP30" s="192">
        <v>760</v>
      </c>
      <c r="AQ30" s="192">
        <v>130</v>
      </c>
      <c r="AR30" s="195">
        <v>12</v>
      </c>
      <c r="AS30" s="195">
        <v>0</v>
      </c>
      <c r="AT30" s="195">
        <v>35</v>
      </c>
      <c r="AU30" s="195">
        <v>500</v>
      </c>
      <c r="AV30" s="192">
        <v>10</v>
      </c>
      <c r="AW30" s="199">
        <v>50</v>
      </c>
      <c r="AX30" s="199">
        <v>1400</v>
      </c>
      <c r="AY30" s="192">
        <v>20800</v>
      </c>
      <c r="AZ30" s="259">
        <v>150</v>
      </c>
      <c r="BA30" s="194">
        <v>3850</v>
      </c>
      <c r="BB30" s="192">
        <v>11000</v>
      </c>
      <c r="BC30" s="195">
        <v>307.2</v>
      </c>
      <c r="BD30" s="195">
        <v>512</v>
      </c>
      <c r="BE30" s="192">
        <v>2550</v>
      </c>
      <c r="BF30" s="682">
        <v>4250</v>
      </c>
      <c r="BG30" s="1058">
        <v>50.81</v>
      </c>
    </row>
    <row r="31" spans="1:93" x14ac:dyDescent="0.25">
      <c r="B31" s="570">
        <v>21</v>
      </c>
      <c r="C31" s="41">
        <v>41518</v>
      </c>
      <c r="D31" s="48" t="s">
        <v>70</v>
      </c>
      <c r="E31" s="231">
        <v>6001</v>
      </c>
      <c r="F31" s="192">
        <v>4138</v>
      </c>
      <c r="G31" s="141">
        <v>481</v>
      </c>
      <c r="H31" s="175">
        <v>79</v>
      </c>
      <c r="I31" s="139">
        <v>25</v>
      </c>
      <c r="J31" s="695">
        <v>2.1634615384615383</v>
      </c>
      <c r="K31" s="697">
        <v>9.8557692307692299</v>
      </c>
      <c r="L31" s="701">
        <v>3.125</v>
      </c>
      <c r="M31" s="192">
        <v>6</v>
      </c>
      <c r="N31" s="202">
        <v>0</v>
      </c>
      <c r="O31" s="192">
        <v>21</v>
      </c>
      <c r="P31" s="195">
        <v>0</v>
      </c>
      <c r="Q31" s="154">
        <v>1</v>
      </c>
      <c r="R31" s="154">
        <v>0</v>
      </c>
      <c r="S31" s="154">
        <v>0</v>
      </c>
      <c r="T31" s="154">
        <v>3</v>
      </c>
      <c r="U31" s="154">
        <v>1</v>
      </c>
      <c r="V31" s="154">
        <v>61</v>
      </c>
      <c r="W31" s="192">
        <v>116</v>
      </c>
      <c r="X31" s="192">
        <v>527</v>
      </c>
      <c r="Y31" s="192">
        <v>386</v>
      </c>
      <c r="Z31" s="192">
        <v>127</v>
      </c>
      <c r="AA31" s="139">
        <v>133</v>
      </c>
      <c r="AB31" s="257">
        <v>2372</v>
      </c>
      <c r="AC31" s="202">
        <v>99</v>
      </c>
      <c r="AD31" s="202">
        <v>98</v>
      </c>
      <c r="AE31" s="704">
        <v>24.7</v>
      </c>
      <c r="AF31" s="194">
        <v>1429.5</v>
      </c>
      <c r="AG31" s="194">
        <v>5333.95</v>
      </c>
      <c r="AH31" s="192">
        <v>15</v>
      </c>
      <c r="AI31" s="194">
        <v>50</v>
      </c>
      <c r="AJ31" s="194">
        <v>1154.02</v>
      </c>
      <c r="AK31" s="194">
        <v>5398.7619999999997</v>
      </c>
      <c r="AL31" s="192">
        <v>2092.9</v>
      </c>
      <c r="AM31" s="192">
        <v>2532.4090000000001</v>
      </c>
      <c r="AN31" s="257">
        <v>13138</v>
      </c>
      <c r="AO31" s="192">
        <v>550</v>
      </c>
      <c r="AP31" s="192">
        <v>1100</v>
      </c>
      <c r="AQ31" s="192">
        <v>130</v>
      </c>
      <c r="AR31" s="192">
        <v>90</v>
      </c>
      <c r="AS31" s="195">
        <v>6</v>
      </c>
      <c r="AT31" s="195">
        <v>50</v>
      </c>
      <c r="AU31" s="195">
        <v>20</v>
      </c>
      <c r="AV31" s="195">
        <v>160</v>
      </c>
      <c r="AW31" s="192">
        <v>18</v>
      </c>
      <c r="AX31" s="192">
        <v>126000</v>
      </c>
      <c r="AY31" s="192">
        <v>45000</v>
      </c>
      <c r="AZ31" s="259">
        <v>95</v>
      </c>
      <c r="BA31" s="194">
        <v>24300</v>
      </c>
      <c r="BB31" s="192">
        <v>54000</v>
      </c>
      <c r="BC31" s="192">
        <v>6000</v>
      </c>
      <c r="BD31" s="192">
        <v>8000</v>
      </c>
      <c r="BE31" s="195">
        <v>0</v>
      </c>
      <c r="BF31" s="195">
        <v>0</v>
      </c>
      <c r="BG31" s="1059">
        <v>47.37</v>
      </c>
    </row>
    <row r="32" spans="1:93" x14ac:dyDescent="0.25">
      <c r="B32" s="283">
        <v>22</v>
      </c>
      <c r="C32" s="41">
        <v>41524</v>
      </c>
      <c r="D32" s="48" t="s">
        <v>60</v>
      </c>
      <c r="E32" s="231">
        <v>23950</v>
      </c>
      <c r="F32" s="192">
        <v>14370</v>
      </c>
      <c r="G32" s="141">
        <v>2455</v>
      </c>
      <c r="H32" s="175">
        <v>336</v>
      </c>
      <c r="I32" s="139">
        <v>136</v>
      </c>
      <c r="J32" s="695">
        <v>1.5214384508990317</v>
      </c>
      <c r="K32" s="697">
        <v>5.94744121715076</v>
      </c>
      <c r="L32" s="701">
        <v>2.2821576763485476</v>
      </c>
      <c r="M32" s="192">
        <v>2</v>
      </c>
      <c r="N32" s="202">
        <v>0</v>
      </c>
      <c r="O32" s="192">
        <v>45</v>
      </c>
      <c r="P32" s="192">
        <v>5</v>
      </c>
      <c r="Q32" s="139">
        <v>7</v>
      </c>
      <c r="R32" s="139">
        <v>0</v>
      </c>
      <c r="S32" s="139">
        <v>0</v>
      </c>
      <c r="T32" s="139">
        <v>8</v>
      </c>
      <c r="U32" s="139">
        <v>3</v>
      </c>
      <c r="V32" s="139">
        <v>223</v>
      </c>
      <c r="W32" s="192">
        <v>739</v>
      </c>
      <c r="X32" s="192">
        <v>2641</v>
      </c>
      <c r="Y32" s="192">
        <v>2023</v>
      </c>
      <c r="Z32" s="192">
        <v>642</v>
      </c>
      <c r="AA32" s="139">
        <v>230</v>
      </c>
      <c r="AB32" s="257">
        <v>9627</v>
      </c>
      <c r="AC32" s="202">
        <v>100</v>
      </c>
      <c r="AD32" s="202">
        <v>99</v>
      </c>
      <c r="AE32" s="704">
        <v>18.95</v>
      </c>
      <c r="AF32" s="194">
        <v>8002</v>
      </c>
      <c r="AG32" s="194">
        <v>56479.770000000004</v>
      </c>
      <c r="AH32" s="192">
        <v>52</v>
      </c>
      <c r="AI32" s="194">
        <v>222</v>
      </c>
      <c r="AJ32" s="194">
        <v>1073</v>
      </c>
      <c r="AK32" s="194">
        <v>7688</v>
      </c>
      <c r="AL32" s="192">
        <v>3726.8</v>
      </c>
      <c r="AM32" s="192">
        <v>4546.6959999999999</v>
      </c>
      <c r="AN32" s="257">
        <v>28180</v>
      </c>
      <c r="AO32" s="192">
        <v>1999.9999999999998</v>
      </c>
      <c r="AP32" s="192">
        <v>1700</v>
      </c>
      <c r="AQ32" s="192">
        <v>150</v>
      </c>
      <c r="AR32" s="192">
        <v>260</v>
      </c>
      <c r="AS32" s="192">
        <v>100</v>
      </c>
      <c r="AT32" s="195">
        <v>160</v>
      </c>
      <c r="AU32" s="195">
        <v>100</v>
      </c>
      <c r="AV32" s="197">
        <v>100</v>
      </c>
      <c r="AW32" s="197">
        <v>250</v>
      </c>
      <c r="AX32" s="192">
        <v>350000</v>
      </c>
      <c r="AY32" s="192">
        <v>600000</v>
      </c>
      <c r="AZ32" s="259">
        <v>125</v>
      </c>
      <c r="BA32" s="194">
        <v>1240000</v>
      </c>
      <c r="BB32" s="192">
        <v>3100000</v>
      </c>
      <c r="BC32" s="195">
        <v>120000</v>
      </c>
      <c r="BD32" s="195">
        <v>200000</v>
      </c>
      <c r="BE32" s="195">
        <v>0</v>
      </c>
      <c r="BF32" s="195">
        <v>0</v>
      </c>
      <c r="BG32" s="1058">
        <v>59</v>
      </c>
    </row>
    <row r="33" spans="2:59" x14ac:dyDescent="0.25">
      <c r="B33" s="283">
        <v>23</v>
      </c>
      <c r="C33" s="41">
        <v>41530</v>
      </c>
      <c r="D33" s="48" t="s">
        <v>84</v>
      </c>
      <c r="E33" s="231">
        <v>11339</v>
      </c>
      <c r="F33" s="192">
        <v>10576</v>
      </c>
      <c r="G33" s="141">
        <v>422</v>
      </c>
      <c r="H33" s="175">
        <v>202</v>
      </c>
      <c r="I33" s="157">
        <v>42</v>
      </c>
      <c r="J33" s="695">
        <v>1.3133208255159476</v>
      </c>
      <c r="K33" s="697">
        <v>13.977485928705441</v>
      </c>
      <c r="L33" s="701">
        <v>3.1894934333958722</v>
      </c>
      <c r="M33" s="192">
        <v>5</v>
      </c>
      <c r="N33" s="202">
        <v>0</v>
      </c>
      <c r="O33" s="192">
        <v>35</v>
      </c>
      <c r="P33" s="195">
        <v>0</v>
      </c>
      <c r="Q33" s="154">
        <v>5</v>
      </c>
      <c r="R33" s="154">
        <v>0</v>
      </c>
      <c r="S33" s="154">
        <v>0</v>
      </c>
      <c r="T33" s="154">
        <v>2</v>
      </c>
      <c r="U33" s="154">
        <v>1</v>
      </c>
      <c r="V33" s="154">
        <v>114</v>
      </c>
      <c r="W33" s="192">
        <v>231</v>
      </c>
      <c r="X33" s="192">
        <v>1180</v>
      </c>
      <c r="Y33" s="192">
        <v>804</v>
      </c>
      <c r="Z33" s="192">
        <v>259</v>
      </c>
      <c r="AA33" s="139">
        <v>103</v>
      </c>
      <c r="AB33" s="257">
        <v>3277</v>
      </c>
      <c r="AC33" s="202">
        <v>100</v>
      </c>
      <c r="AD33" s="202">
        <v>100</v>
      </c>
      <c r="AE33" s="704">
        <v>42.6</v>
      </c>
      <c r="AF33" s="194">
        <v>743</v>
      </c>
      <c r="AG33" s="194">
        <v>2330</v>
      </c>
      <c r="AH33" s="192">
        <v>22</v>
      </c>
      <c r="AI33" s="194">
        <v>290</v>
      </c>
      <c r="AJ33" s="194">
        <v>929.37</v>
      </c>
      <c r="AK33" s="194">
        <v>3281.7219999999998</v>
      </c>
      <c r="AL33" s="192">
        <v>3794.9</v>
      </c>
      <c r="AM33" s="192">
        <v>4591.8289999999997</v>
      </c>
      <c r="AN33" s="257">
        <v>1654</v>
      </c>
      <c r="AO33" s="192">
        <v>382</v>
      </c>
      <c r="AP33" s="192">
        <v>780</v>
      </c>
      <c r="AQ33" s="192">
        <v>154</v>
      </c>
      <c r="AR33" s="192">
        <v>15</v>
      </c>
      <c r="AS33" s="195">
        <v>0</v>
      </c>
      <c r="AT33" s="197">
        <v>100</v>
      </c>
      <c r="AU33" s="197">
        <v>650</v>
      </c>
      <c r="AV33" s="986">
        <v>0</v>
      </c>
      <c r="AW33" s="986">
        <v>0</v>
      </c>
      <c r="AX33" s="199">
        <v>6000</v>
      </c>
      <c r="AY33" s="192">
        <v>24000</v>
      </c>
      <c r="AZ33" s="259">
        <v>150</v>
      </c>
      <c r="BA33" s="1119">
        <v>0</v>
      </c>
      <c r="BB33" s="202">
        <v>0</v>
      </c>
      <c r="BC33" s="195">
        <v>0</v>
      </c>
      <c r="BD33" s="195">
        <v>0</v>
      </c>
      <c r="BE33" s="192">
        <v>115500</v>
      </c>
      <c r="BF33" s="682">
        <v>154000</v>
      </c>
      <c r="BG33" s="1059">
        <v>54.95</v>
      </c>
    </row>
    <row r="34" spans="2:59" x14ac:dyDescent="0.25">
      <c r="B34" s="283">
        <v>24</v>
      </c>
      <c r="C34" s="41">
        <v>41548</v>
      </c>
      <c r="D34" s="48" t="s">
        <v>202</v>
      </c>
      <c r="E34" s="231">
        <v>13508</v>
      </c>
      <c r="F34" s="192">
        <v>10594</v>
      </c>
      <c r="G34" s="141">
        <v>610</v>
      </c>
      <c r="H34" s="181">
        <v>261</v>
      </c>
      <c r="I34" s="139">
        <v>53</v>
      </c>
      <c r="J34" s="695">
        <v>1.0869565217391304</v>
      </c>
      <c r="K34" s="697">
        <v>9.8731884057971016</v>
      </c>
      <c r="L34" s="701">
        <v>1.6304347826086956</v>
      </c>
      <c r="M34" s="192">
        <v>1</v>
      </c>
      <c r="N34" s="202">
        <v>0</v>
      </c>
      <c r="O34" s="192">
        <v>12</v>
      </c>
      <c r="P34" s="202">
        <v>0</v>
      </c>
      <c r="Q34" s="139">
        <v>5</v>
      </c>
      <c r="R34" s="139">
        <v>1</v>
      </c>
      <c r="S34" s="139">
        <v>0</v>
      </c>
      <c r="T34" s="139">
        <v>4</v>
      </c>
      <c r="U34" s="139">
        <v>1</v>
      </c>
      <c r="V34" s="139">
        <v>131</v>
      </c>
      <c r="W34" s="192">
        <v>285</v>
      </c>
      <c r="X34" s="192">
        <v>1495</v>
      </c>
      <c r="Y34" s="192">
        <v>1033</v>
      </c>
      <c r="Z34" s="192">
        <v>337</v>
      </c>
      <c r="AA34" s="139">
        <v>120</v>
      </c>
      <c r="AB34" s="257">
        <v>4857</v>
      </c>
      <c r="AC34" s="202">
        <v>99</v>
      </c>
      <c r="AD34" s="202">
        <v>100</v>
      </c>
      <c r="AE34" s="704">
        <v>9.23</v>
      </c>
      <c r="AF34" s="194">
        <v>198.5</v>
      </c>
      <c r="AG34" s="194">
        <v>617.09999999999991</v>
      </c>
      <c r="AH34" s="192">
        <v>40</v>
      </c>
      <c r="AI34" s="194">
        <v>112</v>
      </c>
      <c r="AJ34" s="194">
        <v>402.5</v>
      </c>
      <c r="AK34" s="194">
        <v>1933.2249999999999</v>
      </c>
      <c r="AL34" s="192">
        <v>859</v>
      </c>
      <c r="AM34" s="192">
        <v>1047.98</v>
      </c>
      <c r="AN34" s="257">
        <v>6230</v>
      </c>
      <c r="AO34" s="192">
        <v>799.99999999999989</v>
      </c>
      <c r="AP34" s="192">
        <v>380</v>
      </c>
      <c r="AQ34" s="192">
        <v>50</v>
      </c>
      <c r="AR34" s="192">
        <v>225</v>
      </c>
      <c r="AS34" s="195">
        <v>20</v>
      </c>
      <c r="AT34" s="192">
        <v>25</v>
      </c>
      <c r="AU34" s="195">
        <v>0</v>
      </c>
      <c r="AV34" s="192">
        <v>100</v>
      </c>
      <c r="AW34" s="202">
        <v>0</v>
      </c>
      <c r="AX34" s="192">
        <v>1650</v>
      </c>
      <c r="AY34" s="192">
        <v>36000</v>
      </c>
      <c r="AZ34" s="259">
        <v>240</v>
      </c>
      <c r="BA34" s="194">
        <v>25000</v>
      </c>
      <c r="BB34" s="192">
        <v>50000</v>
      </c>
      <c r="BC34" s="192">
        <v>7350</v>
      </c>
      <c r="BD34" s="192">
        <v>7350</v>
      </c>
      <c r="BE34" s="195">
        <v>3575</v>
      </c>
      <c r="BF34" s="195">
        <v>6500</v>
      </c>
      <c r="BG34" s="1059">
        <v>48.45</v>
      </c>
    </row>
    <row r="35" spans="2:59" x14ac:dyDescent="0.25">
      <c r="B35" s="283">
        <v>25</v>
      </c>
      <c r="C35" s="41">
        <v>41551</v>
      </c>
      <c r="D35" s="48" t="s">
        <v>79</v>
      </c>
      <c r="E35" s="231">
        <v>125037</v>
      </c>
      <c r="F35" s="192">
        <v>99128</v>
      </c>
      <c r="G35" s="141">
        <v>39973</v>
      </c>
      <c r="H35" s="175">
        <v>2587</v>
      </c>
      <c r="I35" s="157">
        <v>583</v>
      </c>
      <c r="J35" s="695">
        <v>1.039614795360035</v>
      </c>
      <c r="K35" s="697">
        <v>10.66973079448457</v>
      </c>
      <c r="L35" s="701">
        <v>2.6592252133946159</v>
      </c>
      <c r="M35" s="192">
        <v>24</v>
      </c>
      <c r="N35" s="202">
        <v>0</v>
      </c>
      <c r="O35" s="192">
        <v>134</v>
      </c>
      <c r="P35" s="192">
        <v>30</v>
      </c>
      <c r="Q35" s="154">
        <v>16</v>
      </c>
      <c r="R35" s="154">
        <v>0</v>
      </c>
      <c r="S35" s="154">
        <v>0</v>
      </c>
      <c r="T35" s="154">
        <v>42</v>
      </c>
      <c r="U35" s="154">
        <v>14</v>
      </c>
      <c r="V35" s="154">
        <v>1043</v>
      </c>
      <c r="W35" s="1155">
        <v>2486</v>
      </c>
      <c r="X35" s="192">
        <v>13515</v>
      </c>
      <c r="Y35" s="192">
        <v>9151</v>
      </c>
      <c r="Z35" s="192">
        <v>2738</v>
      </c>
      <c r="AA35" s="139">
        <v>2738</v>
      </c>
      <c r="AB35" s="257">
        <v>43734</v>
      </c>
      <c r="AC35" s="202">
        <v>100</v>
      </c>
      <c r="AD35" s="202">
        <v>100</v>
      </c>
      <c r="AE35" s="704">
        <v>20.66</v>
      </c>
      <c r="AF35" s="194">
        <v>7479</v>
      </c>
      <c r="AG35" s="194">
        <v>22252.3</v>
      </c>
      <c r="AH35" s="192">
        <v>208</v>
      </c>
      <c r="AI35" s="194">
        <v>1134</v>
      </c>
      <c r="AJ35" s="194">
        <v>3637.5</v>
      </c>
      <c r="AK35" s="194">
        <v>17948.650000000001</v>
      </c>
      <c r="AL35" s="192">
        <v>14797.9</v>
      </c>
      <c r="AM35" s="192">
        <v>18053.437999999998</v>
      </c>
      <c r="AN35" s="257">
        <v>25351</v>
      </c>
      <c r="AO35" s="192">
        <v>3800</v>
      </c>
      <c r="AP35" s="192">
        <v>6980</v>
      </c>
      <c r="AQ35" s="192">
        <v>390</v>
      </c>
      <c r="AR35" s="192">
        <v>112</v>
      </c>
      <c r="AS35" s="195">
        <v>65</v>
      </c>
      <c r="AT35" s="195">
        <v>450</v>
      </c>
      <c r="AU35" s="195">
        <v>1150</v>
      </c>
      <c r="AV35" s="192">
        <v>130</v>
      </c>
      <c r="AW35" s="192">
        <v>160</v>
      </c>
      <c r="AX35" s="192">
        <v>60000</v>
      </c>
      <c r="AY35" s="192">
        <v>1250000</v>
      </c>
      <c r="AZ35" s="259">
        <v>1200</v>
      </c>
      <c r="BA35" s="194">
        <v>176000</v>
      </c>
      <c r="BB35" s="192">
        <v>435000</v>
      </c>
      <c r="BC35" s="192">
        <v>49300</v>
      </c>
      <c r="BD35" s="192">
        <v>58000</v>
      </c>
      <c r="BE35" s="192">
        <v>59500</v>
      </c>
      <c r="BF35" s="682">
        <v>119000</v>
      </c>
      <c r="BG35" s="1058">
        <v>58.7</v>
      </c>
    </row>
    <row r="36" spans="2:59" x14ac:dyDescent="0.25">
      <c r="B36" s="692">
        <v>26</v>
      </c>
      <c r="C36" s="41">
        <v>41615</v>
      </c>
      <c r="D36" s="48" t="s">
        <v>61</v>
      </c>
      <c r="E36" s="231">
        <v>22698</v>
      </c>
      <c r="F36" s="192">
        <v>13035</v>
      </c>
      <c r="G36" s="141">
        <v>2590</v>
      </c>
      <c r="H36" s="181">
        <v>278</v>
      </c>
      <c r="I36" s="139">
        <v>124</v>
      </c>
      <c r="J36" s="695">
        <v>2.7879677182685256</v>
      </c>
      <c r="K36" s="697">
        <v>5.1357300073367567</v>
      </c>
      <c r="L36" s="701">
        <v>3.008070432868672</v>
      </c>
      <c r="M36" s="192">
        <v>4</v>
      </c>
      <c r="N36" s="202">
        <v>0</v>
      </c>
      <c r="O36" s="192">
        <v>23</v>
      </c>
      <c r="P36" s="192">
        <v>5</v>
      </c>
      <c r="Q36" s="154">
        <v>4</v>
      </c>
      <c r="R36" s="154">
        <v>0</v>
      </c>
      <c r="S36" s="154">
        <v>0</v>
      </c>
      <c r="T36" s="154">
        <v>7</v>
      </c>
      <c r="U36" s="154">
        <v>2</v>
      </c>
      <c r="V36" s="154">
        <v>185</v>
      </c>
      <c r="W36" s="192">
        <v>488</v>
      </c>
      <c r="X36" s="192">
        <v>2133</v>
      </c>
      <c r="Y36" s="192">
        <v>1635</v>
      </c>
      <c r="Z36" s="192">
        <v>521</v>
      </c>
      <c r="AA36" s="139">
        <v>358</v>
      </c>
      <c r="AB36" s="257">
        <v>8235</v>
      </c>
      <c r="AC36" s="202">
        <v>100</v>
      </c>
      <c r="AD36" s="202">
        <v>100</v>
      </c>
      <c r="AE36" s="704">
        <v>21.71</v>
      </c>
      <c r="AF36" s="194">
        <v>3460</v>
      </c>
      <c r="AG36" s="194">
        <v>15950.1</v>
      </c>
      <c r="AH36" s="192">
        <v>28</v>
      </c>
      <c r="AI36" s="194">
        <v>219</v>
      </c>
      <c r="AJ36" s="194">
        <v>2154.54</v>
      </c>
      <c r="AK36" s="194">
        <v>9207.8222000000005</v>
      </c>
      <c r="AL36" s="192">
        <v>616</v>
      </c>
      <c r="AM36" s="192">
        <v>745.36</v>
      </c>
      <c r="AN36" s="257">
        <v>13531</v>
      </c>
      <c r="AO36" s="192">
        <v>2500</v>
      </c>
      <c r="AP36" s="192">
        <v>220</v>
      </c>
      <c r="AQ36" s="192">
        <v>220</v>
      </c>
      <c r="AR36" s="192">
        <v>150</v>
      </c>
      <c r="AS36" s="195">
        <v>50</v>
      </c>
      <c r="AT36" s="195">
        <v>0</v>
      </c>
      <c r="AU36" s="195">
        <v>850</v>
      </c>
      <c r="AV36" s="192">
        <v>750</v>
      </c>
      <c r="AW36" s="192">
        <v>120</v>
      </c>
      <c r="AX36" s="192">
        <v>560000</v>
      </c>
      <c r="AY36" s="192">
        <v>500000</v>
      </c>
      <c r="AZ36" s="260">
        <v>450</v>
      </c>
      <c r="BA36" s="194">
        <v>742500</v>
      </c>
      <c r="BB36" s="192">
        <v>1650000</v>
      </c>
      <c r="BC36" s="195">
        <v>200000</v>
      </c>
      <c r="BD36" s="195">
        <v>200000</v>
      </c>
      <c r="BE36" s="195">
        <v>0</v>
      </c>
      <c r="BF36" s="195">
        <v>0</v>
      </c>
      <c r="BG36" s="1059">
        <v>52.16</v>
      </c>
    </row>
    <row r="37" spans="2:59" x14ac:dyDescent="0.25">
      <c r="B37" s="283">
        <v>27</v>
      </c>
      <c r="C37" s="41">
        <v>41660</v>
      </c>
      <c r="D37" s="48" t="s">
        <v>85</v>
      </c>
      <c r="E37" s="231">
        <v>12359</v>
      </c>
      <c r="F37" s="192">
        <v>11334</v>
      </c>
      <c r="G37" s="141">
        <v>499</v>
      </c>
      <c r="H37" s="175">
        <v>223</v>
      </c>
      <c r="I37" s="139">
        <v>48</v>
      </c>
      <c r="J37" s="695">
        <v>2.508361204013378</v>
      </c>
      <c r="K37" s="697">
        <v>12.45819397993311</v>
      </c>
      <c r="L37" s="701">
        <v>2.9264214046822743</v>
      </c>
      <c r="M37" s="192">
        <v>2</v>
      </c>
      <c r="N37" s="202">
        <v>0</v>
      </c>
      <c r="O37" s="192">
        <v>38</v>
      </c>
      <c r="P37" s="195">
        <v>0</v>
      </c>
      <c r="Q37" s="154">
        <v>2</v>
      </c>
      <c r="R37" s="154">
        <v>0</v>
      </c>
      <c r="S37" s="154">
        <v>0</v>
      </c>
      <c r="T37" s="154">
        <v>5</v>
      </c>
      <c r="U37" s="154">
        <v>2</v>
      </c>
      <c r="V37" s="154">
        <v>117</v>
      </c>
      <c r="W37" s="192">
        <v>248</v>
      </c>
      <c r="X37" s="192">
        <v>1327</v>
      </c>
      <c r="Y37" s="192">
        <v>654</v>
      </c>
      <c r="Z37" s="192">
        <v>218</v>
      </c>
      <c r="AA37" s="139">
        <v>77</v>
      </c>
      <c r="AB37" s="257">
        <v>3423</v>
      </c>
      <c r="AC37" s="202">
        <v>99</v>
      </c>
      <c r="AD37" s="202">
        <v>96</v>
      </c>
      <c r="AE37" s="704">
        <v>58.88</v>
      </c>
      <c r="AF37" s="194">
        <v>307</v>
      </c>
      <c r="AG37" s="194">
        <v>907.8</v>
      </c>
      <c r="AH37" s="192">
        <v>52</v>
      </c>
      <c r="AI37" s="194">
        <v>290.25</v>
      </c>
      <c r="AJ37" s="194">
        <v>713</v>
      </c>
      <c r="AK37" s="194">
        <v>3925.2</v>
      </c>
      <c r="AL37" s="192">
        <v>2774.3</v>
      </c>
      <c r="AM37" s="192">
        <v>3384.6460000000002</v>
      </c>
      <c r="AN37" s="257">
        <v>4900</v>
      </c>
      <c r="AO37" s="192">
        <v>300</v>
      </c>
      <c r="AP37" s="192">
        <v>350</v>
      </c>
      <c r="AQ37" s="192">
        <v>25</v>
      </c>
      <c r="AR37" s="192">
        <v>40</v>
      </c>
      <c r="AS37" s="195">
        <v>0</v>
      </c>
      <c r="AT37" s="1042">
        <v>0</v>
      </c>
      <c r="AU37" s="192">
        <v>100</v>
      </c>
      <c r="AV37" s="195">
        <v>0</v>
      </c>
      <c r="AW37" s="195">
        <v>45</v>
      </c>
      <c r="AX37" s="199">
        <v>20000</v>
      </c>
      <c r="AY37" s="192">
        <v>80000</v>
      </c>
      <c r="AZ37" s="259">
        <v>30</v>
      </c>
      <c r="BA37" s="194">
        <v>11500</v>
      </c>
      <c r="BB37" s="192">
        <v>23000</v>
      </c>
      <c r="BC37" s="195">
        <v>0</v>
      </c>
      <c r="BD37" s="195">
        <v>0</v>
      </c>
      <c r="BE37" s="192">
        <v>14000</v>
      </c>
      <c r="BF37" s="682">
        <v>28000</v>
      </c>
      <c r="BG37" s="1058">
        <v>51.97</v>
      </c>
    </row>
    <row r="38" spans="2:59" x14ac:dyDescent="0.25">
      <c r="B38" s="283">
        <v>28</v>
      </c>
      <c r="C38" s="41">
        <v>41668</v>
      </c>
      <c r="D38" s="48" t="s">
        <v>86</v>
      </c>
      <c r="E38" s="231">
        <v>33561</v>
      </c>
      <c r="F38" s="192">
        <v>29041</v>
      </c>
      <c r="G38" s="141">
        <v>2219</v>
      </c>
      <c r="H38" s="175">
        <v>468</v>
      </c>
      <c r="I38" s="157">
        <v>179</v>
      </c>
      <c r="J38" s="695">
        <v>0.28112449799196787</v>
      </c>
      <c r="K38" s="697">
        <v>14.457831325301203</v>
      </c>
      <c r="L38" s="701">
        <v>3.3734939759036147</v>
      </c>
      <c r="M38" s="192">
        <v>9</v>
      </c>
      <c r="N38" s="202">
        <v>0</v>
      </c>
      <c r="O38" s="192">
        <v>80</v>
      </c>
      <c r="P38" s="192">
        <v>1</v>
      </c>
      <c r="Q38" s="139">
        <v>9</v>
      </c>
      <c r="R38" s="139">
        <v>0</v>
      </c>
      <c r="S38" s="139">
        <v>0</v>
      </c>
      <c r="T38" s="139">
        <v>11</v>
      </c>
      <c r="U38" s="139">
        <v>2</v>
      </c>
      <c r="V38" s="139">
        <v>282</v>
      </c>
      <c r="W38" s="192">
        <v>564</v>
      </c>
      <c r="X38" s="192">
        <v>2961</v>
      </c>
      <c r="Y38" s="192">
        <v>1972</v>
      </c>
      <c r="Z38" s="192">
        <v>701</v>
      </c>
      <c r="AA38" s="139">
        <v>540</v>
      </c>
      <c r="AB38" s="257">
        <v>10018</v>
      </c>
      <c r="AC38" s="202">
        <v>99</v>
      </c>
      <c r="AD38" s="202">
        <v>99</v>
      </c>
      <c r="AE38" s="704">
        <v>19.71</v>
      </c>
      <c r="AF38" s="194">
        <v>2163</v>
      </c>
      <c r="AG38" s="194">
        <v>5457.5499999999993</v>
      </c>
      <c r="AH38" s="192">
        <v>183</v>
      </c>
      <c r="AI38" s="194">
        <v>844.4</v>
      </c>
      <c r="AJ38" s="194">
        <v>2364.5</v>
      </c>
      <c r="AK38" s="194">
        <v>18813.400000000001</v>
      </c>
      <c r="AL38" s="192">
        <v>4436.8999999999996</v>
      </c>
      <c r="AM38" s="192">
        <v>5413.0179999999991</v>
      </c>
      <c r="AN38" s="257">
        <v>6746</v>
      </c>
      <c r="AO38" s="192">
        <v>1200</v>
      </c>
      <c r="AP38" s="192">
        <v>850</v>
      </c>
      <c r="AQ38" s="192">
        <v>175</v>
      </c>
      <c r="AR38" s="192">
        <v>100</v>
      </c>
      <c r="AS38" s="195">
        <v>45</v>
      </c>
      <c r="AT38" s="192">
        <v>800</v>
      </c>
      <c r="AU38" s="192">
        <v>2800</v>
      </c>
      <c r="AV38" s="192">
        <v>95</v>
      </c>
      <c r="AW38" s="192">
        <v>93</v>
      </c>
      <c r="AX38" s="192">
        <v>4000</v>
      </c>
      <c r="AY38" s="192">
        <v>120000</v>
      </c>
      <c r="AZ38" s="259">
        <v>765</v>
      </c>
      <c r="BA38" s="194">
        <v>1500</v>
      </c>
      <c r="BB38" s="192">
        <v>3000</v>
      </c>
      <c r="BC38" s="195">
        <v>0</v>
      </c>
      <c r="BD38" s="195">
        <v>0</v>
      </c>
      <c r="BE38" s="192">
        <v>4350</v>
      </c>
      <c r="BF38" s="682">
        <v>8700</v>
      </c>
      <c r="BG38" s="1059">
        <v>49.55</v>
      </c>
    </row>
    <row r="39" spans="2:59" x14ac:dyDescent="0.25">
      <c r="B39" s="283">
        <v>29</v>
      </c>
      <c r="C39" s="41">
        <v>41676</v>
      </c>
      <c r="D39" s="48" t="s">
        <v>62</v>
      </c>
      <c r="E39" s="231">
        <v>10484</v>
      </c>
      <c r="F39" s="192">
        <v>9429</v>
      </c>
      <c r="G39" s="141">
        <v>557</v>
      </c>
      <c r="H39" s="175">
        <v>186</v>
      </c>
      <c r="I39" s="139">
        <v>45</v>
      </c>
      <c r="J39" s="694">
        <v>1.3333333333333335</v>
      </c>
      <c r="K39" s="697">
        <v>6.7619047619047619</v>
      </c>
      <c r="L39" s="700">
        <v>2.5714285714285712</v>
      </c>
      <c r="M39" s="192">
        <v>4</v>
      </c>
      <c r="N39" s="202">
        <v>0</v>
      </c>
      <c r="O39" s="192">
        <v>35</v>
      </c>
      <c r="P39" s="195">
        <v>0</v>
      </c>
      <c r="Q39" s="154">
        <v>4</v>
      </c>
      <c r="R39" s="154">
        <v>0</v>
      </c>
      <c r="S39" s="154">
        <v>0</v>
      </c>
      <c r="T39" s="154">
        <v>3</v>
      </c>
      <c r="U39" s="154">
        <v>1</v>
      </c>
      <c r="V39" s="154">
        <v>104</v>
      </c>
      <c r="W39" s="192">
        <v>173</v>
      </c>
      <c r="X39" s="192">
        <v>1056</v>
      </c>
      <c r="Y39" s="192">
        <v>699</v>
      </c>
      <c r="Z39" s="192">
        <v>225</v>
      </c>
      <c r="AA39" s="139">
        <v>111</v>
      </c>
      <c r="AB39" s="257">
        <v>3455</v>
      </c>
      <c r="AC39" s="202">
        <v>99</v>
      </c>
      <c r="AD39" s="202">
        <v>98</v>
      </c>
      <c r="AE39" s="704">
        <v>25.18</v>
      </c>
      <c r="AF39" s="194">
        <v>3374</v>
      </c>
      <c r="AG39" s="194">
        <v>4876</v>
      </c>
      <c r="AH39" s="192">
        <v>65</v>
      </c>
      <c r="AI39" s="194">
        <v>512</v>
      </c>
      <c r="AJ39" s="194">
        <v>1526</v>
      </c>
      <c r="AK39" s="194">
        <v>8721.25</v>
      </c>
      <c r="AL39" s="192">
        <v>2552.9</v>
      </c>
      <c r="AM39" s="192">
        <v>3089.009</v>
      </c>
      <c r="AN39" s="257">
        <v>8039</v>
      </c>
      <c r="AO39" s="192">
        <v>647</v>
      </c>
      <c r="AP39" s="192">
        <v>320</v>
      </c>
      <c r="AQ39" s="192">
        <v>60</v>
      </c>
      <c r="AR39" s="192">
        <v>40</v>
      </c>
      <c r="AS39" s="195">
        <v>16</v>
      </c>
      <c r="AT39" s="197">
        <v>200</v>
      </c>
      <c r="AU39" s="197">
        <v>150</v>
      </c>
      <c r="AV39" s="197">
        <v>150</v>
      </c>
      <c r="AW39" s="197">
        <v>100</v>
      </c>
      <c r="AX39" s="192">
        <v>1500</v>
      </c>
      <c r="AY39" s="192">
        <v>18000</v>
      </c>
      <c r="AZ39" s="259">
        <v>165</v>
      </c>
      <c r="BA39" s="1119">
        <v>0</v>
      </c>
      <c r="BB39" s="202">
        <v>0</v>
      </c>
      <c r="BC39" s="195">
        <v>0</v>
      </c>
      <c r="BD39" s="195">
        <v>0</v>
      </c>
      <c r="BE39" s="192">
        <v>27000</v>
      </c>
      <c r="BF39" s="682">
        <v>45000</v>
      </c>
      <c r="BG39" s="1058">
        <v>49.71</v>
      </c>
    </row>
    <row r="40" spans="2:59" x14ac:dyDescent="0.25">
      <c r="B40" s="283">
        <v>30</v>
      </c>
      <c r="C40" s="41">
        <v>41770</v>
      </c>
      <c r="D40" s="48" t="s">
        <v>77</v>
      </c>
      <c r="E40" s="231">
        <v>17864</v>
      </c>
      <c r="F40" s="192">
        <v>17529</v>
      </c>
      <c r="G40" s="141">
        <v>1020</v>
      </c>
      <c r="H40" s="175">
        <v>371</v>
      </c>
      <c r="I40" s="139">
        <v>68</v>
      </c>
      <c r="J40" s="695">
        <v>0.56208482370975976</v>
      </c>
      <c r="K40" s="697">
        <v>8.482370975983649</v>
      </c>
      <c r="L40" s="701">
        <v>1.6862544711292795</v>
      </c>
      <c r="M40" s="192">
        <v>7</v>
      </c>
      <c r="N40" s="202">
        <v>0</v>
      </c>
      <c r="O40" s="192">
        <v>48</v>
      </c>
      <c r="P40" s="192">
        <v>2</v>
      </c>
      <c r="Q40" s="139">
        <v>7</v>
      </c>
      <c r="R40" s="139">
        <v>0</v>
      </c>
      <c r="S40" s="139">
        <v>0</v>
      </c>
      <c r="T40" s="139">
        <v>5</v>
      </c>
      <c r="U40" s="139">
        <v>2</v>
      </c>
      <c r="V40" s="139">
        <v>198</v>
      </c>
      <c r="W40" s="192">
        <v>457</v>
      </c>
      <c r="X40" s="192">
        <v>2313</v>
      </c>
      <c r="Y40" s="192">
        <v>1525</v>
      </c>
      <c r="Z40" s="192">
        <v>406</v>
      </c>
      <c r="AA40" s="139">
        <v>450</v>
      </c>
      <c r="AB40" s="257">
        <v>6142</v>
      </c>
      <c r="AC40" s="202">
        <v>100</v>
      </c>
      <c r="AD40" s="202">
        <v>100</v>
      </c>
      <c r="AE40" s="704">
        <v>20.23</v>
      </c>
      <c r="AF40" s="194">
        <v>555</v>
      </c>
      <c r="AG40" s="194">
        <v>3600</v>
      </c>
      <c r="AH40" s="192">
        <v>53</v>
      </c>
      <c r="AI40" s="194">
        <v>1155</v>
      </c>
      <c r="AJ40" s="194">
        <v>592.5</v>
      </c>
      <c r="AK40" s="194">
        <v>3794.3</v>
      </c>
      <c r="AL40" s="192">
        <v>5433.9</v>
      </c>
      <c r="AM40" s="192">
        <v>6575.0189999999993</v>
      </c>
      <c r="AN40" s="257">
        <v>8380</v>
      </c>
      <c r="AO40" s="192">
        <v>1500</v>
      </c>
      <c r="AP40" s="192">
        <v>155</v>
      </c>
      <c r="AQ40" s="192">
        <v>55</v>
      </c>
      <c r="AR40" s="192">
        <v>18</v>
      </c>
      <c r="AS40" s="201">
        <v>28</v>
      </c>
      <c r="AT40" s="195">
        <v>191</v>
      </c>
      <c r="AU40" s="202">
        <v>0</v>
      </c>
      <c r="AV40" s="192">
        <v>145</v>
      </c>
      <c r="AW40" s="192">
        <v>80</v>
      </c>
      <c r="AX40" s="192">
        <v>24000</v>
      </c>
      <c r="AY40" s="192">
        <v>33000</v>
      </c>
      <c r="AZ40" s="259">
        <v>155</v>
      </c>
      <c r="BA40" s="194">
        <v>21600</v>
      </c>
      <c r="BB40" s="192">
        <v>48000</v>
      </c>
      <c r="BC40" s="195">
        <v>0</v>
      </c>
      <c r="BD40" s="195">
        <v>0</v>
      </c>
      <c r="BE40" s="192">
        <v>6900</v>
      </c>
      <c r="BF40" s="682">
        <v>13800</v>
      </c>
      <c r="BG40" s="1059">
        <v>40.57</v>
      </c>
    </row>
    <row r="41" spans="2:59" x14ac:dyDescent="0.25">
      <c r="B41" s="570">
        <v>31</v>
      </c>
      <c r="C41" s="41">
        <v>41791</v>
      </c>
      <c r="D41" s="48" t="s">
        <v>78</v>
      </c>
      <c r="E41" s="231">
        <v>17623</v>
      </c>
      <c r="F41" s="192">
        <v>14202</v>
      </c>
      <c r="G41" s="141">
        <v>1088</v>
      </c>
      <c r="H41" s="175">
        <v>278</v>
      </c>
      <c r="I41" s="139">
        <v>78</v>
      </c>
      <c r="J41" s="695">
        <v>0.9186351706036745</v>
      </c>
      <c r="K41" s="697">
        <v>8.9895013123359586</v>
      </c>
      <c r="L41" s="701">
        <v>2.690288713910761</v>
      </c>
      <c r="M41" s="192">
        <v>6</v>
      </c>
      <c r="N41" s="202">
        <v>0</v>
      </c>
      <c r="O41" s="192">
        <v>45</v>
      </c>
      <c r="P41" s="192">
        <v>1</v>
      </c>
      <c r="Q41" s="139">
        <v>6</v>
      </c>
      <c r="R41" s="139">
        <v>0</v>
      </c>
      <c r="S41" s="139">
        <v>0</v>
      </c>
      <c r="T41" s="139">
        <v>7</v>
      </c>
      <c r="U41" s="139">
        <v>2</v>
      </c>
      <c r="V41" s="139">
        <v>177</v>
      </c>
      <c r="W41" s="192">
        <v>333</v>
      </c>
      <c r="X41" s="192">
        <v>1680</v>
      </c>
      <c r="Y41" s="192">
        <v>1362</v>
      </c>
      <c r="Z41" s="192">
        <v>486</v>
      </c>
      <c r="AA41" s="139">
        <v>255</v>
      </c>
      <c r="AB41" s="257">
        <v>5605</v>
      </c>
      <c r="AC41" s="202">
        <v>99</v>
      </c>
      <c r="AD41" s="202">
        <v>96</v>
      </c>
      <c r="AE41" s="704">
        <v>17.32</v>
      </c>
      <c r="AF41" s="194">
        <v>522</v>
      </c>
      <c r="AG41" s="194">
        <v>2361.3000000000002</v>
      </c>
      <c r="AH41" s="192">
        <v>40</v>
      </c>
      <c r="AI41" s="194">
        <v>316</v>
      </c>
      <c r="AJ41" s="194">
        <v>1275.3600000000001</v>
      </c>
      <c r="AK41" s="194">
        <v>8470.366</v>
      </c>
      <c r="AL41" s="192">
        <v>3470.5</v>
      </c>
      <c r="AM41" s="192">
        <v>4199.3050000000003</v>
      </c>
      <c r="AN41" s="257">
        <v>16845</v>
      </c>
      <c r="AO41" s="192">
        <v>1300.0000000000002</v>
      </c>
      <c r="AP41" s="192">
        <v>550</v>
      </c>
      <c r="AQ41" s="192">
        <v>70</v>
      </c>
      <c r="AR41" s="192">
        <v>130</v>
      </c>
      <c r="AS41" s="192">
        <v>20</v>
      </c>
      <c r="AT41" s="195">
        <v>0</v>
      </c>
      <c r="AU41" s="195">
        <v>40</v>
      </c>
      <c r="AV41" s="192">
        <v>18</v>
      </c>
      <c r="AW41" s="192">
        <v>35</v>
      </c>
      <c r="AX41" s="192">
        <v>4000</v>
      </c>
      <c r="AY41" s="192">
        <v>24500</v>
      </c>
      <c r="AZ41" s="259">
        <v>170</v>
      </c>
      <c r="BA41" s="194">
        <v>24400</v>
      </c>
      <c r="BB41" s="192">
        <v>61000</v>
      </c>
      <c r="BC41" s="192">
        <v>4400</v>
      </c>
      <c r="BD41" s="192">
        <v>5500</v>
      </c>
      <c r="BE41" s="195">
        <v>0</v>
      </c>
      <c r="BF41" s="195">
        <v>0</v>
      </c>
      <c r="BG41" s="1058">
        <v>52.75</v>
      </c>
    </row>
    <row r="42" spans="2:59" x14ac:dyDescent="0.25">
      <c r="B42" s="283">
        <v>32</v>
      </c>
      <c r="C42" s="41">
        <v>41799</v>
      </c>
      <c r="D42" s="48" t="s">
        <v>63</v>
      </c>
      <c r="E42" s="231">
        <v>13542</v>
      </c>
      <c r="F42" s="192">
        <v>9103</v>
      </c>
      <c r="G42" s="141">
        <v>841</v>
      </c>
      <c r="H42" s="175">
        <v>148</v>
      </c>
      <c r="I42" s="139">
        <v>56</v>
      </c>
      <c r="J42" s="695">
        <v>2.8000000000000003</v>
      </c>
      <c r="K42" s="697">
        <v>10</v>
      </c>
      <c r="L42" s="702">
        <v>2.9333333333333331</v>
      </c>
      <c r="M42" s="192">
        <v>4</v>
      </c>
      <c r="N42" s="202">
        <v>0</v>
      </c>
      <c r="O42" s="192">
        <v>42</v>
      </c>
      <c r="P42" s="195">
        <v>0</v>
      </c>
      <c r="Q42" s="154">
        <v>4</v>
      </c>
      <c r="R42" s="154">
        <v>0</v>
      </c>
      <c r="S42" s="154">
        <v>0</v>
      </c>
      <c r="T42" s="154">
        <v>4</v>
      </c>
      <c r="U42" s="154">
        <v>2</v>
      </c>
      <c r="V42" s="154">
        <v>122</v>
      </c>
      <c r="W42" s="192">
        <v>214</v>
      </c>
      <c r="X42" s="192">
        <v>1112</v>
      </c>
      <c r="Y42" s="192">
        <v>774</v>
      </c>
      <c r="Z42" s="192">
        <v>260</v>
      </c>
      <c r="AA42" s="139">
        <v>317</v>
      </c>
      <c r="AB42" s="257">
        <v>4113</v>
      </c>
      <c r="AC42" s="202">
        <v>100</v>
      </c>
      <c r="AD42" s="202">
        <v>100</v>
      </c>
      <c r="AE42" s="704">
        <v>27.07</v>
      </c>
      <c r="AF42" s="194">
        <v>3063.7</v>
      </c>
      <c r="AG42" s="194">
        <v>16733.851000000002</v>
      </c>
      <c r="AH42" s="192">
        <v>91</v>
      </c>
      <c r="AI42" s="194">
        <v>495</v>
      </c>
      <c r="AJ42" s="194">
        <v>3870.16</v>
      </c>
      <c r="AK42" s="194">
        <v>17424.299200000001</v>
      </c>
      <c r="AL42" s="192">
        <v>2824.7</v>
      </c>
      <c r="AM42" s="192">
        <v>3417.8869999999997</v>
      </c>
      <c r="AN42" s="257">
        <v>17118</v>
      </c>
      <c r="AO42" s="192">
        <v>336</v>
      </c>
      <c r="AP42" s="192">
        <v>2550</v>
      </c>
      <c r="AQ42" s="192">
        <v>950</v>
      </c>
      <c r="AR42" s="192">
        <v>80</v>
      </c>
      <c r="AS42" s="195">
        <v>10</v>
      </c>
      <c r="AT42" s="195">
        <v>0</v>
      </c>
      <c r="AU42" s="195">
        <v>1500</v>
      </c>
      <c r="AV42" s="202">
        <v>0</v>
      </c>
      <c r="AW42" s="192">
        <v>400</v>
      </c>
      <c r="AX42" s="192">
        <v>6000</v>
      </c>
      <c r="AY42" s="192">
        <v>28000</v>
      </c>
      <c r="AZ42" s="259">
        <v>55</v>
      </c>
      <c r="BA42" s="194">
        <v>10500</v>
      </c>
      <c r="BB42" s="192">
        <v>28000</v>
      </c>
      <c r="BC42" s="192">
        <v>5500</v>
      </c>
      <c r="BD42" s="192">
        <v>5500</v>
      </c>
      <c r="BE42" s="195">
        <v>0</v>
      </c>
      <c r="BF42" s="195">
        <v>0</v>
      </c>
      <c r="BG42" s="1059">
        <v>47.51</v>
      </c>
    </row>
    <row r="43" spans="2:59" x14ac:dyDescent="0.25">
      <c r="B43" s="283">
        <v>33</v>
      </c>
      <c r="C43" s="41">
        <v>41801</v>
      </c>
      <c r="D43" s="48" t="s">
        <v>64</v>
      </c>
      <c r="E43" s="231">
        <v>8333</v>
      </c>
      <c r="F43" s="192">
        <v>6368</v>
      </c>
      <c r="G43" s="141">
        <v>548</v>
      </c>
      <c r="H43" s="175">
        <v>102</v>
      </c>
      <c r="I43" s="157">
        <v>50</v>
      </c>
      <c r="J43" s="695">
        <v>0.78616352201257866</v>
      </c>
      <c r="K43" s="697">
        <v>11.79245283018868</v>
      </c>
      <c r="L43" s="701">
        <v>2.6729559748427674</v>
      </c>
      <c r="M43" s="192">
        <v>3</v>
      </c>
      <c r="N43" s="202">
        <v>0</v>
      </c>
      <c r="O43" s="192">
        <v>20</v>
      </c>
      <c r="P43" s="195">
        <v>0</v>
      </c>
      <c r="Q43" s="154">
        <v>3</v>
      </c>
      <c r="R43" s="154">
        <v>0</v>
      </c>
      <c r="S43" s="154">
        <v>0</v>
      </c>
      <c r="T43" s="154">
        <v>2</v>
      </c>
      <c r="U43" s="154">
        <v>1</v>
      </c>
      <c r="V43" s="154">
        <v>71</v>
      </c>
      <c r="W43" s="192">
        <v>127</v>
      </c>
      <c r="X43" s="192">
        <v>747</v>
      </c>
      <c r="Y43" s="192">
        <v>445</v>
      </c>
      <c r="Z43" s="192">
        <v>134</v>
      </c>
      <c r="AA43" s="139">
        <v>96</v>
      </c>
      <c r="AB43" s="257">
        <v>2836</v>
      </c>
      <c r="AC43" s="202">
        <v>96</v>
      </c>
      <c r="AD43" s="202">
        <v>98</v>
      </c>
      <c r="AE43" s="704">
        <v>51.45</v>
      </c>
      <c r="AF43" s="194">
        <v>891</v>
      </c>
      <c r="AG43" s="194">
        <v>3859.6</v>
      </c>
      <c r="AH43" s="192">
        <v>30</v>
      </c>
      <c r="AI43" s="194">
        <v>182.5</v>
      </c>
      <c r="AJ43" s="194">
        <v>468</v>
      </c>
      <c r="AK43" s="194">
        <v>1826.69</v>
      </c>
      <c r="AL43" s="192">
        <v>2213.4</v>
      </c>
      <c r="AM43" s="192">
        <v>2678.2139999999999</v>
      </c>
      <c r="AN43" s="257">
        <v>5372</v>
      </c>
      <c r="AO43" s="192">
        <v>4251</v>
      </c>
      <c r="AP43" s="192">
        <v>250</v>
      </c>
      <c r="AQ43" s="192">
        <v>35</v>
      </c>
      <c r="AR43" s="192">
        <v>189</v>
      </c>
      <c r="AS43" s="195">
        <v>25</v>
      </c>
      <c r="AT43" s="195">
        <v>0</v>
      </c>
      <c r="AU43" s="195">
        <v>0</v>
      </c>
      <c r="AV43" s="192">
        <v>45</v>
      </c>
      <c r="AW43" s="192">
        <v>120</v>
      </c>
      <c r="AX43" s="192">
        <v>3500</v>
      </c>
      <c r="AY43" s="192">
        <v>16000</v>
      </c>
      <c r="AZ43" s="260">
        <v>24</v>
      </c>
      <c r="BA43" s="194">
        <v>8296</v>
      </c>
      <c r="BB43" s="192">
        <v>24400</v>
      </c>
      <c r="BC43" s="192">
        <v>560</v>
      </c>
      <c r="BD43" s="192">
        <v>800</v>
      </c>
      <c r="BE43" s="192">
        <v>13800</v>
      </c>
      <c r="BF43" s="682">
        <v>23000</v>
      </c>
      <c r="BG43" s="1058">
        <v>53.73</v>
      </c>
    </row>
    <row r="44" spans="2:59" x14ac:dyDescent="0.25">
      <c r="B44" s="283">
        <v>34</v>
      </c>
      <c r="C44" s="41">
        <v>41797</v>
      </c>
      <c r="D44" s="48" t="s">
        <v>71</v>
      </c>
      <c r="E44" s="231">
        <v>10465</v>
      </c>
      <c r="F44" s="192">
        <v>6897</v>
      </c>
      <c r="G44" s="141">
        <v>1391</v>
      </c>
      <c r="H44" s="175">
        <v>127</v>
      </c>
      <c r="I44" s="139">
        <v>53</v>
      </c>
      <c r="J44" s="695">
        <v>0.64620355411954766</v>
      </c>
      <c r="K44" s="697">
        <v>11.954765751211632</v>
      </c>
      <c r="L44" s="701">
        <v>2.5848142164781907</v>
      </c>
      <c r="M44" s="192">
        <v>4</v>
      </c>
      <c r="N44" s="202">
        <v>0</v>
      </c>
      <c r="O44" s="192">
        <v>16</v>
      </c>
      <c r="P44" s="195">
        <v>1</v>
      </c>
      <c r="Q44" s="154">
        <v>4</v>
      </c>
      <c r="R44" s="154">
        <v>0</v>
      </c>
      <c r="S44" s="154">
        <v>0</v>
      </c>
      <c r="T44" s="154">
        <v>4</v>
      </c>
      <c r="U44" s="154">
        <v>1</v>
      </c>
      <c r="V44" s="154">
        <v>95</v>
      </c>
      <c r="W44" s="192">
        <v>204</v>
      </c>
      <c r="X44" s="192">
        <v>923</v>
      </c>
      <c r="Y44" s="192">
        <v>708</v>
      </c>
      <c r="Z44" s="192">
        <v>261</v>
      </c>
      <c r="AA44" s="139">
        <v>92</v>
      </c>
      <c r="AB44" s="257">
        <v>3789</v>
      </c>
      <c r="AC44" s="202">
        <v>100</v>
      </c>
      <c r="AD44" s="202">
        <v>100</v>
      </c>
      <c r="AE44" s="704">
        <v>9.39</v>
      </c>
      <c r="AF44" s="194">
        <v>1891</v>
      </c>
      <c r="AG44" s="194">
        <v>11828.9</v>
      </c>
      <c r="AH44" s="192">
        <v>28</v>
      </c>
      <c r="AI44" s="194">
        <v>200</v>
      </c>
      <c r="AJ44" s="194">
        <v>504.56</v>
      </c>
      <c r="AK44" s="194">
        <v>1181.222</v>
      </c>
      <c r="AL44" s="192">
        <v>587.6</v>
      </c>
      <c r="AM44" s="192">
        <v>710.99599999999998</v>
      </c>
      <c r="AN44" s="257">
        <v>16807</v>
      </c>
      <c r="AO44" s="192">
        <v>1050</v>
      </c>
      <c r="AP44" s="192">
        <v>745</v>
      </c>
      <c r="AQ44" s="192">
        <v>30</v>
      </c>
      <c r="AR44" s="192">
        <v>30</v>
      </c>
      <c r="AS44" s="1042">
        <v>0</v>
      </c>
      <c r="AT44" s="197">
        <v>50</v>
      </c>
      <c r="AU44" s="197">
        <v>50</v>
      </c>
      <c r="AV44" s="192">
        <v>100</v>
      </c>
      <c r="AW44" s="192">
        <v>15</v>
      </c>
      <c r="AX44" s="192">
        <v>20000</v>
      </c>
      <c r="AY44" s="192">
        <v>96000</v>
      </c>
      <c r="AZ44" s="259">
        <v>140</v>
      </c>
      <c r="BA44" s="194">
        <v>40000</v>
      </c>
      <c r="BB44" s="192">
        <v>80000</v>
      </c>
      <c r="BC44" s="192">
        <v>2400</v>
      </c>
      <c r="BD44" s="192">
        <v>4800</v>
      </c>
      <c r="BE44" s="195">
        <v>0</v>
      </c>
      <c r="BF44" s="195">
        <v>0</v>
      </c>
      <c r="BG44" s="1059">
        <v>57.88</v>
      </c>
    </row>
    <row r="45" spans="2:59" x14ac:dyDescent="0.25">
      <c r="B45" s="283">
        <v>35</v>
      </c>
      <c r="C45" s="41">
        <v>41807</v>
      </c>
      <c r="D45" s="48" t="s">
        <v>87</v>
      </c>
      <c r="E45" s="231">
        <v>22300</v>
      </c>
      <c r="F45" s="192">
        <v>16231</v>
      </c>
      <c r="G45" s="141">
        <v>1022</v>
      </c>
      <c r="H45" s="175">
        <v>324</v>
      </c>
      <c r="I45" s="139">
        <v>107</v>
      </c>
      <c r="J45" s="695">
        <v>1.2353706111833551</v>
      </c>
      <c r="K45" s="697">
        <v>9.0377113133940181</v>
      </c>
      <c r="L45" s="701">
        <v>1.7555266579973992</v>
      </c>
      <c r="M45" s="192">
        <v>6</v>
      </c>
      <c r="N45" s="202">
        <v>0</v>
      </c>
      <c r="O45" s="192">
        <v>31</v>
      </c>
      <c r="P45" s="192">
        <v>3</v>
      </c>
      <c r="Q45" s="139">
        <v>6</v>
      </c>
      <c r="R45" s="139">
        <v>0</v>
      </c>
      <c r="S45" s="139">
        <v>0</v>
      </c>
      <c r="T45" s="139">
        <v>6</v>
      </c>
      <c r="U45" s="139">
        <v>1</v>
      </c>
      <c r="V45" s="154">
        <v>179</v>
      </c>
      <c r="W45" s="192">
        <v>329</v>
      </c>
      <c r="X45" s="192">
        <v>1869</v>
      </c>
      <c r="Y45" s="192">
        <v>1395</v>
      </c>
      <c r="Z45" s="192">
        <v>474</v>
      </c>
      <c r="AA45" s="139">
        <v>567</v>
      </c>
      <c r="AB45" s="257">
        <v>6960</v>
      </c>
      <c r="AC45" s="202">
        <v>99</v>
      </c>
      <c r="AD45" s="202">
        <v>100</v>
      </c>
      <c r="AE45" s="704">
        <v>44.15</v>
      </c>
      <c r="AF45" s="194">
        <v>550</v>
      </c>
      <c r="AG45" s="194">
        <v>1468.5</v>
      </c>
      <c r="AH45" s="192">
        <v>40</v>
      </c>
      <c r="AI45" s="194">
        <v>375</v>
      </c>
      <c r="AJ45" s="194">
        <v>898.5</v>
      </c>
      <c r="AK45" s="194">
        <v>4604.25</v>
      </c>
      <c r="AL45" s="192">
        <v>3849.8</v>
      </c>
      <c r="AM45" s="192">
        <v>4696.7560000000003</v>
      </c>
      <c r="AN45" s="257">
        <v>11227</v>
      </c>
      <c r="AO45" s="192">
        <v>2350</v>
      </c>
      <c r="AP45" s="192">
        <v>1050</v>
      </c>
      <c r="AQ45" s="192">
        <v>120</v>
      </c>
      <c r="AR45" s="192">
        <v>5</v>
      </c>
      <c r="AS45" s="195">
        <v>10</v>
      </c>
      <c r="AT45" s="192">
        <v>4200</v>
      </c>
      <c r="AU45" s="192">
        <v>5000</v>
      </c>
      <c r="AV45" s="192">
        <v>150</v>
      </c>
      <c r="AW45" s="192">
        <v>200</v>
      </c>
      <c r="AX45" s="192">
        <v>7000</v>
      </c>
      <c r="AY45" s="192">
        <v>202500</v>
      </c>
      <c r="AZ45" s="259">
        <v>500</v>
      </c>
      <c r="BA45" s="194">
        <v>6390</v>
      </c>
      <c r="BB45" s="192">
        <v>14200</v>
      </c>
      <c r="BC45" s="192">
        <v>2115</v>
      </c>
      <c r="BD45" s="192">
        <v>4700</v>
      </c>
      <c r="BE45" s="195">
        <v>0</v>
      </c>
      <c r="BF45" s="195">
        <v>0</v>
      </c>
      <c r="BG45" s="1058">
        <v>53.62</v>
      </c>
    </row>
    <row r="46" spans="2:59" x14ac:dyDescent="0.25">
      <c r="B46" s="692">
        <v>36</v>
      </c>
      <c r="C46" s="41">
        <v>41872</v>
      </c>
      <c r="D46" s="48" t="s">
        <v>65</v>
      </c>
      <c r="E46" s="231">
        <v>7261</v>
      </c>
      <c r="F46" s="192">
        <v>5113</v>
      </c>
      <c r="G46" s="141">
        <v>491</v>
      </c>
      <c r="H46" s="175">
        <v>71</v>
      </c>
      <c r="I46" s="139">
        <v>37</v>
      </c>
      <c r="J46" s="695">
        <v>1.7123287671232876</v>
      </c>
      <c r="K46" s="697">
        <v>9.2465753424657535</v>
      </c>
      <c r="L46" s="701">
        <v>4.4520547945205475</v>
      </c>
      <c r="M46" s="192">
        <v>4</v>
      </c>
      <c r="N46" s="192">
        <v>1</v>
      </c>
      <c r="O46" s="192">
        <v>10</v>
      </c>
      <c r="P46" s="195">
        <v>0</v>
      </c>
      <c r="Q46" s="154">
        <v>3</v>
      </c>
      <c r="R46" s="154">
        <v>1</v>
      </c>
      <c r="S46" s="154">
        <v>0</v>
      </c>
      <c r="T46" s="154">
        <v>1</v>
      </c>
      <c r="U46" s="154">
        <v>0</v>
      </c>
      <c r="V46" s="154">
        <v>64</v>
      </c>
      <c r="W46" s="192">
        <v>113</v>
      </c>
      <c r="X46" s="192">
        <v>596</v>
      </c>
      <c r="Y46" s="192">
        <v>390</v>
      </c>
      <c r="Z46" s="192">
        <v>110</v>
      </c>
      <c r="AA46" s="139">
        <v>120</v>
      </c>
      <c r="AB46" s="257">
        <v>2530</v>
      </c>
      <c r="AC46" s="202">
        <v>99</v>
      </c>
      <c r="AD46" s="202">
        <v>96</v>
      </c>
      <c r="AE46" s="704">
        <v>13.48</v>
      </c>
      <c r="AF46" s="194">
        <v>3555.5</v>
      </c>
      <c r="AG46" s="194">
        <v>28241.72</v>
      </c>
      <c r="AH46" s="192">
        <v>8</v>
      </c>
      <c r="AI46" s="194">
        <v>267.2</v>
      </c>
      <c r="AJ46" s="194">
        <v>160.55000000000001</v>
      </c>
      <c r="AK46" s="194">
        <v>1268.95</v>
      </c>
      <c r="AL46" s="195">
        <v>0</v>
      </c>
      <c r="AM46" s="195">
        <v>0</v>
      </c>
      <c r="AN46" s="257">
        <v>9696</v>
      </c>
      <c r="AO46" s="192">
        <v>2555</v>
      </c>
      <c r="AP46" s="192">
        <v>742</v>
      </c>
      <c r="AQ46" s="192">
        <v>298</v>
      </c>
      <c r="AR46" s="192">
        <v>159</v>
      </c>
      <c r="AS46" s="195">
        <v>0</v>
      </c>
      <c r="AT46" s="195">
        <v>0</v>
      </c>
      <c r="AU46" s="195">
        <v>0</v>
      </c>
      <c r="AV46" s="192">
        <v>4500</v>
      </c>
      <c r="AW46" s="192">
        <v>5600</v>
      </c>
      <c r="AX46" s="192">
        <v>2000</v>
      </c>
      <c r="AY46" s="192">
        <v>16800</v>
      </c>
      <c r="AZ46" s="260">
        <v>75</v>
      </c>
      <c r="BA46" s="194">
        <v>2765000</v>
      </c>
      <c r="BB46" s="192">
        <v>6350000</v>
      </c>
      <c r="BC46" s="192">
        <v>33907.5</v>
      </c>
      <c r="BD46" s="192">
        <v>75350</v>
      </c>
      <c r="BE46" s="195">
        <v>0</v>
      </c>
      <c r="BF46" s="195">
        <v>0</v>
      </c>
      <c r="BG46" s="1059">
        <v>50.99</v>
      </c>
    </row>
    <row r="47" spans="2:59" x14ac:dyDescent="0.25">
      <c r="B47" s="283">
        <v>37</v>
      </c>
      <c r="C47" s="41">
        <v>41885</v>
      </c>
      <c r="D47" s="48" t="s">
        <v>66</v>
      </c>
      <c r="E47" s="231">
        <v>7794</v>
      </c>
      <c r="F47" s="192">
        <v>4472</v>
      </c>
      <c r="G47" s="141">
        <v>1566</v>
      </c>
      <c r="H47" s="181">
        <v>78</v>
      </c>
      <c r="I47" s="139">
        <v>56</v>
      </c>
      <c r="J47" s="695">
        <v>0.24752475247524752</v>
      </c>
      <c r="K47" s="697">
        <v>3.217821782178218</v>
      </c>
      <c r="L47" s="702">
        <v>0.49504950495049505</v>
      </c>
      <c r="M47" s="192">
        <v>1</v>
      </c>
      <c r="N47" s="202">
        <v>0</v>
      </c>
      <c r="O47" s="192">
        <v>7</v>
      </c>
      <c r="P47" s="192">
        <v>2</v>
      </c>
      <c r="Q47" s="139">
        <v>1</v>
      </c>
      <c r="R47" s="139">
        <v>0</v>
      </c>
      <c r="S47" s="139">
        <v>0</v>
      </c>
      <c r="T47" s="139">
        <v>3</v>
      </c>
      <c r="U47" s="139">
        <v>1</v>
      </c>
      <c r="V47" s="154">
        <v>55</v>
      </c>
      <c r="W47" s="192">
        <v>124</v>
      </c>
      <c r="X47" s="192">
        <v>526</v>
      </c>
      <c r="Y47" s="192">
        <v>492</v>
      </c>
      <c r="Z47" s="192">
        <v>176</v>
      </c>
      <c r="AA47" s="139">
        <v>70</v>
      </c>
      <c r="AB47" s="257">
        <v>3014</v>
      </c>
      <c r="AC47" s="202">
        <v>100</v>
      </c>
      <c r="AD47" s="202">
        <v>100</v>
      </c>
      <c r="AE47" s="704">
        <v>76.09</v>
      </c>
      <c r="AF47" s="194">
        <v>2410</v>
      </c>
      <c r="AG47" s="194">
        <v>18427.5</v>
      </c>
      <c r="AH47" s="195">
        <v>0</v>
      </c>
      <c r="AI47" s="195">
        <v>30</v>
      </c>
      <c r="AJ47" s="194">
        <v>106</v>
      </c>
      <c r="AK47" s="194">
        <v>645</v>
      </c>
      <c r="AL47" s="195">
        <v>0</v>
      </c>
      <c r="AM47" s="195">
        <v>0</v>
      </c>
      <c r="AN47" s="257">
        <v>10051</v>
      </c>
      <c r="AO47" s="192">
        <v>1200</v>
      </c>
      <c r="AP47" s="192">
        <v>400</v>
      </c>
      <c r="AQ47" s="192">
        <v>63</v>
      </c>
      <c r="AR47" s="192">
        <v>21</v>
      </c>
      <c r="AS47" s="202">
        <v>0</v>
      </c>
      <c r="AT47" s="195">
        <v>0</v>
      </c>
      <c r="AU47" s="195">
        <v>0</v>
      </c>
      <c r="AV47" s="192">
        <v>80</v>
      </c>
      <c r="AW47" s="199">
        <v>30</v>
      </c>
      <c r="AX47" s="199">
        <v>28000</v>
      </c>
      <c r="AY47" s="192">
        <v>9600</v>
      </c>
      <c r="AZ47" s="260">
        <v>0</v>
      </c>
      <c r="BA47" s="194">
        <v>9773800</v>
      </c>
      <c r="BB47" s="192">
        <v>18500000</v>
      </c>
      <c r="BC47" s="195">
        <v>0</v>
      </c>
      <c r="BD47" s="195">
        <v>0</v>
      </c>
      <c r="BE47" s="195">
        <v>0</v>
      </c>
      <c r="BF47" s="195">
        <v>0</v>
      </c>
      <c r="BG47" s="1058">
        <v>62.95</v>
      </c>
    </row>
    <row r="48" spans="2:59" ht="13.5" customHeight="1" thickBot="1" x14ac:dyDescent="0.3">
      <c r="B48" s="284"/>
      <c r="C48" s="254"/>
      <c r="D48" s="49"/>
      <c r="E48" s="234"/>
      <c r="F48" s="235"/>
      <c r="G48" s="235"/>
      <c r="H48" s="237"/>
      <c r="I48" s="237"/>
      <c r="J48" s="88"/>
      <c r="K48" s="88"/>
      <c r="L48" s="115"/>
      <c r="M48" s="235"/>
      <c r="N48" s="235"/>
      <c r="O48" s="235"/>
      <c r="P48" s="235"/>
      <c r="Q48" s="235"/>
      <c r="R48" s="235"/>
      <c r="S48" s="235"/>
      <c r="T48" s="235"/>
      <c r="U48" s="235"/>
      <c r="V48" s="235"/>
      <c r="W48" s="235"/>
      <c r="X48" s="235"/>
      <c r="Y48" s="235"/>
      <c r="Z48" s="235"/>
      <c r="AA48" s="235"/>
      <c r="AB48" s="241"/>
      <c r="AC48" s="94"/>
      <c r="AD48" s="94"/>
      <c r="AE48" s="52"/>
      <c r="AF48" s="245"/>
      <c r="AG48" s="245"/>
      <c r="AH48" s="246"/>
      <c r="AI48" s="247"/>
      <c r="AJ48" s="235"/>
      <c r="AK48" s="235"/>
      <c r="AL48" s="235"/>
      <c r="AM48" s="235"/>
      <c r="AN48" s="241"/>
      <c r="AO48" s="235"/>
      <c r="AP48" s="235"/>
      <c r="AQ48" s="235"/>
      <c r="AR48" s="235"/>
      <c r="AS48" s="235"/>
      <c r="AT48" s="235"/>
      <c r="AU48" s="235"/>
      <c r="AV48" s="235"/>
      <c r="AW48" s="235"/>
      <c r="AX48" s="235"/>
      <c r="AY48" s="235"/>
      <c r="AZ48" s="242"/>
      <c r="BA48" s="235"/>
      <c r="BB48" s="235"/>
      <c r="BC48" s="235"/>
      <c r="BD48" s="235"/>
      <c r="BE48" s="225"/>
      <c r="BF48" s="685"/>
      <c r="BG48" s="1060"/>
    </row>
    <row r="49" spans="2:59" ht="15" customHeight="1" thickBot="1" x14ac:dyDescent="0.3">
      <c r="B49" s="41"/>
      <c r="C49" s="41"/>
      <c r="D49" s="1025"/>
      <c r="E49" s="1052"/>
      <c r="F49" s="139"/>
      <c r="G49" s="139"/>
      <c r="H49" s="154"/>
      <c r="I49" s="154"/>
      <c r="J49" s="64"/>
      <c r="K49" s="64"/>
      <c r="L49" s="64"/>
      <c r="M49" s="139"/>
      <c r="N49" s="139"/>
      <c r="O49" s="139"/>
      <c r="P49" s="139"/>
      <c r="Q49" s="139"/>
      <c r="R49" s="139"/>
      <c r="S49" s="139"/>
      <c r="T49" s="139"/>
      <c r="U49" s="139"/>
      <c r="V49" s="139"/>
      <c r="W49" s="139"/>
      <c r="X49" s="139"/>
      <c r="Y49" s="139"/>
      <c r="Z49" s="139"/>
      <c r="AA49" s="139"/>
      <c r="AB49" s="139"/>
      <c r="AC49" s="39"/>
      <c r="AD49" s="39"/>
      <c r="AE49" s="39"/>
      <c r="AF49" s="1053"/>
      <c r="AG49" s="1053"/>
      <c r="AH49" s="1054"/>
      <c r="AI49" s="1055"/>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031"/>
      <c r="BF49" s="1056"/>
      <c r="BG49" s="1018"/>
    </row>
    <row r="50" spans="2:59" ht="15" customHeight="1" x14ac:dyDescent="0.25">
      <c r="B50" s="331" t="s">
        <v>301</v>
      </c>
      <c r="C50" s="1036"/>
      <c r="D50" s="1036"/>
      <c r="E50" s="1009"/>
      <c r="F50" s="1009"/>
      <c r="G50" s="1009"/>
      <c r="H50" s="1009"/>
      <c r="I50" s="1009"/>
      <c r="J50" s="1009"/>
      <c r="K50" s="1010"/>
      <c r="L50" s="64"/>
      <c r="M50" s="139"/>
      <c r="N50" s="139"/>
      <c r="O50" s="139"/>
      <c r="P50" s="139"/>
      <c r="Q50" s="139"/>
      <c r="R50" s="139"/>
      <c r="S50" s="139"/>
      <c r="T50" s="139"/>
      <c r="U50" s="139"/>
      <c r="V50" s="139"/>
      <c r="W50" s="139"/>
      <c r="X50" s="139"/>
      <c r="Y50" s="139"/>
      <c r="Z50" s="139"/>
      <c r="AA50" s="139"/>
      <c r="AB50" s="139"/>
      <c r="AC50" s="39"/>
      <c r="AD50" s="39"/>
      <c r="AE50" s="39"/>
      <c r="AF50" s="1053"/>
      <c r="AG50" s="1053"/>
      <c r="AH50" s="1054"/>
      <c r="AI50" s="1055"/>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031"/>
      <c r="BF50" s="1056"/>
      <c r="BG50" s="1018"/>
    </row>
    <row r="51" spans="2:59" ht="15" customHeight="1" x14ac:dyDescent="0.25">
      <c r="B51" s="332" t="s">
        <v>306</v>
      </c>
      <c r="C51" s="999"/>
      <c r="D51" s="999"/>
      <c r="E51" s="1011"/>
      <c r="F51" s="1011"/>
      <c r="G51" s="1011"/>
      <c r="H51" s="1011"/>
      <c r="I51" s="1011"/>
      <c r="J51" s="1011"/>
      <c r="K51" s="1012"/>
      <c r="L51" s="64"/>
      <c r="M51" s="139"/>
      <c r="N51" s="139"/>
      <c r="O51" s="139"/>
      <c r="P51" s="139"/>
      <c r="Q51" s="139"/>
      <c r="R51" s="139"/>
      <c r="S51" s="139"/>
      <c r="T51" s="139"/>
      <c r="U51" s="139"/>
      <c r="V51" s="139"/>
      <c r="W51" s="139"/>
      <c r="X51" s="139"/>
      <c r="Y51" s="139"/>
      <c r="Z51" s="139"/>
      <c r="AA51" s="139"/>
      <c r="AB51" s="139"/>
      <c r="AC51" s="39"/>
      <c r="AD51" s="39"/>
      <c r="AE51" s="39"/>
      <c r="AF51" s="1053"/>
      <c r="AG51" s="1053"/>
      <c r="AH51" s="1054"/>
      <c r="AI51" s="1055"/>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031"/>
      <c r="BF51" s="1056"/>
      <c r="BG51" s="1018"/>
    </row>
    <row r="52" spans="2:59" ht="8.25" customHeight="1" thickBot="1" x14ac:dyDescent="0.3">
      <c r="B52" s="1013"/>
      <c r="C52" s="27"/>
      <c r="D52" s="27"/>
      <c r="E52" s="27"/>
      <c r="F52" s="27"/>
      <c r="G52" s="27"/>
      <c r="H52" s="1014"/>
      <c r="I52" s="1015"/>
      <c r="J52" s="1015"/>
      <c r="K52" s="1016"/>
      <c r="L52" s="64"/>
      <c r="M52" s="139"/>
      <c r="N52" s="139"/>
      <c r="O52" s="139"/>
      <c r="P52" s="139"/>
      <c r="Q52" s="139"/>
      <c r="R52" s="139"/>
      <c r="S52" s="139"/>
      <c r="T52" s="139"/>
      <c r="U52" s="139"/>
      <c r="V52" s="139"/>
      <c r="W52" s="139"/>
      <c r="X52" s="139"/>
      <c r="Y52" s="139"/>
      <c r="Z52" s="139"/>
      <c r="AA52" s="139"/>
      <c r="AB52" s="139"/>
      <c r="AC52" s="39"/>
      <c r="AD52" s="39"/>
      <c r="AE52" s="39"/>
      <c r="AF52" s="1053"/>
      <c r="AG52" s="1053"/>
      <c r="AH52" s="1054"/>
      <c r="AI52" s="1055"/>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031"/>
      <c r="BF52" s="1056"/>
      <c r="BG52" s="1018"/>
    </row>
    <row r="53" spans="2:59" ht="15.75" thickBot="1" x14ac:dyDescent="0.3"/>
    <row r="54" spans="2:59" x14ac:dyDescent="0.25">
      <c r="B54" s="1378" t="s">
        <v>127</v>
      </c>
      <c r="C54" s="1379"/>
      <c r="D54" s="334"/>
      <c r="E54" s="334"/>
      <c r="F54" s="334"/>
      <c r="G54" s="334"/>
      <c r="H54" s="334"/>
      <c r="I54" s="334"/>
      <c r="J54" s="334"/>
      <c r="K54" s="335"/>
    </row>
    <row r="55" spans="2:59" x14ac:dyDescent="0.25">
      <c r="B55" s="1380" t="s">
        <v>161</v>
      </c>
      <c r="C55" s="1381"/>
      <c r="D55" s="1381"/>
      <c r="E55" s="1381"/>
      <c r="F55" s="1381"/>
      <c r="G55" s="1381"/>
      <c r="H55" s="1381"/>
      <c r="I55" s="1381"/>
      <c r="J55" s="1381"/>
      <c r="K55" s="1382"/>
    </row>
    <row r="56" spans="2:59" x14ac:dyDescent="0.25">
      <c r="B56" s="1380" t="s">
        <v>203</v>
      </c>
      <c r="C56" s="1381"/>
      <c r="D56" s="1381"/>
      <c r="E56" s="1381"/>
      <c r="F56" s="1381"/>
      <c r="G56" s="1381"/>
      <c r="H56" s="330"/>
      <c r="I56" s="330"/>
      <c r="J56" s="330"/>
      <c r="K56" s="336"/>
      <c r="L56" s="345"/>
      <c r="M56" s="345"/>
    </row>
    <row r="57" spans="2:59" x14ac:dyDescent="0.25">
      <c r="B57" s="339" t="s">
        <v>193</v>
      </c>
      <c r="C57" s="340"/>
      <c r="D57" s="340"/>
      <c r="E57" s="340"/>
      <c r="F57" s="340"/>
      <c r="G57" s="340"/>
      <c r="H57" s="340"/>
      <c r="I57" s="340"/>
      <c r="J57" s="340"/>
      <c r="K57" s="341"/>
    </row>
    <row r="58" spans="2:59" x14ac:dyDescent="0.25">
      <c r="B58" s="1380" t="s">
        <v>197</v>
      </c>
      <c r="C58" s="1381"/>
      <c r="D58" s="1381"/>
      <c r="E58" s="1381"/>
      <c r="F58" s="1381"/>
      <c r="G58" s="1381"/>
      <c r="H58" s="1381"/>
      <c r="I58" s="1381"/>
      <c r="J58" s="1381"/>
      <c r="K58" s="1382"/>
    </row>
    <row r="59" spans="2:59" x14ac:dyDescent="0.25">
      <c r="B59" s="1380" t="s">
        <v>212</v>
      </c>
      <c r="C59" s="1381"/>
      <c r="D59" s="1381"/>
      <c r="E59" s="1381"/>
      <c r="F59" s="1381"/>
      <c r="G59" s="1381"/>
      <c r="H59" s="340"/>
      <c r="I59" s="340"/>
      <c r="J59" s="340"/>
      <c r="K59" s="341"/>
    </row>
    <row r="60" spans="2:59" x14ac:dyDescent="0.25">
      <c r="B60" s="1380" t="s">
        <v>151</v>
      </c>
      <c r="C60" s="1381"/>
      <c r="D60" s="1381"/>
      <c r="E60" s="1381"/>
      <c r="F60" s="1381"/>
      <c r="G60" s="1381"/>
      <c r="H60" s="1381"/>
      <c r="I60" s="1381"/>
      <c r="J60" s="330"/>
      <c r="K60" s="336"/>
    </row>
    <row r="61" spans="2:59" x14ac:dyDescent="0.25">
      <c r="B61" s="1380" t="s">
        <v>130</v>
      </c>
      <c r="C61" s="1381"/>
      <c r="D61" s="1381"/>
      <c r="E61" s="1381"/>
      <c r="F61" s="1381"/>
      <c r="G61" s="1381"/>
      <c r="H61" s="1381"/>
      <c r="I61" s="1381"/>
      <c r="J61" s="1381"/>
      <c r="K61" s="1382"/>
      <c r="AC61" s="14"/>
    </row>
    <row r="62" spans="2:59" x14ac:dyDescent="0.25">
      <c r="B62" s="342" t="s">
        <v>213</v>
      </c>
      <c r="C62" s="340"/>
      <c r="D62" s="340"/>
      <c r="E62" s="340"/>
      <c r="F62" s="340"/>
      <c r="G62" s="340"/>
      <c r="H62" s="340"/>
      <c r="I62" s="340"/>
      <c r="J62" s="340"/>
      <c r="K62" s="341"/>
      <c r="AC62" s="14"/>
    </row>
    <row r="63" spans="2:59" x14ac:dyDescent="0.25">
      <c r="B63" s="342" t="s">
        <v>214</v>
      </c>
      <c r="C63" s="340"/>
      <c r="D63" s="340"/>
      <c r="E63" s="340"/>
      <c r="F63" s="340"/>
      <c r="G63" s="340"/>
      <c r="H63" s="340"/>
      <c r="I63" s="340"/>
      <c r="J63" s="340"/>
      <c r="K63" s="341"/>
      <c r="AC63" s="14"/>
    </row>
    <row r="64" spans="2:59" x14ac:dyDescent="0.25">
      <c r="B64" s="342" t="s">
        <v>215</v>
      </c>
      <c r="C64" s="340"/>
      <c r="D64" s="340"/>
      <c r="E64" s="340"/>
      <c r="F64" s="340"/>
      <c r="G64" s="340"/>
      <c r="H64" s="340"/>
      <c r="I64" s="340"/>
      <c r="J64" s="340"/>
      <c r="K64" s="341"/>
      <c r="AC64" s="14"/>
    </row>
    <row r="65" spans="2:60" x14ac:dyDescent="0.25">
      <c r="B65" s="342" t="s">
        <v>200</v>
      </c>
      <c r="D65" s="35"/>
      <c r="K65" s="347"/>
      <c r="AC65" s="14"/>
    </row>
    <row r="66" spans="2:60" ht="49.5" customHeight="1" thickBot="1" x14ac:dyDescent="0.3">
      <c r="B66" s="1687" t="s">
        <v>314</v>
      </c>
      <c r="C66" s="1678"/>
      <c r="D66" s="1678"/>
      <c r="E66" s="1678"/>
      <c r="F66" s="1678"/>
      <c r="G66" s="1678"/>
      <c r="H66" s="1678"/>
      <c r="I66" s="1678"/>
      <c r="J66" s="1678"/>
      <c r="K66" s="1679"/>
      <c r="AC66" s="14"/>
      <c r="AF66"/>
      <c r="AG66"/>
      <c r="BG66" s="30"/>
      <c r="BH66" s="30"/>
    </row>
    <row r="67" spans="2:60" x14ac:dyDescent="0.25">
      <c r="D67" s="35"/>
    </row>
    <row r="68" spans="2:60" x14ac:dyDescent="0.25">
      <c r="D68" s="35"/>
    </row>
    <row r="69" spans="2:60" x14ac:dyDescent="0.25">
      <c r="D69" s="35"/>
    </row>
    <row r="70" spans="2:60" x14ac:dyDescent="0.25">
      <c r="D70" s="35"/>
    </row>
    <row r="71" spans="2:60" x14ac:dyDescent="0.25">
      <c r="D71" s="35"/>
    </row>
    <row r="72" spans="2:60" x14ac:dyDescent="0.25">
      <c r="D72" s="35"/>
      <c r="F72" s="40"/>
    </row>
    <row r="73" spans="2:60" x14ac:dyDescent="0.25">
      <c r="D73" s="33"/>
      <c r="E73" s="34"/>
      <c r="F73" s="34"/>
    </row>
    <row r="74" spans="2:60" x14ac:dyDescent="0.25">
      <c r="D74" s="35"/>
    </row>
    <row r="75" spans="2:60" x14ac:dyDescent="0.25">
      <c r="D75" s="35"/>
    </row>
    <row r="76" spans="2:60" x14ac:dyDescent="0.25">
      <c r="D76" s="35"/>
    </row>
    <row r="77" spans="2:60" x14ac:dyDescent="0.25">
      <c r="D77" s="35"/>
    </row>
    <row r="78" spans="2:60" x14ac:dyDescent="0.25">
      <c r="D78" s="35"/>
    </row>
    <row r="79" spans="2:60" x14ac:dyDescent="0.25">
      <c r="D79" s="33"/>
      <c r="E79" s="34"/>
      <c r="F79" s="34"/>
    </row>
    <row r="80" spans="2:60" x14ac:dyDescent="0.25">
      <c r="D80" s="35"/>
    </row>
    <row r="81" spans="4:6" x14ac:dyDescent="0.25">
      <c r="D81" s="35"/>
    </row>
    <row r="82" spans="4:6" x14ac:dyDescent="0.25">
      <c r="D82" s="35"/>
    </row>
    <row r="83" spans="4:6" x14ac:dyDescent="0.25">
      <c r="D83" s="35"/>
    </row>
    <row r="84" spans="4:6" x14ac:dyDescent="0.25">
      <c r="D84" s="35"/>
    </row>
    <row r="85" spans="4:6" x14ac:dyDescent="0.25">
      <c r="D85" s="35"/>
    </row>
    <row r="86" spans="4:6" x14ac:dyDescent="0.25">
      <c r="D86" s="35"/>
    </row>
    <row r="87" spans="4:6" x14ac:dyDescent="0.25">
      <c r="D87" s="35"/>
    </row>
    <row r="88" spans="4:6" x14ac:dyDescent="0.25">
      <c r="D88" s="33"/>
      <c r="E88" s="34"/>
      <c r="F88" s="34"/>
    </row>
    <row r="89" spans="4:6" x14ac:dyDescent="0.25">
      <c r="D89" s="35"/>
    </row>
    <row r="90" spans="4:6" x14ac:dyDescent="0.25">
      <c r="D90" s="35"/>
    </row>
    <row r="91" spans="4:6" x14ac:dyDescent="0.25">
      <c r="D91" s="35"/>
    </row>
    <row r="92" spans="4:6" x14ac:dyDescent="0.25">
      <c r="D92" s="35"/>
    </row>
    <row r="93" spans="4:6" x14ac:dyDescent="0.25">
      <c r="D93" s="35"/>
    </row>
    <row r="94" spans="4:6" x14ac:dyDescent="0.25">
      <c r="D94" s="35"/>
    </row>
    <row r="95" spans="4:6" x14ac:dyDescent="0.25">
      <c r="D95" s="35"/>
    </row>
    <row r="96" spans="4:6" x14ac:dyDescent="0.25">
      <c r="D96" s="35"/>
    </row>
    <row r="97" spans="4:4" x14ac:dyDescent="0.25">
      <c r="D97" s="35"/>
    </row>
    <row r="98" spans="4:4" x14ac:dyDescent="0.25">
      <c r="D98" s="38"/>
    </row>
  </sheetData>
  <mergeCells count="138">
    <mergeCell ref="BC8:BC9"/>
    <mergeCell ref="BD8:BD9"/>
    <mergeCell ref="BE8:BE9"/>
    <mergeCell ref="BF8:BF9"/>
    <mergeCell ref="BG8:BG9"/>
    <mergeCell ref="AX8:AX9"/>
    <mergeCell ref="AY8:AY9"/>
    <mergeCell ref="AZ8:AZ9"/>
    <mergeCell ref="BA8:BA9"/>
    <mergeCell ref="BB8:BB9"/>
    <mergeCell ref="AS8:AS9"/>
    <mergeCell ref="AT8:AT9"/>
    <mergeCell ref="AU8:AU9"/>
    <mergeCell ref="AV8:AV9"/>
    <mergeCell ref="AW8:AW9"/>
    <mergeCell ref="AN8:AN9"/>
    <mergeCell ref="AO8:AO9"/>
    <mergeCell ref="AP8:AP9"/>
    <mergeCell ref="AQ8:AQ9"/>
    <mergeCell ref="AR8:AR9"/>
    <mergeCell ref="AF8:AF9"/>
    <mergeCell ref="AG8:AG9"/>
    <mergeCell ref="AI8:AI9"/>
    <mergeCell ref="AK8:AK9"/>
    <mergeCell ref="AM8:AM9"/>
    <mergeCell ref="AH8:AH9"/>
    <mergeCell ref="AJ8:AJ9"/>
    <mergeCell ref="AL8:AL9"/>
    <mergeCell ref="AA8:AA9"/>
    <mergeCell ref="AB8:AB9"/>
    <mergeCell ref="AC8:AC9"/>
    <mergeCell ref="AD8:AD9"/>
    <mergeCell ref="AE8:AE9"/>
    <mergeCell ref="W8:W9"/>
    <mergeCell ref="X8:X9"/>
    <mergeCell ref="Y8:Y9"/>
    <mergeCell ref="Z8:Z9"/>
    <mergeCell ref="Q8:Q9"/>
    <mergeCell ref="R8:R9"/>
    <mergeCell ref="S8:S9"/>
    <mergeCell ref="T8:T9"/>
    <mergeCell ref="U8:U9"/>
    <mergeCell ref="M8:M9"/>
    <mergeCell ref="N8:N9"/>
    <mergeCell ref="O8:O9"/>
    <mergeCell ref="P8:P9"/>
    <mergeCell ref="B1:BF1"/>
    <mergeCell ref="E3:L3"/>
    <mergeCell ref="M3:AA3"/>
    <mergeCell ref="AB3:AE3"/>
    <mergeCell ref="AF3:AM3"/>
    <mergeCell ref="AN3:AZ3"/>
    <mergeCell ref="BA3:BF3"/>
    <mergeCell ref="AB4:AB7"/>
    <mergeCell ref="AF4:AG4"/>
    <mergeCell ref="BE4:BF4"/>
    <mergeCell ref="E5:E7"/>
    <mergeCell ref="F5:F7"/>
    <mergeCell ref="AX4:AX7"/>
    <mergeCell ref="H5:H7"/>
    <mergeCell ref="Q4:V4"/>
    <mergeCell ref="W4:AA4"/>
    <mergeCell ref="X5:X7"/>
    <mergeCell ref="T5:T7"/>
    <mergeCell ref="U5:U7"/>
    <mergeCell ref="V8:V9"/>
    <mergeCell ref="AH4:AI4"/>
    <mergeCell ref="AS4:AS7"/>
    <mergeCell ref="AT4:AT7"/>
    <mergeCell ref="AU4:AU7"/>
    <mergeCell ref="Y5:Y7"/>
    <mergeCell ref="Z5:Z7"/>
    <mergeCell ref="AO4:AO7"/>
    <mergeCell ref="AP4:AP7"/>
    <mergeCell ref="AJ5:AJ7"/>
    <mergeCell ref="AK5:AK7"/>
    <mergeCell ref="AL5:AL7"/>
    <mergeCell ref="AM5:AM7"/>
    <mergeCell ref="AI5:AI7"/>
    <mergeCell ref="AC5:AC7"/>
    <mergeCell ref="M4:O4"/>
    <mergeCell ref="P4:P7"/>
    <mergeCell ref="G5:G7"/>
    <mergeCell ref="N5:N7"/>
    <mergeCell ref="O5:O7"/>
    <mergeCell ref="I5:I7"/>
    <mergeCell ref="V5:V7"/>
    <mergeCell ref="W5:W7"/>
    <mergeCell ref="S5:S7"/>
    <mergeCell ref="R5:R7"/>
    <mergeCell ref="Q5:Q7"/>
    <mergeCell ref="BE5:BE7"/>
    <mergeCell ref="AY4:AY7"/>
    <mergeCell ref="AZ4:AZ7"/>
    <mergeCell ref="BA4:BB4"/>
    <mergeCell ref="AW4:AW7"/>
    <mergeCell ref="BA5:BA7"/>
    <mergeCell ref="BB5:BB7"/>
    <mergeCell ref="BC5:BC7"/>
    <mergeCell ref="BD5:BD7"/>
    <mergeCell ref="B55:K55"/>
    <mergeCell ref="B56:G56"/>
    <mergeCell ref="B58:K58"/>
    <mergeCell ref="B3:C10"/>
    <mergeCell ref="D3:D9"/>
    <mergeCell ref="E8:E9"/>
    <mergeCell ref="F8:F9"/>
    <mergeCell ref="G8:G9"/>
    <mergeCell ref="J8:J9"/>
    <mergeCell ref="K8:K9"/>
    <mergeCell ref="E4:G4"/>
    <mergeCell ref="H4:I4"/>
    <mergeCell ref="J4:L4"/>
    <mergeCell ref="L8:L9"/>
    <mergeCell ref="B66:K66"/>
    <mergeCell ref="BG3:BG7"/>
    <mergeCell ref="BC4:BD4"/>
    <mergeCell ref="B59:G59"/>
    <mergeCell ref="AA5:AA7"/>
    <mergeCell ref="J5:J7"/>
    <mergeCell ref="K5:K7"/>
    <mergeCell ref="L5:L7"/>
    <mergeCell ref="M5:M7"/>
    <mergeCell ref="BF5:BF7"/>
    <mergeCell ref="AD5:AD7"/>
    <mergeCell ref="AE5:AE7"/>
    <mergeCell ref="AF5:AF7"/>
    <mergeCell ref="AG5:AG7"/>
    <mergeCell ref="AH5:AH7"/>
    <mergeCell ref="B60:I60"/>
    <mergeCell ref="AV4:AV7"/>
    <mergeCell ref="AQ4:AQ7"/>
    <mergeCell ref="AR4:AR7"/>
    <mergeCell ref="AJ4:AM4"/>
    <mergeCell ref="AN4:AN7"/>
    <mergeCell ref="B61:K61"/>
    <mergeCell ref="H9:I9"/>
    <mergeCell ref="B54:C54"/>
  </mergeCells>
  <pageMargins left="0.7" right="0.7" top="0.75" bottom="0.75" header="0.3" footer="0.3"/>
  <pageSetup orientation="portrait"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dimension ref="A1:CO94"/>
  <sheetViews>
    <sheetView topLeftCell="B4" zoomScale="106" zoomScaleNormal="106" workbookViewId="0">
      <selection activeCell="B1" sqref="B1:BF1"/>
    </sheetView>
  </sheetViews>
  <sheetFormatPr baseColWidth="10" defaultRowHeight="15" x14ac:dyDescent="0.25"/>
  <cols>
    <col min="1" max="1" width="4.7109375" customWidth="1"/>
    <col min="2" max="2" width="4" style="285" customWidth="1"/>
    <col min="3" max="3" width="11" customWidth="1"/>
    <col min="4" max="4" width="11.140625" customWidth="1"/>
    <col min="5" max="9" width="10.7109375" style="30" customWidth="1"/>
    <col min="10" max="12" width="10.7109375" customWidth="1"/>
    <col min="13" max="16" width="10.7109375" style="30" customWidth="1"/>
    <col min="17" max="20" width="8.7109375" style="30" customWidth="1"/>
    <col min="21" max="21" width="12.28515625" style="30" customWidth="1"/>
    <col min="22" max="22" width="8.7109375" style="30" customWidth="1"/>
    <col min="23" max="28" width="10.7109375" style="30" customWidth="1"/>
    <col min="29" max="29" width="12.42578125" customWidth="1"/>
    <col min="30" max="30" width="16.7109375" customWidth="1"/>
    <col min="31" max="31" width="10.7109375" customWidth="1"/>
    <col min="32" max="50" width="10.7109375" style="30" customWidth="1"/>
    <col min="51" max="51" width="14.85546875" style="30" customWidth="1"/>
    <col min="52" max="52" width="21.85546875" style="30" customWidth="1"/>
    <col min="53" max="53" width="12" style="30" customWidth="1"/>
    <col min="54" max="54" width="12.85546875" style="30" customWidth="1"/>
    <col min="55" max="55" width="11.42578125" style="30" customWidth="1"/>
    <col min="56" max="56" width="12.5703125" style="30" customWidth="1"/>
    <col min="57" max="58" width="10.7109375" style="30" customWidth="1"/>
    <col min="251" max="251" width="2.5703125" customWidth="1"/>
    <col min="252" max="252" width="5.140625" customWidth="1"/>
    <col min="253" max="253" width="12.42578125" customWidth="1"/>
    <col min="254" max="254" width="8.5703125" customWidth="1"/>
    <col min="255" max="255" width="9.28515625" customWidth="1"/>
    <col min="256" max="256" width="9.140625" customWidth="1"/>
    <col min="257" max="257" width="9" customWidth="1"/>
    <col min="258" max="258" width="8.85546875" customWidth="1"/>
    <col min="259" max="259" width="9" customWidth="1"/>
    <col min="260" max="261" width="8.85546875" customWidth="1"/>
    <col min="262" max="262" width="9.140625" customWidth="1"/>
    <col min="263" max="263" width="9.28515625" customWidth="1"/>
    <col min="264" max="264" width="9.42578125" customWidth="1"/>
    <col min="265" max="265" width="9.28515625" customWidth="1"/>
    <col min="266" max="266" width="9.5703125" customWidth="1"/>
    <col min="267" max="267" width="10" customWidth="1"/>
    <col min="268" max="268" width="10.140625" customWidth="1"/>
    <col min="269" max="269" width="10.28515625" customWidth="1"/>
    <col min="270" max="270" width="9.42578125" customWidth="1"/>
    <col min="271" max="271" width="9.5703125" customWidth="1"/>
    <col min="272" max="272" width="9" customWidth="1"/>
    <col min="273" max="273" width="9.42578125" customWidth="1"/>
    <col min="274" max="275" width="9.7109375" customWidth="1"/>
    <col min="276" max="277" width="10" customWidth="1"/>
    <col min="278" max="278" width="9.85546875" customWidth="1"/>
    <col min="279" max="279" width="14.140625" customWidth="1"/>
    <col min="280" max="280" width="10.42578125" customWidth="1"/>
    <col min="281" max="281" width="10.5703125" customWidth="1"/>
    <col min="282" max="282" width="10.42578125" customWidth="1"/>
    <col min="283" max="283" width="10.28515625" customWidth="1"/>
    <col min="284" max="284" width="10.5703125" customWidth="1"/>
    <col min="285" max="285" width="9.140625" customWidth="1"/>
    <col min="286" max="286" width="10.42578125" customWidth="1"/>
    <col min="287" max="292" width="9.140625" customWidth="1"/>
    <col min="293" max="293" width="8" customWidth="1"/>
    <col min="294" max="302" width="7.28515625" customWidth="1"/>
    <col min="303" max="303" width="8.42578125" customWidth="1"/>
    <col min="304" max="304" width="9.28515625" customWidth="1"/>
    <col min="305" max="305" width="7.28515625" customWidth="1"/>
    <col min="306" max="306" width="9.85546875" customWidth="1"/>
    <col min="307" max="307" width="10.5703125" customWidth="1"/>
    <col min="308" max="308" width="8.5703125" customWidth="1"/>
    <col min="309" max="310" width="8.42578125" customWidth="1"/>
    <col min="311" max="311" width="9.140625" customWidth="1"/>
    <col min="312" max="312" width="8.140625" customWidth="1"/>
    <col min="313" max="313" width="8.85546875" customWidth="1"/>
    <col min="507" max="507" width="2.5703125" customWidth="1"/>
    <col min="508" max="508" width="5.140625" customWidth="1"/>
    <col min="509" max="509" width="12.42578125" customWidth="1"/>
    <col min="510" max="510" width="8.5703125" customWidth="1"/>
    <col min="511" max="511" width="9.28515625" customWidth="1"/>
    <col min="512" max="512" width="9.140625" customWidth="1"/>
    <col min="513" max="513" width="9" customWidth="1"/>
    <col min="514" max="514" width="8.85546875" customWidth="1"/>
    <col min="515" max="515" width="9" customWidth="1"/>
    <col min="516" max="517" width="8.85546875" customWidth="1"/>
    <col min="518" max="518" width="9.140625" customWidth="1"/>
    <col min="519" max="519" width="9.28515625" customWidth="1"/>
    <col min="520" max="520" width="9.42578125" customWidth="1"/>
    <col min="521" max="521" width="9.28515625" customWidth="1"/>
    <col min="522" max="522" width="9.5703125" customWidth="1"/>
    <col min="523" max="523" width="10" customWidth="1"/>
    <col min="524" max="524" width="10.140625" customWidth="1"/>
    <col min="525" max="525" width="10.28515625" customWidth="1"/>
    <col min="526" max="526" width="9.42578125" customWidth="1"/>
    <col min="527" max="527" width="9.5703125" customWidth="1"/>
    <col min="528" max="528" width="9" customWidth="1"/>
    <col min="529" max="529" width="9.42578125" customWidth="1"/>
    <col min="530" max="531" width="9.7109375" customWidth="1"/>
    <col min="532" max="533" width="10" customWidth="1"/>
    <col min="534" max="534" width="9.85546875" customWidth="1"/>
    <col min="535" max="535" width="14.140625" customWidth="1"/>
    <col min="536" max="536" width="10.42578125" customWidth="1"/>
    <col min="537" max="537" width="10.5703125" customWidth="1"/>
    <col min="538" max="538" width="10.42578125" customWidth="1"/>
    <col min="539" max="539" width="10.28515625" customWidth="1"/>
    <col min="540" max="540" width="10.5703125" customWidth="1"/>
    <col min="541" max="541" width="9.140625" customWidth="1"/>
    <col min="542" max="542" width="10.42578125" customWidth="1"/>
    <col min="543" max="548" width="9.140625" customWidth="1"/>
    <col min="549" max="549" width="8" customWidth="1"/>
    <col min="550" max="558" width="7.28515625" customWidth="1"/>
    <col min="559" max="559" width="8.42578125" customWidth="1"/>
    <col min="560" max="560" width="9.28515625" customWidth="1"/>
    <col min="561" max="561" width="7.28515625" customWidth="1"/>
    <col min="562" max="562" width="9.85546875" customWidth="1"/>
    <col min="563" max="563" width="10.5703125" customWidth="1"/>
    <col min="564" max="564" width="8.5703125" customWidth="1"/>
    <col min="565" max="566" width="8.42578125" customWidth="1"/>
    <col min="567" max="567" width="9.140625" customWidth="1"/>
    <col min="568" max="568" width="8.140625" customWidth="1"/>
    <col min="569" max="569" width="8.85546875" customWidth="1"/>
    <col min="763" max="763" width="2.5703125" customWidth="1"/>
    <col min="764" max="764" width="5.140625" customWidth="1"/>
    <col min="765" max="765" width="12.42578125" customWidth="1"/>
    <col min="766" max="766" width="8.5703125" customWidth="1"/>
    <col min="767" max="767" width="9.28515625" customWidth="1"/>
    <col min="768" max="768" width="9.140625" customWidth="1"/>
    <col min="769" max="769" width="9" customWidth="1"/>
    <col min="770" max="770" width="8.85546875" customWidth="1"/>
    <col min="771" max="771" width="9" customWidth="1"/>
    <col min="772" max="773" width="8.85546875" customWidth="1"/>
    <col min="774" max="774" width="9.140625" customWidth="1"/>
    <col min="775" max="775" width="9.28515625" customWidth="1"/>
    <col min="776" max="776" width="9.42578125" customWidth="1"/>
    <col min="777" max="777" width="9.28515625" customWidth="1"/>
    <col min="778" max="778" width="9.5703125" customWidth="1"/>
    <col min="779" max="779" width="10" customWidth="1"/>
    <col min="780" max="780" width="10.140625" customWidth="1"/>
    <col min="781" max="781" width="10.28515625" customWidth="1"/>
    <col min="782" max="782" width="9.42578125" customWidth="1"/>
    <col min="783" max="783" width="9.5703125" customWidth="1"/>
    <col min="784" max="784" width="9" customWidth="1"/>
    <col min="785" max="785" width="9.42578125" customWidth="1"/>
    <col min="786" max="787" width="9.7109375" customWidth="1"/>
    <col min="788" max="789" width="10" customWidth="1"/>
    <col min="790" max="790" width="9.85546875" customWidth="1"/>
    <col min="791" max="791" width="14.140625" customWidth="1"/>
    <col min="792" max="792" width="10.42578125" customWidth="1"/>
    <col min="793" max="793" width="10.5703125" customWidth="1"/>
    <col min="794" max="794" width="10.42578125" customWidth="1"/>
    <col min="795" max="795" width="10.28515625" customWidth="1"/>
    <col min="796" max="796" width="10.5703125" customWidth="1"/>
    <col min="797" max="797" width="9.140625" customWidth="1"/>
    <col min="798" max="798" width="10.42578125" customWidth="1"/>
    <col min="799" max="804" width="9.140625" customWidth="1"/>
    <col min="805" max="805" width="8" customWidth="1"/>
    <col min="806" max="814" width="7.28515625" customWidth="1"/>
    <col min="815" max="815" width="8.42578125" customWidth="1"/>
    <col min="816" max="816" width="9.28515625" customWidth="1"/>
    <col min="817" max="817" width="7.28515625" customWidth="1"/>
    <col min="818" max="818" width="9.85546875" customWidth="1"/>
    <col min="819" max="819" width="10.5703125" customWidth="1"/>
    <col min="820" max="820" width="8.5703125" customWidth="1"/>
    <col min="821" max="822" width="8.42578125" customWidth="1"/>
    <col min="823" max="823" width="9.140625" customWidth="1"/>
    <col min="824" max="824" width="8.140625" customWidth="1"/>
    <col min="825" max="825" width="8.85546875" customWidth="1"/>
    <col min="1019" max="1019" width="2.5703125" customWidth="1"/>
    <col min="1020" max="1020" width="5.140625" customWidth="1"/>
    <col min="1021" max="1021" width="12.42578125" customWidth="1"/>
    <col min="1022" max="1022" width="8.5703125" customWidth="1"/>
    <col min="1023" max="1023" width="9.28515625" customWidth="1"/>
    <col min="1024" max="1024" width="9.140625" customWidth="1"/>
    <col min="1025" max="1025" width="9" customWidth="1"/>
    <col min="1026" max="1026" width="8.85546875" customWidth="1"/>
    <col min="1027" max="1027" width="9" customWidth="1"/>
    <col min="1028" max="1029" width="8.85546875" customWidth="1"/>
    <col min="1030" max="1030" width="9.140625" customWidth="1"/>
    <col min="1031" max="1031" width="9.28515625" customWidth="1"/>
    <col min="1032" max="1032" width="9.42578125" customWidth="1"/>
    <col min="1033" max="1033" width="9.28515625" customWidth="1"/>
    <col min="1034" max="1034" width="9.5703125" customWidth="1"/>
    <col min="1035" max="1035" width="10" customWidth="1"/>
    <col min="1036" max="1036" width="10.140625" customWidth="1"/>
    <col min="1037" max="1037" width="10.28515625" customWidth="1"/>
    <col min="1038" max="1038" width="9.42578125" customWidth="1"/>
    <col min="1039" max="1039" width="9.5703125" customWidth="1"/>
    <col min="1040" max="1040" width="9" customWidth="1"/>
    <col min="1041" max="1041" width="9.42578125" customWidth="1"/>
    <col min="1042" max="1043" width="9.7109375" customWidth="1"/>
    <col min="1044" max="1045" width="10" customWidth="1"/>
    <col min="1046" max="1046" width="9.85546875" customWidth="1"/>
    <col min="1047" max="1047" width="14.140625" customWidth="1"/>
    <col min="1048" max="1048" width="10.42578125" customWidth="1"/>
    <col min="1049" max="1049" width="10.5703125" customWidth="1"/>
    <col min="1050" max="1050" width="10.42578125" customWidth="1"/>
    <col min="1051" max="1051" width="10.28515625" customWidth="1"/>
    <col min="1052" max="1052" width="10.5703125" customWidth="1"/>
    <col min="1053" max="1053" width="9.140625" customWidth="1"/>
    <col min="1054" max="1054" width="10.42578125" customWidth="1"/>
    <col min="1055" max="1060" width="9.140625" customWidth="1"/>
    <col min="1061" max="1061" width="8" customWidth="1"/>
    <col min="1062" max="1070" width="7.28515625" customWidth="1"/>
    <col min="1071" max="1071" width="8.42578125" customWidth="1"/>
    <col min="1072" max="1072" width="9.28515625" customWidth="1"/>
    <col min="1073" max="1073" width="7.28515625" customWidth="1"/>
    <col min="1074" max="1074" width="9.85546875" customWidth="1"/>
    <col min="1075" max="1075" width="10.5703125" customWidth="1"/>
    <col min="1076" max="1076" width="8.5703125" customWidth="1"/>
    <col min="1077" max="1078" width="8.42578125" customWidth="1"/>
    <col min="1079" max="1079" width="9.140625" customWidth="1"/>
    <col min="1080" max="1080" width="8.140625" customWidth="1"/>
    <col min="1081" max="1081" width="8.85546875" customWidth="1"/>
    <col min="1275" max="1275" width="2.5703125" customWidth="1"/>
    <col min="1276" max="1276" width="5.140625" customWidth="1"/>
    <col min="1277" max="1277" width="12.42578125" customWidth="1"/>
    <col min="1278" max="1278" width="8.5703125" customWidth="1"/>
    <col min="1279" max="1279" width="9.28515625" customWidth="1"/>
    <col min="1280" max="1280" width="9.140625" customWidth="1"/>
    <col min="1281" max="1281" width="9" customWidth="1"/>
    <col min="1282" max="1282" width="8.85546875" customWidth="1"/>
    <col min="1283" max="1283" width="9" customWidth="1"/>
    <col min="1284" max="1285" width="8.85546875" customWidth="1"/>
    <col min="1286" max="1286" width="9.140625" customWidth="1"/>
    <col min="1287" max="1287" width="9.28515625" customWidth="1"/>
    <col min="1288" max="1288" width="9.42578125" customWidth="1"/>
    <col min="1289" max="1289" width="9.28515625" customWidth="1"/>
    <col min="1290" max="1290" width="9.5703125" customWidth="1"/>
    <col min="1291" max="1291" width="10" customWidth="1"/>
    <col min="1292" max="1292" width="10.140625" customWidth="1"/>
    <col min="1293" max="1293" width="10.28515625" customWidth="1"/>
    <col min="1294" max="1294" width="9.42578125" customWidth="1"/>
    <col min="1295" max="1295" width="9.5703125" customWidth="1"/>
    <col min="1296" max="1296" width="9" customWidth="1"/>
    <col min="1297" max="1297" width="9.42578125" customWidth="1"/>
    <col min="1298" max="1299" width="9.7109375" customWidth="1"/>
    <col min="1300" max="1301" width="10" customWidth="1"/>
    <col min="1302" max="1302" width="9.85546875" customWidth="1"/>
    <col min="1303" max="1303" width="14.140625" customWidth="1"/>
    <col min="1304" max="1304" width="10.42578125" customWidth="1"/>
    <col min="1305" max="1305" width="10.5703125" customWidth="1"/>
    <col min="1306" max="1306" width="10.42578125" customWidth="1"/>
    <col min="1307" max="1307" width="10.28515625" customWidth="1"/>
    <col min="1308" max="1308" width="10.5703125" customWidth="1"/>
    <col min="1309" max="1309" width="9.140625" customWidth="1"/>
    <col min="1310" max="1310" width="10.42578125" customWidth="1"/>
    <col min="1311" max="1316" width="9.140625" customWidth="1"/>
    <col min="1317" max="1317" width="8" customWidth="1"/>
    <col min="1318" max="1326" width="7.28515625" customWidth="1"/>
    <col min="1327" max="1327" width="8.42578125" customWidth="1"/>
    <col min="1328" max="1328" width="9.28515625" customWidth="1"/>
    <col min="1329" max="1329" width="7.28515625" customWidth="1"/>
    <col min="1330" max="1330" width="9.85546875" customWidth="1"/>
    <col min="1331" max="1331" width="10.5703125" customWidth="1"/>
    <col min="1332" max="1332" width="8.5703125" customWidth="1"/>
    <col min="1333" max="1334" width="8.42578125" customWidth="1"/>
    <col min="1335" max="1335" width="9.140625" customWidth="1"/>
    <col min="1336" max="1336" width="8.140625" customWidth="1"/>
    <col min="1337" max="1337" width="8.85546875" customWidth="1"/>
    <col min="1531" max="1531" width="2.5703125" customWidth="1"/>
    <col min="1532" max="1532" width="5.140625" customWidth="1"/>
    <col min="1533" max="1533" width="12.42578125" customWidth="1"/>
    <col min="1534" max="1534" width="8.5703125" customWidth="1"/>
    <col min="1535" max="1535" width="9.28515625" customWidth="1"/>
    <col min="1536" max="1536" width="9.140625" customWidth="1"/>
    <col min="1537" max="1537" width="9" customWidth="1"/>
    <col min="1538" max="1538" width="8.85546875" customWidth="1"/>
    <col min="1539" max="1539" width="9" customWidth="1"/>
    <col min="1540" max="1541" width="8.85546875" customWidth="1"/>
    <col min="1542" max="1542" width="9.140625" customWidth="1"/>
    <col min="1543" max="1543" width="9.28515625" customWidth="1"/>
    <col min="1544" max="1544" width="9.42578125" customWidth="1"/>
    <col min="1545" max="1545" width="9.28515625" customWidth="1"/>
    <col min="1546" max="1546" width="9.5703125" customWidth="1"/>
    <col min="1547" max="1547" width="10" customWidth="1"/>
    <col min="1548" max="1548" width="10.140625" customWidth="1"/>
    <col min="1549" max="1549" width="10.28515625" customWidth="1"/>
    <col min="1550" max="1550" width="9.42578125" customWidth="1"/>
    <col min="1551" max="1551" width="9.5703125" customWidth="1"/>
    <col min="1552" max="1552" width="9" customWidth="1"/>
    <col min="1553" max="1553" width="9.42578125" customWidth="1"/>
    <col min="1554" max="1555" width="9.7109375" customWidth="1"/>
    <col min="1556" max="1557" width="10" customWidth="1"/>
    <col min="1558" max="1558" width="9.85546875" customWidth="1"/>
    <col min="1559" max="1559" width="14.140625" customWidth="1"/>
    <col min="1560" max="1560" width="10.42578125" customWidth="1"/>
    <col min="1561" max="1561" width="10.5703125" customWidth="1"/>
    <col min="1562" max="1562" width="10.42578125" customWidth="1"/>
    <col min="1563" max="1563" width="10.28515625" customWidth="1"/>
    <col min="1564" max="1564" width="10.5703125" customWidth="1"/>
    <col min="1565" max="1565" width="9.140625" customWidth="1"/>
    <col min="1566" max="1566" width="10.42578125" customWidth="1"/>
    <col min="1567" max="1572" width="9.140625" customWidth="1"/>
    <col min="1573" max="1573" width="8" customWidth="1"/>
    <col min="1574" max="1582" width="7.28515625" customWidth="1"/>
    <col min="1583" max="1583" width="8.42578125" customWidth="1"/>
    <col min="1584" max="1584" width="9.28515625" customWidth="1"/>
    <col min="1585" max="1585" width="7.28515625" customWidth="1"/>
    <col min="1586" max="1586" width="9.85546875" customWidth="1"/>
    <col min="1587" max="1587" width="10.5703125" customWidth="1"/>
    <col min="1588" max="1588" width="8.5703125" customWidth="1"/>
    <col min="1589" max="1590" width="8.42578125" customWidth="1"/>
    <col min="1591" max="1591" width="9.140625" customWidth="1"/>
    <col min="1592" max="1592" width="8.140625" customWidth="1"/>
    <col min="1593" max="1593" width="8.85546875" customWidth="1"/>
    <col min="1787" max="1787" width="2.5703125" customWidth="1"/>
    <col min="1788" max="1788" width="5.140625" customWidth="1"/>
    <col min="1789" max="1789" width="12.42578125" customWidth="1"/>
    <col min="1790" max="1790" width="8.5703125" customWidth="1"/>
    <col min="1791" max="1791" width="9.28515625" customWidth="1"/>
    <col min="1792" max="1792" width="9.140625" customWidth="1"/>
    <col min="1793" max="1793" width="9" customWidth="1"/>
    <col min="1794" max="1794" width="8.85546875" customWidth="1"/>
    <col min="1795" max="1795" width="9" customWidth="1"/>
    <col min="1796" max="1797" width="8.85546875" customWidth="1"/>
    <col min="1798" max="1798" width="9.140625" customWidth="1"/>
    <col min="1799" max="1799" width="9.28515625" customWidth="1"/>
    <col min="1800" max="1800" width="9.42578125" customWidth="1"/>
    <col min="1801" max="1801" width="9.28515625" customWidth="1"/>
    <col min="1802" max="1802" width="9.5703125" customWidth="1"/>
    <col min="1803" max="1803" width="10" customWidth="1"/>
    <col min="1804" max="1804" width="10.140625" customWidth="1"/>
    <col min="1805" max="1805" width="10.28515625" customWidth="1"/>
    <col min="1806" max="1806" width="9.42578125" customWidth="1"/>
    <col min="1807" max="1807" width="9.5703125" customWidth="1"/>
    <col min="1808" max="1808" width="9" customWidth="1"/>
    <col min="1809" max="1809" width="9.42578125" customWidth="1"/>
    <col min="1810" max="1811" width="9.7109375" customWidth="1"/>
    <col min="1812" max="1813" width="10" customWidth="1"/>
    <col min="1814" max="1814" width="9.85546875" customWidth="1"/>
    <col min="1815" max="1815" width="14.140625" customWidth="1"/>
    <col min="1816" max="1816" width="10.42578125" customWidth="1"/>
    <col min="1817" max="1817" width="10.5703125" customWidth="1"/>
    <col min="1818" max="1818" width="10.42578125" customWidth="1"/>
    <col min="1819" max="1819" width="10.28515625" customWidth="1"/>
    <col min="1820" max="1820" width="10.5703125" customWidth="1"/>
    <col min="1821" max="1821" width="9.140625" customWidth="1"/>
    <col min="1822" max="1822" width="10.42578125" customWidth="1"/>
    <col min="1823" max="1828" width="9.140625" customWidth="1"/>
    <col min="1829" max="1829" width="8" customWidth="1"/>
    <col min="1830" max="1838" width="7.28515625" customWidth="1"/>
    <col min="1839" max="1839" width="8.42578125" customWidth="1"/>
    <col min="1840" max="1840" width="9.28515625" customWidth="1"/>
    <col min="1841" max="1841" width="7.28515625" customWidth="1"/>
    <col min="1842" max="1842" width="9.85546875" customWidth="1"/>
    <col min="1843" max="1843" width="10.5703125" customWidth="1"/>
    <col min="1844" max="1844" width="8.5703125" customWidth="1"/>
    <col min="1845" max="1846" width="8.42578125" customWidth="1"/>
    <col min="1847" max="1847" width="9.140625" customWidth="1"/>
    <col min="1848" max="1848" width="8.140625" customWidth="1"/>
    <col min="1849" max="1849" width="8.85546875" customWidth="1"/>
    <col min="2043" max="2043" width="2.5703125" customWidth="1"/>
    <col min="2044" max="2044" width="5.140625" customWidth="1"/>
    <col min="2045" max="2045" width="12.42578125" customWidth="1"/>
    <col min="2046" max="2046" width="8.5703125" customWidth="1"/>
    <col min="2047" max="2047" width="9.28515625" customWidth="1"/>
    <col min="2048" max="2048" width="9.140625" customWidth="1"/>
    <col min="2049" max="2049" width="9" customWidth="1"/>
    <col min="2050" max="2050" width="8.85546875" customWidth="1"/>
    <col min="2051" max="2051" width="9" customWidth="1"/>
    <col min="2052" max="2053" width="8.85546875" customWidth="1"/>
    <col min="2054" max="2054" width="9.140625" customWidth="1"/>
    <col min="2055" max="2055" width="9.28515625" customWidth="1"/>
    <col min="2056" max="2056" width="9.42578125" customWidth="1"/>
    <col min="2057" max="2057" width="9.28515625" customWidth="1"/>
    <col min="2058" max="2058" width="9.5703125" customWidth="1"/>
    <col min="2059" max="2059" width="10" customWidth="1"/>
    <col min="2060" max="2060" width="10.140625" customWidth="1"/>
    <col min="2061" max="2061" width="10.28515625" customWidth="1"/>
    <col min="2062" max="2062" width="9.42578125" customWidth="1"/>
    <col min="2063" max="2063" width="9.5703125" customWidth="1"/>
    <col min="2064" max="2064" width="9" customWidth="1"/>
    <col min="2065" max="2065" width="9.42578125" customWidth="1"/>
    <col min="2066" max="2067" width="9.7109375" customWidth="1"/>
    <col min="2068" max="2069" width="10" customWidth="1"/>
    <col min="2070" max="2070" width="9.85546875" customWidth="1"/>
    <col min="2071" max="2071" width="14.140625" customWidth="1"/>
    <col min="2072" max="2072" width="10.42578125" customWidth="1"/>
    <col min="2073" max="2073" width="10.5703125" customWidth="1"/>
    <col min="2074" max="2074" width="10.42578125" customWidth="1"/>
    <col min="2075" max="2075" width="10.28515625" customWidth="1"/>
    <col min="2076" max="2076" width="10.5703125" customWidth="1"/>
    <col min="2077" max="2077" width="9.140625" customWidth="1"/>
    <col min="2078" max="2078" width="10.42578125" customWidth="1"/>
    <col min="2079" max="2084" width="9.140625" customWidth="1"/>
    <col min="2085" max="2085" width="8" customWidth="1"/>
    <col min="2086" max="2094" width="7.28515625" customWidth="1"/>
    <col min="2095" max="2095" width="8.42578125" customWidth="1"/>
    <col min="2096" max="2096" width="9.28515625" customWidth="1"/>
    <col min="2097" max="2097" width="7.28515625" customWidth="1"/>
    <col min="2098" max="2098" width="9.85546875" customWidth="1"/>
    <col min="2099" max="2099" width="10.5703125" customWidth="1"/>
    <col min="2100" max="2100" width="8.5703125" customWidth="1"/>
    <col min="2101" max="2102" width="8.42578125" customWidth="1"/>
    <col min="2103" max="2103" width="9.140625" customWidth="1"/>
    <col min="2104" max="2104" width="8.140625" customWidth="1"/>
    <col min="2105" max="2105" width="8.85546875" customWidth="1"/>
    <col min="2299" max="2299" width="2.5703125" customWidth="1"/>
    <col min="2300" max="2300" width="5.140625" customWidth="1"/>
    <col min="2301" max="2301" width="12.42578125" customWidth="1"/>
    <col min="2302" max="2302" width="8.5703125" customWidth="1"/>
    <col min="2303" max="2303" width="9.28515625" customWidth="1"/>
    <col min="2304" max="2304" width="9.140625" customWidth="1"/>
    <col min="2305" max="2305" width="9" customWidth="1"/>
    <col min="2306" max="2306" width="8.85546875" customWidth="1"/>
    <col min="2307" max="2307" width="9" customWidth="1"/>
    <col min="2308" max="2309" width="8.85546875" customWidth="1"/>
    <col min="2310" max="2310" width="9.140625" customWidth="1"/>
    <col min="2311" max="2311" width="9.28515625" customWidth="1"/>
    <col min="2312" max="2312" width="9.42578125" customWidth="1"/>
    <col min="2313" max="2313" width="9.28515625" customWidth="1"/>
    <col min="2314" max="2314" width="9.5703125" customWidth="1"/>
    <col min="2315" max="2315" width="10" customWidth="1"/>
    <col min="2316" max="2316" width="10.140625" customWidth="1"/>
    <col min="2317" max="2317" width="10.28515625" customWidth="1"/>
    <col min="2318" max="2318" width="9.42578125" customWidth="1"/>
    <col min="2319" max="2319" width="9.5703125" customWidth="1"/>
    <col min="2320" max="2320" width="9" customWidth="1"/>
    <col min="2321" max="2321" width="9.42578125" customWidth="1"/>
    <col min="2322" max="2323" width="9.7109375" customWidth="1"/>
    <col min="2324" max="2325" width="10" customWidth="1"/>
    <col min="2326" max="2326" width="9.85546875" customWidth="1"/>
    <col min="2327" max="2327" width="14.140625" customWidth="1"/>
    <col min="2328" max="2328" width="10.42578125" customWidth="1"/>
    <col min="2329" max="2329" width="10.5703125" customWidth="1"/>
    <col min="2330" max="2330" width="10.42578125" customWidth="1"/>
    <col min="2331" max="2331" width="10.28515625" customWidth="1"/>
    <col min="2332" max="2332" width="10.5703125" customWidth="1"/>
    <col min="2333" max="2333" width="9.140625" customWidth="1"/>
    <col min="2334" max="2334" width="10.42578125" customWidth="1"/>
    <col min="2335" max="2340" width="9.140625" customWidth="1"/>
    <col min="2341" max="2341" width="8" customWidth="1"/>
    <col min="2342" max="2350" width="7.28515625" customWidth="1"/>
    <col min="2351" max="2351" width="8.42578125" customWidth="1"/>
    <col min="2352" max="2352" width="9.28515625" customWidth="1"/>
    <col min="2353" max="2353" width="7.28515625" customWidth="1"/>
    <col min="2354" max="2354" width="9.85546875" customWidth="1"/>
    <col min="2355" max="2355" width="10.5703125" customWidth="1"/>
    <col min="2356" max="2356" width="8.5703125" customWidth="1"/>
    <col min="2357" max="2358" width="8.42578125" customWidth="1"/>
    <col min="2359" max="2359" width="9.140625" customWidth="1"/>
    <col min="2360" max="2360" width="8.140625" customWidth="1"/>
    <col min="2361" max="2361" width="8.85546875" customWidth="1"/>
    <col min="2555" max="2555" width="2.5703125" customWidth="1"/>
    <col min="2556" max="2556" width="5.140625" customWidth="1"/>
    <col min="2557" max="2557" width="12.42578125" customWidth="1"/>
    <col min="2558" max="2558" width="8.5703125" customWidth="1"/>
    <col min="2559" max="2559" width="9.28515625" customWidth="1"/>
    <col min="2560" max="2560" width="9.140625" customWidth="1"/>
    <col min="2561" max="2561" width="9" customWidth="1"/>
    <col min="2562" max="2562" width="8.85546875" customWidth="1"/>
    <col min="2563" max="2563" width="9" customWidth="1"/>
    <col min="2564" max="2565" width="8.85546875" customWidth="1"/>
    <col min="2566" max="2566" width="9.140625" customWidth="1"/>
    <col min="2567" max="2567" width="9.28515625" customWidth="1"/>
    <col min="2568" max="2568" width="9.42578125" customWidth="1"/>
    <col min="2569" max="2569" width="9.28515625" customWidth="1"/>
    <col min="2570" max="2570" width="9.5703125" customWidth="1"/>
    <col min="2571" max="2571" width="10" customWidth="1"/>
    <col min="2572" max="2572" width="10.140625" customWidth="1"/>
    <col min="2573" max="2573" width="10.28515625" customWidth="1"/>
    <col min="2574" max="2574" width="9.42578125" customWidth="1"/>
    <col min="2575" max="2575" width="9.5703125" customWidth="1"/>
    <col min="2576" max="2576" width="9" customWidth="1"/>
    <col min="2577" max="2577" width="9.42578125" customWidth="1"/>
    <col min="2578" max="2579" width="9.7109375" customWidth="1"/>
    <col min="2580" max="2581" width="10" customWidth="1"/>
    <col min="2582" max="2582" width="9.85546875" customWidth="1"/>
    <col min="2583" max="2583" width="14.140625" customWidth="1"/>
    <col min="2584" max="2584" width="10.42578125" customWidth="1"/>
    <col min="2585" max="2585" width="10.5703125" customWidth="1"/>
    <col min="2586" max="2586" width="10.42578125" customWidth="1"/>
    <col min="2587" max="2587" width="10.28515625" customWidth="1"/>
    <col min="2588" max="2588" width="10.5703125" customWidth="1"/>
    <col min="2589" max="2589" width="9.140625" customWidth="1"/>
    <col min="2590" max="2590" width="10.42578125" customWidth="1"/>
    <col min="2591" max="2596" width="9.140625" customWidth="1"/>
    <col min="2597" max="2597" width="8" customWidth="1"/>
    <col min="2598" max="2606" width="7.28515625" customWidth="1"/>
    <col min="2607" max="2607" width="8.42578125" customWidth="1"/>
    <col min="2608" max="2608" width="9.28515625" customWidth="1"/>
    <col min="2609" max="2609" width="7.28515625" customWidth="1"/>
    <col min="2610" max="2610" width="9.85546875" customWidth="1"/>
    <col min="2611" max="2611" width="10.5703125" customWidth="1"/>
    <col min="2612" max="2612" width="8.5703125" customWidth="1"/>
    <col min="2613" max="2614" width="8.42578125" customWidth="1"/>
    <col min="2615" max="2615" width="9.140625" customWidth="1"/>
    <col min="2616" max="2616" width="8.140625" customWidth="1"/>
    <col min="2617" max="2617" width="8.85546875" customWidth="1"/>
    <col min="2811" max="2811" width="2.5703125" customWidth="1"/>
    <col min="2812" max="2812" width="5.140625" customWidth="1"/>
    <col min="2813" max="2813" width="12.42578125" customWidth="1"/>
    <col min="2814" max="2814" width="8.5703125" customWidth="1"/>
    <col min="2815" max="2815" width="9.28515625" customWidth="1"/>
    <col min="2816" max="2816" width="9.140625" customWidth="1"/>
    <col min="2817" max="2817" width="9" customWidth="1"/>
    <col min="2818" max="2818" width="8.85546875" customWidth="1"/>
    <col min="2819" max="2819" width="9" customWidth="1"/>
    <col min="2820" max="2821" width="8.85546875" customWidth="1"/>
    <col min="2822" max="2822" width="9.140625" customWidth="1"/>
    <col min="2823" max="2823" width="9.28515625" customWidth="1"/>
    <col min="2824" max="2824" width="9.42578125" customWidth="1"/>
    <col min="2825" max="2825" width="9.28515625" customWidth="1"/>
    <col min="2826" max="2826" width="9.5703125" customWidth="1"/>
    <col min="2827" max="2827" width="10" customWidth="1"/>
    <col min="2828" max="2828" width="10.140625" customWidth="1"/>
    <col min="2829" max="2829" width="10.28515625" customWidth="1"/>
    <col min="2830" max="2830" width="9.42578125" customWidth="1"/>
    <col min="2831" max="2831" width="9.5703125" customWidth="1"/>
    <col min="2832" max="2832" width="9" customWidth="1"/>
    <col min="2833" max="2833" width="9.42578125" customWidth="1"/>
    <col min="2834" max="2835" width="9.7109375" customWidth="1"/>
    <col min="2836" max="2837" width="10" customWidth="1"/>
    <col min="2838" max="2838" width="9.85546875" customWidth="1"/>
    <col min="2839" max="2839" width="14.140625" customWidth="1"/>
    <col min="2840" max="2840" width="10.42578125" customWidth="1"/>
    <col min="2841" max="2841" width="10.5703125" customWidth="1"/>
    <col min="2842" max="2842" width="10.42578125" customWidth="1"/>
    <col min="2843" max="2843" width="10.28515625" customWidth="1"/>
    <col min="2844" max="2844" width="10.5703125" customWidth="1"/>
    <col min="2845" max="2845" width="9.140625" customWidth="1"/>
    <col min="2846" max="2846" width="10.42578125" customWidth="1"/>
    <col min="2847" max="2852" width="9.140625" customWidth="1"/>
    <col min="2853" max="2853" width="8" customWidth="1"/>
    <col min="2854" max="2862" width="7.28515625" customWidth="1"/>
    <col min="2863" max="2863" width="8.42578125" customWidth="1"/>
    <col min="2864" max="2864" width="9.28515625" customWidth="1"/>
    <col min="2865" max="2865" width="7.28515625" customWidth="1"/>
    <col min="2866" max="2866" width="9.85546875" customWidth="1"/>
    <col min="2867" max="2867" width="10.5703125" customWidth="1"/>
    <col min="2868" max="2868" width="8.5703125" customWidth="1"/>
    <col min="2869" max="2870" width="8.42578125" customWidth="1"/>
    <col min="2871" max="2871" width="9.140625" customWidth="1"/>
    <col min="2872" max="2872" width="8.140625" customWidth="1"/>
    <col min="2873" max="2873" width="8.85546875" customWidth="1"/>
    <col min="3067" max="3067" width="2.5703125" customWidth="1"/>
    <col min="3068" max="3068" width="5.140625" customWidth="1"/>
    <col min="3069" max="3069" width="12.42578125" customWidth="1"/>
    <col min="3070" max="3070" width="8.5703125" customWidth="1"/>
    <col min="3071" max="3071" width="9.28515625" customWidth="1"/>
    <col min="3072" max="3072" width="9.140625" customWidth="1"/>
    <col min="3073" max="3073" width="9" customWidth="1"/>
    <col min="3074" max="3074" width="8.85546875" customWidth="1"/>
    <col min="3075" max="3075" width="9" customWidth="1"/>
    <col min="3076" max="3077" width="8.85546875" customWidth="1"/>
    <col min="3078" max="3078" width="9.140625" customWidth="1"/>
    <col min="3079" max="3079" width="9.28515625" customWidth="1"/>
    <col min="3080" max="3080" width="9.42578125" customWidth="1"/>
    <col min="3081" max="3081" width="9.28515625" customWidth="1"/>
    <col min="3082" max="3082" width="9.5703125" customWidth="1"/>
    <col min="3083" max="3083" width="10" customWidth="1"/>
    <col min="3084" max="3084" width="10.140625" customWidth="1"/>
    <col min="3085" max="3085" width="10.28515625" customWidth="1"/>
    <col min="3086" max="3086" width="9.42578125" customWidth="1"/>
    <col min="3087" max="3087" width="9.5703125" customWidth="1"/>
    <col min="3088" max="3088" width="9" customWidth="1"/>
    <col min="3089" max="3089" width="9.42578125" customWidth="1"/>
    <col min="3090" max="3091" width="9.7109375" customWidth="1"/>
    <col min="3092" max="3093" width="10" customWidth="1"/>
    <col min="3094" max="3094" width="9.85546875" customWidth="1"/>
    <col min="3095" max="3095" width="14.140625" customWidth="1"/>
    <col min="3096" max="3096" width="10.42578125" customWidth="1"/>
    <col min="3097" max="3097" width="10.5703125" customWidth="1"/>
    <col min="3098" max="3098" width="10.42578125" customWidth="1"/>
    <col min="3099" max="3099" width="10.28515625" customWidth="1"/>
    <col min="3100" max="3100" width="10.5703125" customWidth="1"/>
    <col min="3101" max="3101" width="9.140625" customWidth="1"/>
    <col min="3102" max="3102" width="10.42578125" customWidth="1"/>
    <col min="3103" max="3108" width="9.140625" customWidth="1"/>
    <col min="3109" max="3109" width="8" customWidth="1"/>
    <col min="3110" max="3118" width="7.28515625" customWidth="1"/>
    <col min="3119" max="3119" width="8.42578125" customWidth="1"/>
    <col min="3120" max="3120" width="9.28515625" customWidth="1"/>
    <col min="3121" max="3121" width="7.28515625" customWidth="1"/>
    <col min="3122" max="3122" width="9.85546875" customWidth="1"/>
    <col min="3123" max="3123" width="10.5703125" customWidth="1"/>
    <col min="3124" max="3124" width="8.5703125" customWidth="1"/>
    <col min="3125" max="3126" width="8.42578125" customWidth="1"/>
    <col min="3127" max="3127" width="9.140625" customWidth="1"/>
    <col min="3128" max="3128" width="8.140625" customWidth="1"/>
    <col min="3129" max="3129" width="8.85546875" customWidth="1"/>
    <col min="3323" max="3323" width="2.5703125" customWidth="1"/>
    <col min="3324" max="3324" width="5.140625" customWidth="1"/>
    <col min="3325" max="3325" width="12.42578125" customWidth="1"/>
    <col min="3326" max="3326" width="8.5703125" customWidth="1"/>
    <col min="3327" max="3327" width="9.28515625" customWidth="1"/>
    <col min="3328" max="3328" width="9.140625" customWidth="1"/>
    <col min="3329" max="3329" width="9" customWidth="1"/>
    <col min="3330" max="3330" width="8.85546875" customWidth="1"/>
    <col min="3331" max="3331" width="9" customWidth="1"/>
    <col min="3332" max="3333" width="8.85546875" customWidth="1"/>
    <col min="3334" max="3334" width="9.140625" customWidth="1"/>
    <col min="3335" max="3335" width="9.28515625" customWidth="1"/>
    <col min="3336" max="3336" width="9.42578125" customWidth="1"/>
    <col min="3337" max="3337" width="9.28515625" customWidth="1"/>
    <col min="3338" max="3338" width="9.5703125" customWidth="1"/>
    <col min="3339" max="3339" width="10" customWidth="1"/>
    <col min="3340" max="3340" width="10.140625" customWidth="1"/>
    <col min="3341" max="3341" width="10.28515625" customWidth="1"/>
    <col min="3342" max="3342" width="9.42578125" customWidth="1"/>
    <col min="3343" max="3343" width="9.5703125" customWidth="1"/>
    <col min="3344" max="3344" width="9" customWidth="1"/>
    <col min="3345" max="3345" width="9.42578125" customWidth="1"/>
    <col min="3346" max="3347" width="9.7109375" customWidth="1"/>
    <col min="3348" max="3349" width="10" customWidth="1"/>
    <col min="3350" max="3350" width="9.85546875" customWidth="1"/>
    <col min="3351" max="3351" width="14.140625" customWidth="1"/>
    <col min="3352" max="3352" width="10.42578125" customWidth="1"/>
    <col min="3353" max="3353" width="10.5703125" customWidth="1"/>
    <col min="3354" max="3354" width="10.42578125" customWidth="1"/>
    <col min="3355" max="3355" width="10.28515625" customWidth="1"/>
    <col min="3356" max="3356" width="10.5703125" customWidth="1"/>
    <col min="3357" max="3357" width="9.140625" customWidth="1"/>
    <col min="3358" max="3358" width="10.42578125" customWidth="1"/>
    <col min="3359" max="3364" width="9.140625" customWidth="1"/>
    <col min="3365" max="3365" width="8" customWidth="1"/>
    <col min="3366" max="3374" width="7.28515625" customWidth="1"/>
    <col min="3375" max="3375" width="8.42578125" customWidth="1"/>
    <col min="3376" max="3376" width="9.28515625" customWidth="1"/>
    <col min="3377" max="3377" width="7.28515625" customWidth="1"/>
    <col min="3378" max="3378" width="9.85546875" customWidth="1"/>
    <col min="3379" max="3379" width="10.5703125" customWidth="1"/>
    <col min="3380" max="3380" width="8.5703125" customWidth="1"/>
    <col min="3381" max="3382" width="8.42578125" customWidth="1"/>
    <col min="3383" max="3383" width="9.140625" customWidth="1"/>
    <col min="3384" max="3384" width="8.140625" customWidth="1"/>
    <col min="3385" max="3385" width="8.85546875" customWidth="1"/>
    <col min="3579" max="3579" width="2.5703125" customWidth="1"/>
    <col min="3580" max="3580" width="5.140625" customWidth="1"/>
    <col min="3581" max="3581" width="12.42578125" customWidth="1"/>
    <col min="3582" max="3582" width="8.5703125" customWidth="1"/>
    <col min="3583" max="3583" width="9.28515625" customWidth="1"/>
    <col min="3584" max="3584" width="9.140625" customWidth="1"/>
    <col min="3585" max="3585" width="9" customWidth="1"/>
    <col min="3586" max="3586" width="8.85546875" customWidth="1"/>
    <col min="3587" max="3587" width="9" customWidth="1"/>
    <col min="3588" max="3589" width="8.85546875" customWidth="1"/>
    <col min="3590" max="3590" width="9.140625" customWidth="1"/>
    <col min="3591" max="3591" width="9.28515625" customWidth="1"/>
    <col min="3592" max="3592" width="9.42578125" customWidth="1"/>
    <col min="3593" max="3593" width="9.28515625" customWidth="1"/>
    <col min="3594" max="3594" width="9.5703125" customWidth="1"/>
    <col min="3595" max="3595" width="10" customWidth="1"/>
    <col min="3596" max="3596" width="10.140625" customWidth="1"/>
    <col min="3597" max="3597" width="10.28515625" customWidth="1"/>
    <col min="3598" max="3598" width="9.42578125" customWidth="1"/>
    <col min="3599" max="3599" width="9.5703125" customWidth="1"/>
    <col min="3600" max="3600" width="9" customWidth="1"/>
    <col min="3601" max="3601" width="9.42578125" customWidth="1"/>
    <col min="3602" max="3603" width="9.7109375" customWidth="1"/>
    <col min="3604" max="3605" width="10" customWidth="1"/>
    <col min="3606" max="3606" width="9.85546875" customWidth="1"/>
    <col min="3607" max="3607" width="14.140625" customWidth="1"/>
    <col min="3608" max="3608" width="10.42578125" customWidth="1"/>
    <col min="3609" max="3609" width="10.5703125" customWidth="1"/>
    <col min="3610" max="3610" width="10.42578125" customWidth="1"/>
    <col min="3611" max="3611" width="10.28515625" customWidth="1"/>
    <col min="3612" max="3612" width="10.5703125" customWidth="1"/>
    <col min="3613" max="3613" width="9.140625" customWidth="1"/>
    <col min="3614" max="3614" width="10.42578125" customWidth="1"/>
    <col min="3615" max="3620" width="9.140625" customWidth="1"/>
    <col min="3621" max="3621" width="8" customWidth="1"/>
    <col min="3622" max="3630" width="7.28515625" customWidth="1"/>
    <col min="3631" max="3631" width="8.42578125" customWidth="1"/>
    <col min="3632" max="3632" width="9.28515625" customWidth="1"/>
    <col min="3633" max="3633" width="7.28515625" customWidth="1"/>
    <col min="3634" max="3634" width="9.85546875" customWidth="1"/>
    <col min="3635" max="3635" width="10.5703125" customWidth="1"/>
    <col min="3636" max="3636" width="8.5703125" customWidth="1"/>
    <col min="3637" max="3638" width="8.42578125" customWidth="1"/>
    <col min="3639" max="3639" width="9.140625" customWidth="1"/>
    <col min="3640" max="3640" width="8.140625" customWidth="1"/>
    <col min="3641" max="3641" width="8.85546875" customWidth="1"/>
    <col min="3835" max="3835" width="2.5703125" customWidth="1"/>
    <col min="3836" max="3836" width="5.140625" customWidth="1"/>
    <col min="3837" max="3837" width="12.42578125" customWidth="1"/>
    <col min="3838" max="3838" width="8.5703125" customWidth="1"/>
    <col min="3839" max="3839" width="9.28515625" customWidth="1"/>
    <col min="3840" max="3840" width="9.140625" customWidth="1"/>
    <col min="3841" max="3841" width="9" customWidth="1"/>
    <col min="3842" max="3842" width="8.85546875" customWidth="1"/>
    <col min="3843" max="3843" width="9" customWidth="1"/>
    <col min="3844" max="3845" width="8.85546875" customWidth="1"/>
    <col min="3846" max="3846" width="9.140625" customWidth="1"/>
    <col min="3847" max="3847" width="9.28515625" customWidth="1"/>
    <col min="3848" max="3848" width="9.42578125" customWidth="1"/>
    <col min="3849" max="3849" width="9.28515625" customWidth="1"/>
    <col min="3850" max="3850" width="9.5703125" customWidth="1"/>
    <col min="3851" max="3851" width="10" customWidth="1"/>
    <col min="3852" max="3852" width="10.140625" customWidth="1"/>
    <col min="3853" max="3853" width="10.28515625" customWidth="1"/>
    <col min="3854" max="3854" width="9.42578125" customWidth="1"/>
    <col min="3855" max="3855" width="9.5703125" customWidth="1"/>
    <col min="3856" max="3856" width="9" customWidth="1"/>
    <col min="3857" max="3857" width="9.42578125" customWidth="1"/>
    <col min="3858" max="3859" width="9.7109375" customWidth="1"/>
    <col min="3860" max="3861" width="10" customWidth="1"/>
    <col min="3862" max="3862" width="9.85546875" customWidth="1"/>
    <col min="3863" max="3863" width="14.140625" customWidth="1"/>
    <col min="3864" max="3864" width="10.42578125" customWidth="1"/>
    <col min="3865" max="3865" width="10.5703125" customWidth="1"/>
    <col min="3866" max="3866" width="10.42578125" customWidth="1"/>
    <col min="3867" max="3867" width="10.28515625" customWidth="1"/>
    <col min="3868" max="3868" width="10.5703125" customWidth="1"/>
    <col min="3869" max="3869" width="9.140625" customWidth="1"/>
    <col min="3870" max="3870" width="10.42578125" customWidth="1"/>
    <col min="3871" max="3876" width="9.140625" customWidth="1"/>
    <col min="3877" max="3877" width="8" customWidth="1"/>
    <col min="3878" max="3886" width="7.28515625" customWidth="1"/>
    <col min="3887" max="3887" width="8.42578125" customWidth="1"/>
    <col min="3888" max="3888" width="9.28515625" customWidth="1"/>
    <col min="3889" max="3889" width="7.28515625" customWidth="1"/>
    <col min="3890" max="3890" width="9.85546875" customWidth="1"/>
    <col min="3891" max="3891" width="10.5703125" customWidth="1"/>
    <col min="3892" max="3892" width="8.5703125" customWidth="1"/>
    <col min="3893" max="3894" width="8.42578125" customWidth="1"/>
    <col min="3895" max="3895" width="9.140625" customWidth="1"/>
    <col min="3896" max="3896" width="8.140625" customWidth="1"/>
    <col min="3897" max="3897" width="8.85546875" customWidth="1"/>
    <col min="4091" max="4091" width="2.5703125" customWidth="1"/>
    <col min="4092" max="4092" width="5.140625" customWidth="1"/>
    <col min="4093" max="4093" width="12.42578125" customWidth="1"/>
    <col min="4094" max="4094" width="8.5703125" customWidth="1"/>
    <col min="4095" max="4095" width="9.28515625" customWidth="1"/>
    <col min="4096" max="4096" width="9.140625" customWidth="1"/>
    <col min="4097" max="4097" width="9" customWidth="1"/>
    <col min="4098" max="4098" width="8.85546875" customWidth="1"/>
    <col min="4099" max="4099" width="9" customWidth="1"/>
    <col min="4100" max="4101" width="8.85546875" customWidth="1"/>
    <col min="4102" max="4102" width="9.140625" customWidth="1"/>
    <col min="4103" max="4103" width="9.28515625" customWidth="1"/>
    <col min="4104" max="4104" width="9.42578125" customWidth="1"/>
    <col min="4105" max="4105" width="9.28515625" customWidth="1"/>
    <col min="4106" max="4106" width="9.5703125" customWidth="1"/>
    <col min="4107" max="4107" width="10" customWidth="1"/>
    <col min="4108" max="4108" width="10.140625" customWidth="1"/>
    <col min="4109" max="4109" width="10.28515625" customWidth="1"/>
    <col min="4110" max="4110" width="9.42578125" customWidth="1"/>
    <col min="4111" max="4111" width="9.5703125" customWidth="1"/>
    <col min="4112" max="4112" width="9" customWidth="1"/>
    <col min="4113" max="4113" width="9.42578125" customWidth="1"/>
    <col min="4114" max="4115" width="9.7109375" customWidth="1"/>
    <col min="4116" max="4117" width="10" customWidth="1"/>
    <col min="4118" max="4118" width="9.85546875" customWidth="1"/>
    <col min="4119" max="4119" width="14.140625" customWidth="1"/>
    <col min="4120" max="4120" width="10.42578125" customWidth="1"/>
    <col min="4121" max="4121" width="10.5703125" customWidth="1"/>
    <col min="4122" max="4122" width="10.42578125" customWidth="1"/>
    <col min="4123" max="4123" width="10.28515625" customWidth="1"/>
    <col min="4124" max="4124" width="10.5703125" customWidth="1"/>
    <col min="4125" max="4125" width="9.140625" customWidth="1"/>
    <col min="4126" max="4126" width="10.42578125" customWidth="1"/>
    <col min="4127" max="4132" width="9.140625" customWidth="1"/>
    <col min="4133" max="4133" width="8" customWidth="1"/>
    <col min="4134" max="4142" width="7.28515625" customWidth="1"/>
    <col min="4143" max="4143" width="8.42578125" customWidth="1"/>
    <col min="4144" max="4144" width="9.28515625" customWidth="1"/>
    <col min="4145" max="4145" width="7.28515625" customWidth="1"/>
    <col min="4146" max="4146" width="9.85546875" customWidth="1"/>
    <col min="4147" max="4147" width="10.5703125" customWidth="1"/>
    <col min="4148" max="4148" width="8.5703125" customWidth="1"/>
    <col min="4149" max="4150" width="8.42578125" customWidth="1"/>
    <col min="4151" max="4151" width="9.140625" customWidth="1"/>
    <col min="4152" max="4152" width="8.140625" customWidth="1"/>
    <col min="4153" max="4153" width="8.85546875" customWidth="1"/>
    <col min="4347" max="4347" width="2.5703125" customWidth="1"/>
    <col min="4348" max="4348" width="5.140625" customWidth="1"/>
    <col min="4349" max="4349" width="12.42578125" customWidth="1"/>
    <col min="4350" max="4350" width="8.5703125" customWidth="1"/>
    <col min="4351" max="4351" width="9.28515625" customWidth="1"/>
    <col min="4352" max="4352" width="9.140625" customWidth="1"/>
    <col min="4353" max="4353" width="9" customWidth="1"/>
    <col min="4354" max="4354" width="8.85546875" customWidth="1"/>
    <col min="4355" max="4355" width="9" customWidth="1"/>
    <col min="4356" max="4357" width="8.85546875" customWidth="1"/>
    <col min="4358" max="4358" width="9.140625" customWidth="1"/>
    <col min="4359" max="4359" width="9.28515625" customWidth="1"/>
    <col min="4360" max="4360" width="9.42578125" customWidth="1"/>
    <col min="4361" max="4361" width="9.28515625" customWidth="1"/>
    <col min="4362" max="4362" width="9.5703125" customWidth="1"/>
    <col min="4363" max="4363" width="10" customWidth="1"/>
    <col min="4364" max="4364" width="10.140625" customWidth="1"/>
    <col min="4365" max="4365" width="10.28515625" customWidth="1"/>
    <col min="4366" max="4366" width="9.42578125" customWidth="1"/>
    <col min="4367" max="4367" width="9.5703125" customWidth="1"/>
    <col min="4368" max="4368" width="9" customWidth="1"/>
    <col min="4369" max="4369" width="9.42578125" customWidth="1"/>
    <col min="4370" max="4371" width="9.7109375" customWidth="1"/>
    <col min="4372" max="4373" width="10" customWidth="1"/>
    <col min="4374" max="4374" width="9.85546875" customWidth="1"/>
    <col min="4375" max="4375" width="14.140625" customWidth="1"/>
    <col min="4376" max="4376" width="10.42578125" customWidth="1"/>
    <col min="4377" max="4377" width="10.5703125" customWidth="1"/>
    <col min="4378" max="4378" width="10.42578125" customWidth="1"/>
    <col min="4379" max="4379" width="10.28515625" customWidth="1"/>
    <col min="4380" max="4380" width="10.5703125" customWidth="1"/>
    <col min="4381" max="4381" width="9.140625" customWidth="1"/>
    <col min="4382" max="4382" width="10.42578125" customWidth="1"/>
    <col min="4383" max="4388" width="9.140625" customWidth="1"/>
    <col min="4389" max="4389" width="8" customWidth="1"/>
    <col min="4390" max="4398" width="7.28515625" customWidth="1"/>
    <col min="4399" max="4399" width="8.42578125" customWidth="1"/>
    <col min="4400" max="4400" width="9.28515625" customWidth="1"/>
    <col min="4401" max="4401" width="7.28515625" customWidth="1"/>
    <col min="4402" max="4402" width="9.85546875" customWidth="1"/>
    <col min="4403" max="4403" width="10.5703125" customWidth="1"/>
    <col min="4404" max="4404" width="8.5703125" customWidth="1"/>
    <col min="4405" max="4406" width="8.42578125" customWidth="1"/>
    <col min="4407" max="4407" width="9.140625" customWidth="1"/>
    <col min="4408" max="4408" width="8.140625" customWidth="1"/>
    <col min="4409" max="4409" width="8.85546875" customWidth="1"/>
    <col min="4603" max="4603" width="2.5703125" customWidth="1"/>
    <col min="4604" max="4604" width="5.140625" customWidth="1"/>
    <col min="4605" max="4605" width="12.42578125" customWidth="1"/>
    <col min="4606" max="4606" width="8.5703125" customWidth="1"/>
    <col min="4607" max="4607" width="9.28515625" customWidth="1"/>
    <col min="4608" max="4608" width="9.140625" customWidth="1"/>
    <col min="4609" max="4609" width="9" customWidth="1"/>
    <col min="4610" max="4610" width="8.85546875" customWidth="1"/>
    <col min="4611" max="4611" width="9" customWidth="1"/>
    <col min="4612" max="4613" width="8.85546875" customWidth="1"/>
    <col min="4614" max="4614" width="9.140625" customWidth="1"/>
    <col min="4615" max="4615" width="9.28515625" customWidth="1"/>
    <col min="4616" max="4616" width="9.42578125" customWidth="1"/>
    <col min="4617" max="4617" width="9.28515625" customWidth="1"/>
    <col min="4618" max="4618" width="9.5703125" customWidth="1"/>
    <col min="4619" max="4619" width="10" customWidth="1"/>
    <col min="4620" max="4620" width="10.140625" customWidth="1"/>
    <col min="4621" max="4621" width="10.28515625" customWidth="1"/>
    <col min="4622" max="4622" width="9.42578125" customWidth="1"/>
    <col min="4623" max="4623" width="9.5703125" customWidth="1"/>
    <col min="4624" max="4624" width="9" customWidth="1"/>
    <col min="4625" max="4625" width="9.42578125" customWidth="1"/>
    <col min="4626" max="4627" width="9.7109375" customWidth="1"/>
    <col min="4628" max="4629" width="10" customWidth="1"/>
    <col min="4630" max="4630" width="9.85546875" customWidth="1"/>
    <col min="4631" max="4631" width="14.140625" customWidth="1"/>
    <col min="4632" max="4632" width="10.42578125" customWidth="1"/>
    <col min="4633" max="4633" width="10.5703125" customWidth="1"/>
    <col min="4634" max="4634" width="10.42578125" customWidth="1"/>
    <col min="4635" max="4635" width="10.28515625" customWidth="1"/>
    <col min="4636" max="4636" width="10.5703125" customWidth="1"/>
    <col min="4637" max="4637" width="9.140625" customWidth="1"/>
    <col min="4638" max="4638" width="10.42578125" customWidth="1"/>
    <col min="4639" max="4644" width="9.140625" customWidth="1"/>
    <col min="4645" max="4645" width="8" customWidth="1"/>
    <col min="4646" max="4654" width="7.28515625" customWidth="1"/>
    <col min="4655" max="4655" width="8.42578125" customWidth="1"/>
    <col min="4656" max="4656" width="9.28515625" customWidth="1"/>
    <col min="4657" max="4657" width="7.28515625" customWidth="1"/>
    <col min="4658" max="4658" width="9.85546875" customWidth="1"/>
    <col min="4659" max="4659" width="10.5703125" customWidth="1"/>
    <col min="4660" max="4660" width="8.5703125" customWidth="1"/>
    <col min="4661" max="4662" width="8.42578125" customWidth="1"/>
    <col min="4663" max="4663" width="9.140625" customWidth="1"/>
    <col min="4664" max="4664" width="8.140625" customWidth="1"/>
    <col min="4665" max="4665" width="8.85546875" customWidth="1"/>
    <col min="4859" max="4859" width="2.5703125" customWidth="1"/>
    <col min="4860" max="4860" width="5.140625" customWidth="1"/>
    <col min="4861" max="4861" width="12.42578125" customWidth="1"/>
    <col min="4862" max="4862" width="8.5703125" customWidth="1"/>
    <col min="4863" max="4863" width="9.28515625" customWidth="1"/>
    <col min="4864" max="4864" width="9.140625" customWidth="1"/>
    <col min="4865" max="4865" width="9" customWidth="1"/>
    <col min="4866" max="4866" width="8.85546875" customWidth="1"/>
    <col min="4867" max="4867" width="9" customWidth="1"/>
    <col min="4868" max="4869" width="8.85546875" customWidth="1"/>
    <col min="4870" max="4870" width="9.140625" customWidth="1"/>
    <col min="4871" max="4871" width="9.28515625" customWidth="1"/>
    <col min="4872" max="4872" width="9.42578125" customWidth="1"/>
    <col min="4873" max="4873" width="9.28515625" customWidth="1"/>
    <col min="4874" max="4874" width="9.5703125" customWidth="1"/>
    <col min="4875" max="4875" width="10" customWidth="1"/>
    <col min="4876" max="4876" width="10.140625" customWidth="1"/>
    <col min="4877" max="4877" width="10.28515625" customWidth="1"/>
    <col min="4878" max="4878" width="9.42578125" customWidth="1"/>
    <col min="4879" max="4879" width="9.5703125" customWidth="1"/>
    <col min="4880" max="4880" width="9" customWidth="1"/>
    <col min="4881" max="4881" width="9.42578125" customWidth="1"/>
    <col min="4882" max="4883" width="9.7109375" customWidth="1"/>
    <col min="4884" max="4885" width="10" customWidth="1"/>
    <col min="4886" max="4886" width="9.85546875" customWidth="1"/>
    <col min="4887" max="4887" width="14.140625" customWidth="1"/>
    <col min="4888" max="4888" width="10.42578125" customWidth="1"/>
    <col min="4889" max="4889" width="10.5703125" customWidth="1"/>
    <col min="4890" max="4890" width="10.42578125" customWidth="1"/>
    <col min="4891" max="4891" width="10.28515625" customWidth="1"/>
    <col min="4892" max="4892" width="10.5703125" customWidth="1"/>
    <col min="4893" max="4893" width="9.140625" customWidth="1"/>
    <col min="4894" max="4894" width="10.42578125" customWidth="1"/>
    <col min="4895" max="4900" width="9.140625" customWidth="1"/>
    <col min="4901" max="4901" width="8" customWidth="1"/>
    <col min="4902" max="4910" width="7.28515625" customWidth="1"/>
    <col min="4911" max="4911" width="8.42578125" customWidth="1"/>
    <col min="4912" max="4912" width="9.28515625" customWidth="1"/>
    <col min="4913" max="4913" width="7.28515625" customWidth="1"/>
    <col min="4914" max="4914" width="9.85546875" customWidth="1"/>
    <col min="4915" max="4915" width="10.5703125" customWidth="1"/>
    <col min="4916" max="4916" width="8.5703125" customWidth="1"/>
    <col min="4917" max="4918" width="8.42578125" customWidth="1"/>
    <col min="4919" max="4919" width="9.140625" customWidth="1"/>
    <col min="4920" max="4920" width="8.140625" customWidth="1"/>
    <col min="4921" max="4921" width="8.85546875" customWidth="1"/>
    <col min="5115" max="5115" width="2.5703125" customWidth="1"/>
    <col min="5116" max="5116" width="5.140625" customWidth="1"/>
    <col min="5117" max="5117" width="12.42578125" customWidth="1"/>
    <col min="5118" max="5118" width="8.5703125" customWidth="1"/>
    <col min="5119" max="5119" width="9.28515625" customWidth="1"/>
    <col min="5120" max="5120" width="9.140625" customWidth="1"/>
    <col min="5121" max="5121" width="9" customWidth="1"/>
    <col min="5122" max="5122" width="8.85546875" customWidth="1"/>
    <col min="5123" max="5123" width="9" customWidth="1"/>
    <col min="5124" max="5125" width="8.85546875" customWidth="1"/>
    <col min="5126" max="5126" width="9.140625" customWidth="1"/>
    <col min="5127" max="5127" width="9.28515625" customWidth="1"/>
    <col min="5128" max="5128" width="9.42578125" customWidth="1"/>
    <col min="5129" max="5129" width="9.28515625" customWidth="1"/>
    <col min="5130" max="5130" width="9.5703125" customWidth="1"/>
    <col min="5131" max="5131" width="10" customWidth="1"/>
    <col min="5132" max="5132" width="10.140625" customWidth="1"/>
    <col min="5133" max="5133" width="10.28515625" customWidth="1"/>
    <col min="5134" max="5134" width="9.42578125" customWidth="1"/>
    <col min="5135" max="5135" width="9.5703125" customWidth="1"/>
    <col min="5136" max="5136" width="9" customWidth="1"/>
    <col min="5137" max="5137" width="9.42578125" customWidth="1"/>
    <col min="5138" max="5139" width="9.7109375" customWidth="1"/>
    <col min="5140" max="5141" width="10" customWidth="1"/>
    <col min="5142" max="5142" width="9.85546875" customWidth="1"/>
    <col min="5143" max="5143" width="14.140625" customWidth="1"/>
    <col min="5144" max="5144" width="10.42578125" customWidth="1"/>
    <col min="5145" max="5145" width="10.5703125" customWidth="1"/>
    <col min="5146" max="5146" width="10.42578125" customWidth="1"/>
    <col min="5147" max="5147" width="10.28515625" customWidth="1"/>
    <col min="5148" max="5148" width="10.5703125" customWidth="1"/>
    <col min="5149" max="5149" width="9.140625" customWidth="1"/>
    <col min="5150" max="5150" width="10.42578125" customWidth="1"/>
    <col min="5151" max="5156" width="9.140625" customWidth="1"/>
    <col min="5157" max="5157" width="8" customWidth="1"/>
    <col min="5158" max="5166" width="7.28515625" customWidth="1"/>
    <col min="5167" max="5167" width="8.42578125" customWidth="1"/>
    <col min="5168" max="5168" width="9.28515625" customWidth="1"/>
    <col min="5169" max="5169" width="7.28515625" customWidth="1"/>
    <col min="5170" max="5170" width="9.85546875" customWidth="1"/>
    <col min="5171" max="5171" width="10.5703125" customWidth="1"/>
    <col min="5172" max="5172" width="8.5703125" customWidth="1"/>
    <col min="5173" max="5174" width="8.42578125" customWidth="1"/>
    <col min="5175" max="5175" width="9.140625" customWidth="1"/>
    <col min="5176" max="5176" width="8.140625" customWidth="1"/>
    <col min="5177" max="5177" width="8.85546875" customWidth="1"/>
    <col min="5371" max="5371" width="2.5703125" customWidth="1"/>
    <col min="5372" max="5372" width="5.140625" customWidth="1"/>
    <col min="5373" max="5373" width="12.42578125" customWidth="1"/>
    <col min="5374" max="5374" width="8.5703125" customWidth="1"/>
    <col min="5375" max="5375" width="9.28515625" customWidth="1"/>
    <col min="5376" max="5376" width="9.140625" customWidth="1"/>
    <col min="5377" max="5377" width="9" customWidth="1"/>
    <col min="5378" max="5378" width="8.85546875" customWidth="1"/>
    <col min="5379" max="5379" width="9" customWidth="1"/>
    <col min="5380" max="5381" width="8.85546875" customWidth="1"/>
    <col min="5382" max="5382" width="9.140625" customWidth="1"/>
    <col min="5383" max="5383" width="9.28515625" customWidth="1"/>
    <col min="5384" max="5384" width="9.42578125" customWidth="1"/>
    <col min="5385" max="5385" width="9.28515625" customWidth="1"/>
    <col min="5386" max="5386" width="9.5703125" customWidth="1"/>
    <col min="5387" max="5387" width="10" customWidth="1"/>
    <col min="5388" max="5388" width="10.140625" customWidth="1"/>
    <col min="5389" max="5389" width="10.28515625" customWidth="1"/>
    <col min="5390" max="5390" width="9.42578125" customWidth="1"/>
    <col min="5391" max="5391" width="9.5703125" customWidth="1"/>
    <col min="5392" max="5392" width="9" customWidth="1"/>
    <col min="5393" max="5393" width="9.42578125" customWidth="1"/>
    <col min="5394" max="5395" width="9.7109375" customWidth="1"/>
    <col min="5396" max="5397" width="10" customWidth="1"/>
    <col min="5398" max="5398" width="9.85546875" customWidth="1"/>
    <col min="5399" max="5399" width="14.140625" customWidth="1"/>
    <col min="5400" max="5400" width="10.42578125" customWidth="1"/>
    <col min="5401" max="5401" width="10.5703125" customWidth="1"/>
    <col min="5402" max="5402" width="10.42578125" customWidth="1"/>
    <col min="5403" max="5403" width="10.28515625" customWidth="1"/>
    <col min="5404" max="5404" width="10.5703125" customWidth="1"/>
    <col min="5405" max="5405" width="9.140625" customWidth="1"/>
    <col min="5406" max="5406" width="10.42578125" customWidth="1"/>
    <col min="5407" max="5412" width="9.140625" customWidth="1"/>
    <col min="5413" max="5413" width="8" customWidth="1"/>
    <col min="5414" max="5422" width="7.28515625" customWidth="1"/>
    <col min="5423" max="5423" width="8.42578125" customWidth="1"/>
    <col min="5424" max="5424" width="9.28515625" customWidth="1"/>
    <col min="5425" max="5425" width="7.28515625" customWidth="1"/>
    <col min="5426" max="5426" width="9.85546875" customWidth="1"/>
    <col min="5427" max="5427" width="10.5703125" customWidth="1"/>
    <col min="5428" max="5428" width="8.5703125" customWidth="1"/>
    <col min="5429" max="5430" width="8.42578125" customWidth="1"/>
    <col min="5431" max="5431" width="9.140625" customWidth="1"/>
    <col min="5432" max="5432" width="8.140625" customWidth="1"/>
    <col min="5433" max="5433" width="8.85546875" customWidth="1"/>
    <col min="5627" max="5627" width="2.5703125" customWidth="1"/>
    <col min="5628" max="5628" width="5.140625" customWidth="1"/>
    <col min="5629" max="5629" width="12.42578125" customWidth="1"/>
    <col min="5630" max="5630" width="8.5703125" customWidth="1"/>
    <col min="5631" max="5631" width="9.28515625" customWidth="1"/>
    <col min="5632" max="5632" width="9.140625" customWidth="1"/>
    <col min="5633" max="5633" width="9" customWidth="1"/>
    <col min="5634" max="5634" width="8.85546875" customWidth="1"/>
    <col min="5635" max="5635" width="9" customWidth="1"/>
    <col min="5636" max="5637" width="8.85546875" customWidth="1"/>
    <col min="5638" max="5638" width="9.140625" customWidth="1"/>
    <col min="5639" max="5639" width="9.28515625" customWidth="1"/>
    <col min="5640" max="5640" width="9.42578125" customWidth="1"/>
    <col min="5641" max="5641" width="9.28515625" customWidth="1"/>
    <col min="5642" max="5642" width="9.5703125" customWidth="1"/>
    <col min="5643" max="5643" width="10" customWidth="1"/>
    <col min="5644" max="5644" width="10.140625" customWidth="1"/>
    <col min="5645" max="5645" width="10.28515625" customWidth="1"/>
    <col min="5646" max="5646" width="9.42578125" customWidth="1"/>
    <col min="5647" max="5647" width="9.5703125" customWidth="1"/>
    <col min="5648" max="5648" width="9" customWidth="1"/>
    <col min="5649" max="5649" width="9.42578125" customWidth="1"/>
    <col min="5650" max="5651" width="9.7109375" customWidth="1"/>
    <col min="5652" max="5653" width="10" customWidth="1"/>
    <col min="5654" max="5654" width="9.85546875" customWidth="1"/>
    <col min="5655" max="5655" width="14.140625" customWidth="1"/>
    <col min="5656" max="5656" width="10.42578125" customWidth="1"/>
    <col min="5657" max="5657" width="10.5703125" customWidth="1"/>
    <col min="5658" max="5658" width="10.42578125" customWidth="1"/>
    <col min="5659" max="5659" width="10.28515625" customWidth="1"/>
    <col min="5660" max="5660" width="10.5703125" customWidth="1"/>
    <col min="5661" max="5661" width="9.140625" customWidth="1"/>
    <col min="5662" max="5662" width="10.42578125" customWidth="1"/>
    <col min="5663" max="5668" width="9.140625" customWidth="1"/>
    <col min="5669" max="5669" width="8" customWidth="1"/>
    <col min="5670" max="5678" width="7.28515625" customWidth="1"/>
    <col min="5679" max="5679" width="8.42578125" customWidth="1"/>
    <col min="5680" max="5680" width="9.28515625" customWidth="1"/>
    <col min="5681" max="5681" width="7.28515625" customWidth="1"/>
    <col min="5682" max="5682" width="9.85546875" customWidth="1"/>
    <col min="5683" max="5683" width="10.5703125" customWidth="1"/>
    <col min="5684" max="5684" width="8.5703125" customWidth="1"/>
    <col min="5685" max="5686" width="8.42578125" customWidth="1"/>
    <col min="5687" max="5687" width="9.140625" customWidth="1"/>
    <col min="5688" max="5688" width="8.140625" customWidth="1"/>
    <col min="5689" max="5689" width="8.85546875" customWidth="1"/>
    <col min="5883" max="5883" width="2.5703125" customWidth="1"/>
    <col min="5884" max="5884" width="5.140625" customWidth="1"/>
    <col min="5885" max="5885" width="12.42578125" customWidth="1"/>
    <col min="5886" max="5886" width="8.5703125" customWidth="1"/>
    <col min="5887" max="5887" width="9.28515625" customWidth="1"/>
    <col min="5888" max="5888" width="9.140625" customWidth="1"/>
    <col min="5889" max="5889" width="9" customWidth="1"/>
    <col min="5890" max="5890" width="8.85546875" customWidth="1"/>
    <col min="5891" max="5891" width="9" customWidth="1"/>
    <col min="5892" max="5893" width="8.85546875" customWidth="1"/>
    <col min="5894" max="5894" width="9.140625" customWidth="1"/>
    <col min="5895" max="5895" width="9.28515625" customWidth="1"/>
    <col min="5896" max="5896" width="9.42578125" customWidth="1"/>
    <col min="5897" max="5897" width="9.28515625" customWidth="1"/>
    <col min="5898" max="5898" width="9.5703125" customWidth="1"/>
    <col min="5899" max="5899" width="10" customWidth="1"/>
    <col min="5900" max="5900" width="10.140625" customWidth="1"/>
    <col min="5901" max="5901" width="10.28515625" customWidth="1"/>
    <col min="5902" max="5902" width="9.42578125" customWidth="1"/>
    <col min="5903" max="5903" width="9.5703125" customWidth="1"/>
    <col min="5904" max="5904" width="9" customWidth="1"/>
    <col min="5905" max="5905" width="9.42578125" customWidth="1"/>
    <col min="5906" max="5907" width="9.7109375" customWidth="1"/>
    <col min="5908" max="5909" width="10" customWidth="1"/>
    <col min="5910" max="5910" width="9.85546875" customWidth="1"/>
    <col min="5911" max="5911" width="14.140625" customWidth="1"/>
    <col min="5912" max="5912" width="10.42578125" customWidth="1"/>
    <col min="5913" max="5913" width="10.5703125" customWidth="1"/>
    <col min="5914" max="5914" width="10.42578125" customWidth="1"/>
    <col min="5915" max="5915" width="10.28515625" customWidth="1"/>
    <col min="5916" max="5916" width="10.5703125" customWidth="1"/>
    <col min="5917" max="5917" width="9.140625" customWidth="1"/>
    <col min="5918" max="5918" width="10.42578125" customWidth="1"/>
    <col min="5919" max="5924" width="9.140625" customWidth="1"/>
    <col min="5925" max="5925" width="8" customWidth="1"/>
    <col min="5926" max="5934" width="7.28515625" customWidth="1"/>
    <col min="5935" max="5935" width="8.42578125" customWidth="1"/>
    <col min="5936" max="5936" width="9.28515625" customWidth="1"/>
    <col min="5937" max="5937" width="7.28515625" customWidth="1"/>
    <col min="5938" max="5938" width="9.85546875" customWidth="1"/>
    <col min="5939" max="5939" width="10.5703125" customWidth="1"/>
    <col min="5940" max="5940" width="8.5703125" customWidth="1"/>
    <col min="5941" max="5942" width="8.42578125" customWidth="1"/>
    <col min="5943" max="5943" width="9.140625" customWidth="1"/>
    <col min="5944" max="5944" width="8.140625" customWidth="1"/>
    <col min="5945" max="5945" width="8.85546875" customWidth="1"/>
    <col min="6139" max="6139" width="2.5703125" customWidth="1"/>
    <col min="6140" max="6140" width="5.140625" customWidth="1"/>
    <col min="6141" max="6141" width="12.42578125" customWidth="1"/>
    <col min="6142" max="6142" width="8.5703125" customWidth="1"/>
    <col min="6143" max="6143" width="9.28515625" customWidth="1"/>
    <col min="6144" max="6144" width="9.140625" customWidth="1"/>
    <col min="6145" max="6145" width="9" customWidth="1"/>
    <col min="6146" max="6146" width="8.85546875" customWidth="1"/>
    <col min="6147" max="6147" width="9" customWidth="1"/>
    <col min="6148" max="6149" width="8.85546875" customWidth="1"/>
    <col min="6150" max="6150" width="9.140625" customWidth="1"/>
    <col min="6151" max="6151" width="9.28515625" customWidth="1"/>
    <col min="6152" max="6152" width="9.42578125" customWidth="1"/>
    <col min="6153" max="6153" width="9.28515625" customWidth="1"/>
    <col min="6154" max="6154" width="9.5703125" customWidth="1"/>
    <col min="6155" max="6155" width="10" customWidth="1"/>
    <col min="6156" max="6156" width="10.140625" customWidth="1"/>
    <col min="6157" max="6157" width="10.28515625" customWidth="1"/>
    <col min="6158" max="6158" width="9.42578125" customWidth="1"/>
    <col min="6159" max="6159" width="9.5703125" customWidth="1"/>
    <col min="6160" max="6160" width="9" customWidth="1"/>
    <col min="6161" max="6161" width="9.42578125" customWidth="1"/>
    <col min="6162" max="6163" width="9.7109375" customWidth="1"/>
    <col min="6164" max="6165" width="10" customWidth="1"/>
    <col min="6166" max="6166" width="9.85546875" customWidth="1"/>
    <col min="6167" max="6167" width="14.140625" customWidth="1"/>
    <col min="6168" max="6168" width="10.42578125" customWidth="1"/>
    <col min="6169" max="6169" width="10.5703125" customWidth="1"/>
    <col min="6170" max="6170" width="10.42578125" customWidth="1"/>
    <col min="6171" max="6171" width="10.28515625" customWidth="1"/>
    <col min="6172" max="6172" width="10.5703125" customWidth="1"/>
    <col min="6173" max="6173" width="9.140625" customWidth="1"/>
    <col min="6174" max="6174" width="10.42578125" customWidth="1"/>
    <col min="6175" max="6180" width="9.140625" customWidth="1"/>
    <col min="6181" max="6181" width="8" customWidth="1"/>
    <col min="6182" max="6190" width="7.28515625" customWidth="1"/>
    <col min="6191" max="6191" width="8.42578125" customWidth="1"/>
    <col min="6192" max="6192" width="9.28515625" customWidth="1"/>
    <col min="6193" max="6193" width="7.28515625" customWidth="1"/>
    <col min="6194" max="6194" width="9.85546875" customWidth="1"/>
    <col min="6195" max="6195" width="10.5703125" customWidth="1"/>
    <col min="6196" max="6196" width="8.5703125" customWidth="1"/>
    <col min="6197" max="6198" width="8.42578125" customWidth="1"/>
    <col min="6199" max="6199" width="9.140625" customWidth="1"/>
    <col min="6200" max="6200" width="8.140625" customWidth="1"/>
    <col min="6201" max="6201" width="8.85546875" customWidth="1"/>
    <col min="6395" max="6395" width="2.5703125" customWidth="1"/>
    <col min="6396" max="6396" width="5.140625" customWidth="1"/>
    <col min="6397" max="6397" width="12.42578125" customWidth="1"/>
    <col min="6398" max="6398" width="8.5703125" customWidth="1"/>
    <col min="6399" max="6399" width="9.28515625" customWidth="1"/>
    <col min="6400" max="6400" width="9.140625" customWidth="1"/>
    <col min="6401" max="6401" width="9" customWidth="1"/>
    <col min="6402" max="6402" width="8.85546875" customWidth="1"/>
    <col min="6403" max="6403" width="9" customWidth="1"/>
    <col min="6404" max="6405" width="8.85546875" customWidth="1"/>
    <col min="6406" max="6406" width="9.140625" customWidth="1"/>
    <col min="6407" max="6407" width="9.28515625" customWidth="1"/>
    <col min="6408" max="6408" width="9.42578125" customWidth="1"/>
    <col min="6409" max="6409" width="9.28515625" customWidth="1"/>
    <col min="6410" max="6410" width="9.5703125" customWidth="1"/>
    <col min="6411" max="6411" width="10" customWidth="1"/>
    <col min="6412" max="6412" width="10.140625" customWidth="1"/>
    <col min="6413" max="6413" width="10.28515625" customWidth="1"/>
    <col min="6414" max="6414" width="9.42578125" customWidth="1"/>
    <col min="6415" max="6415" width="9.5703125" customWidth="1"/>
    <col min="6416" max="6416" width="9" customWidth="1"/>
    <col min="6417" max="6417" width="9.42578125" customWidth="1"/>
    <col min="6418" max="6419" width="9.7109375" customWidth="1"/>
    <col min="6420" max="6421" width="10" customWidth="1"/>
    <col min="6422" max="6422" width="9.85546875" customWidth="1"/>
    <col min="6423" max="6423" width="14.140625" customWidth="1"/>
    <col min="6424" max="6424" width="10.42578125" customWidth="1"/>
    <col min="6425" max="6425" width="10.5703125" customWidth="1"/>
    <col min="6426" max="6426" width="10.42578125" customWidth="1"/>
    <col min="6427" max="6427" width="10.28515625" customWidth="1"/>
    <col min="6428" max="6428" width="10.5703125" customWidth="1"/>
    <col min="6429" max="6429" width="9.140625" customWidth="1"/>
    <col min="6430" max="6430" width="10.42578125" customWidth="1"/>
    <col min="6431" max="6436" width="9.140625" customWidth="1"/>
    <col min="6437" max="6437" width="8" customWidth="1"/>
    <col min="6438" max="6446" width="7.28515625" customWidth="1"/>
    <col min="6447" max="6447" width="8.42578125" customWidth="1"/>
    <col min="6448" max="6448" width="9.28515625" customWidth="1"/>
    <col min="6449" max="6449" width="7.28515625" customWidth="1"/>
    <col min="6450" max="6450" width="9.85546875" customWidth="1"/>
    <col min="6451" max="6451" width="10.5703125" customWidth="1"/>
    <col min="6452" max="6452" width="8.5703125" customWidth="1"/>
    <col min="6453" max="6454" width="8.42578125" customWidth="1"/>
    <col min="6455" max="6455" width="9.140625" customWidth="1"/>
    <col min="6456" max="6456" width="8.140625" customWidth="1"/>
    <col min="6457" max="6457" width="8.85546875" customWidth="1"/>
    <col min="6651" max="6651" width="2.5703125" customWidth="1"/>
    <col min="6652" max="6652" width="5.140625" customWidth="1"/>
    <col min="6653" max="6653" width="12.42578125" customWidth="1"/>
    <col min="6654" max="6654" width="8.5703125" customWidth="1"/>
    <col min="6655" max="6655" width="9.28515625" customWidth="1"/>
    <col min="6656" max="6656" width="9.140625" customWidth="1"/>
    <col min="6657" max="6657" width="9" customWidth="1"/>
    <col min="6658" max="6658" width="8.85546875" customWidth="1"/>
    <col min="6659" max="6659" width="9" customWidth="1"/>
    <col min="6660" max="6661" width="8.85546875" customWidth="1"/>
    <col min="6662" max="6662" width="9.140625" customWidth="1"/>
    <col min="6663" max="6663" width="9.28515625" customWidth="1"/>
    <col min="6664" max="6664" width="9.42578125" customWidth="1"/>
    <col min="6665" max="6665" width="9.28515625" customWidth="1"/>
    <col min="6666" max="6666" width="9.5703125" customWidth="1"/>
    <col min="6667" max="6667" width="10" customWidth="1"/>
    <col min="6668" max="6668" width="10.140625" customWidth="1"/>
    <col min="6669" max="6669" width="10.28515625" customWidth="1"/>
    <col min="6670" max="6670" width="9.42578125" customWidth="1"/>
    <col min="6671" max="6671" width="9.5703125" customWidth="1"/>
    <col min="6672" max="6672" width="9" customWidth="1"/>
    <col min="6673" max="6673" width="9.42578125" customWidth="1"/>
    <col min="6674" max="6675" width="9.7109375" customWidth="1"/>
    <col min="6676" max="6677" width="10" customWidth="1"/>
    <col min="6678" max="6678" width="9.85546875" customWidth="1"/>
    <col min="6679" max="6679" width="14.140625" customWidth="1"/>
    <col min="6680" max="6680" width="10.42578125" customWidth="1"/>
    <col min="6681" max="6681" width="10.5703125" customWidth="1"/>
    <col min="6682" max="6682" width="10.42578125" customWidth="1"/>
    <col min="6683" max="6683" width="10.28515625" customWidth="1"/>
    <col min="6684" max="6684" width="10.5703125" customWidth="1"/>
    <col min="6685" max="6685" width="9.140625" customWidth="1"/>
    <col min="6686" max="6686" width="10.42578125" customWidth="1"/>
    <col min="6687" max="6692" width="9.140625" customWidth="1"/>
    <col min="6693" max="6693" width="8" customWidth="1"/>
    <col min="6694" max="6702" width="7.28515625" customWidth="1"/>
    <col min="6703" max="6703" width="8.42578125" customWidth="1"/>
    <col min="6704" max="6704" width="9.28515625" customWidth="1"/>
    <col min="6705" max="6705" width="7.28515625" customWidth="1"/>
    <col min="6706" max="6706" width="9.85546875" customWidth="1"/>
    <col min="6707" max="6707" width="10.5703125" customWidth="1"/>
    <col min="6708" max="6708" width="8.5703125" customWidth="1"/>
    <col min="6709" max="6710" width="8.42578125" customWidth="1"/>
    <col min="6711" max="6711" width="9.140625" customWidth="1"/>
    <col min="6712" max="6712" width="8.140625" customWidth="1"/>
    <col min="6713" max="6713" width="8.85546875" customWidth="1"/>
    <col min="6907" max="6907" width="2.5703125" customWidth="1"/>
    <col min="6908" max="6908" width="5.140625" customWidth="1"/>
    <col min="6909" max="6909" width="12.42578125" customWidth="1"/>
    <col min="6910" max="6910" width="8.5703125" customWidth="1"/>
    <col min="6911" max="6911" width="9.28515625" customWidth="1"/>
    <col min="6912" max="6912" width="9.140625" customWidth="1"/>
    <col min="6913" max="6913" width="9" customWidth="1"/>
    <col min="6914" max="6914" width="8.85546875" customWidth="1"/>
    <col min="6915" max="6915" width="9" customWidth="1"/>
    <col min="6916" max="6917" width="8.85546875" customWidth="1"/>
    <col min="6918" max="6918" width="9.140625" customWidth="1"/>
    <col min="6919" max="6919" width="9.28515625" customWidth="1"/>
    <col min="6920" max="6920" width="9.42578125" customWidth="1"/>
    <col min="6921" max="6921" width="9.28515625" customWidth="1"/>
    <col min="6922" max="6922" width="9.5703125" customWidth="1"/>
    <col min="6923" max="6923" width="10" customWidth="1"/>
    <col min="6924" max="6924" width="10.140625" customWidth="1"/>
    <col min="6925" max="6925" width="10.28515625" customWidth="1"/>
    <col min="6926" max="6926" width="9.42578125" customWidth="1"/>
    <col min="6927" max="6927" width="9.5703125" customWidth="1"/>
    <col min="6928" max="6928" width="9" customWidth="1"/>
    <col min="6929" max="6929" width="9.42578125" customWidth="1"/>
    <col min="6930" max="6931" width="9.7109375" customWidth="1"/>
    <col min="6932" max="6933" width="10" customWidth="1"/>
    <col min="6934" max="6934" width="9.85546875" customWidth="1"/>
    <col min="6935" max="6935" width="14.140625" customWidth="1"/>
    <col min="6936" max="6936" width="10.42578125" customWidth="1"/>
    <col min="6937" max="6937" width="10.5703125" customWidth="1"/>
    <col min="6938" max="6938" width="10.42578125" customWidth="1"/>
    <col min="6939" max="6939" width="10.28515625" customWidth="1"/>
    <col min="6940" max="6940" width="10.5703125" customWidth="1"/>
    <col min="6941" max="6941" width="9.140625" customWidth="1"/>
    <col min="6942" max="6942" width="10.42578125" customWidth="1"/>
    <col min="6943" max="6948" width="9.140625" customWidth="1"/>
    <col min="6949" max="6949" width="8" customWidth="1"/>
    <col min="6950" max="6958" width="7.28515625" customWidth="1"/>
    <col min="6959" max="6959" width="8.42578125" customWidth="1"/>
    <col min="6960" max="6960" width="9.28515625" customWidth="1"/>
    <col min="6961" max="6961" width="7.28515625" customWidth="1"/>
    <col min="6962" max="6962" width="9.85546875" customWidth="1"/>
    <col min="6963" max="6963" width="10.5703125" customWidth="1"/>
    <col min="6964" max="6964" width="8.5703125" customWidth="1"/>
    <col min="6965" max="6966" width="8.42578125" customWidth="1"/>
    <col min="6967" max="6967" width="9.140625" customWidth="1"/>
    <col min="6968" max="6968" width="8.140625" customWidth="1"/>
    <col min="6969" max="6969" width="8.85546875" customWidth="1"/>
    <col min="7163" max="7163" width="2.5703125" customWidth="1"/>
    <col min="7164" max="7164" width="5.140625" customWidth="1"/>
    <col min="7165" max="7165" width="12.42578125" customWidth="1"/>
    <col min="7166" max="7166" width="8.5703125" customWidth="1"/>
    <col min="7167" max="7167" width="9.28515625" customWidth="1"/>
    <col min="7168" max="7168" width="9.140625" customWidth="1"/>
    <col min="7169" max="7169" width="9" customWidth="1"/>
    <col min="7170" max="7170" width="8.85546875" customWidth="1"/>
    <col min="7171" max="7171" width="9" customWidth="1"/>
    <col min="7172" max="7173" width="8.85546875" customWidth="1"/>
    <col min="7174" max="7174" width="9.140625" customWidth="1"/>
    <col min="7175" max="7175" width="9.28515625" customWidth="1"/>
    <col min="7176" max="7176" width="9.42578125" customWidth="1"/>
    <col min="7177" max="7177" width="9.28515625" customWidth="1"/>
    <col min="7178" max="7178" width="9.5703125" customWidth="1"/>
    <col min="7179" max="7179" width="10" customWidth="1"/>
    <col min="7180" max="7180" width="10.140625" customWidth="1"/>
    <col min="7181" max="7181" width="10.28515625" customWidth="1"/>
    <col min="7182" max="7182" width="9.42578125" customWidth="1"/>
    <col min="7183" max="7183" width="9.5703125" customWidth="1"/>
    <col min="7184" max="7184" width="9" customWidth="1"/>
    <col min="7185" max="7185" width="9.42578125" customWidth="1"/>
    <col min="7186" max="7187" width="9.7109375" customWidth="1"/>
    <col min="7188" max="7189" width="10" customWidth="1"/>
    <col min="7190" max="7190" width="9.85546875" customWidth="1"/>
    <col min="7191" max="7191" width="14.140625" customWidth="1"/>
    <col min="7192" max="7192" width="10.42578125" customWidth="1"/>
    <col min="7193" max="7193" width="10.5703125" customWidth="1"/>
    <col min="7194" max="7194" width="10.42578125" customWidth="1"/>
    <col min="7195" max="7195" width="10.28515625" customWidth="1"/>
    <col min="7196" max="7196" width="10.5703125" customWidth="1"/>
    <col min="7197" max="7197" width="9.140625" customWidth="1"/>
    <col min="7198" max="7198" width="10.42578125" customWidth="1"/>
    <col min="7199" max="7204" width="9.140625" customWidth="1"/>
    <col min="7205" max="7205" width="8" customWidth="1"/>
    <col min="7206" max="7214" width="7.28515625" customWidth="1"/>
    <col min="7215" max="7215" width="8.42578125" customWidth="1"/>
    <col min="7216" max="7216" width="9.28515625" customWidth="1"/>
    <col min="7217" max="7217" width="7.28515625" customWidth="1"/>
    <col min="7218" max="7218" width="9.85546875" customWidth="1"/>
    <col min="7219" max="7219" width="10.5703125" customWidth="1"/>
    <col min="7220" max="7220" width="8.5703125" customWidth="1"/>
    <col min="7221" max="7222" width="8.42578125" customWidth="1"/>
    <col min="7223" max="7223" width="9.140625" customWidth="1"/>
    <col min="7224" max="7224" width="8.140625" customWidth="1"/>
    <col min="7225" max="7225" width="8.85546875" customWidth="1"/>
    <col min="7419" max="7419" width="2.5703125" customWidth="1"/>
    <col min="7420" max="7420" width="5.140625" customWidth="1"/>
    <col min="7421" max="7421" width="12.42578125" customWidth="1"/>
    <col min="7422" max="7422" width="8.5703125" customWidth="1"/>
    <col min="7423" max="7423" width="9.28515625" customWidth="1"/>
    <col min="7424" max="7424" width="9.140625" customWidth="1"/>
    <col min="7425" max="7425" width="9" customWidth="1"/>
    <col min="7426" max="7426" width="8.85546875" customWidth="1"/>
    <col min="7427" max="7427" width="9" customWidth="1"/>
    <col min="7428" max="7429" width="8.85546875" customWidth="1"/>
    <col min="7430" max="7430" width="9.140625" customWidth="1"/>
    <col min="7431" max="7431" width="9.28515625" customWidth="1"/>
    <col min="7432" max="7432" width="9.42578125" customWidth="1"/>
    <col min="7433" max="7433" width="9.28515625" customWidth="1"/>
    <col min="7434" max="7434" width="9.5703125" customWidth="1"/>
    <col min="7435" max="7435" width="10" customWidth="1"/>
    <col min="7436" max="7436" width="10.140625" customWidth="1"/>
    <col min="7437" max="7437" width="10.28515625" customWidth="1"/>
    <col min="7438" max="7438" width="9.42578125" customWidth="1"/>
    <col min="7439" max="7439" width="9.5703125" customWidth="1"/>
    <col min="7440" max="7440" width="9" customWidth="1"/>
    <col min="7441" max="7441" width="9.42578125" customWidth="1"/>
    <col min="7442" max="7443" width="9.7109375" customWidth="1"/>
    <col min="7444" max="7445" width="10" customWidth="1"/>
    <col min="7446" max="7446" width="9.85546875" customWidth="1"/>
    <col min="7447" max="7447" width="14.140625" customWidth="1"/>
    <col min="7448" max="7448" width="10.42578125" customWidth="1"/>
    <col min="7449" max="7449" width="10.5703125" customWidth="1"/>
    <col min="7450" max="7450" width="10.42578125" customWidth="1"/>
    <col min="7451" max="7451" width="10.28515625" customWidth="1"/>
    <col min="7452" max="7452" width="10.5703125" customWidth="1"/>
    <col min="7453" max="7453" width="9.140625" customWidth="1"/>
    <col min="7454" max="7454" width="10.42578125" customWidth="1"/>
    <col min="7455" max="7460" width="9.140625" customWidth="1"/>
    <col min="7461" max="7461" width="8" customWidth="1"/>
    <col min="7462" max="7470" width="7.28515625" customWidth="1"/>
    <col min="7471" max="7471" width="8.42578125" customWidth="1"/>
    <col min="7472" max="7472" width="9.28515625" customWidth="1"/>
    <col min="7473" max="7473" width="7.28515625" customWidth="1"/>
    <col min="7474" max="7474" width="9.85546875" customWidth="1"/>
    <col min="7475" max="7475" width="10.5703125" customWidth="1"/>
    <col min="7476" max="7476" width="8.5703125" customWidth="1"/>
    <col min="7477" max="7478" width="8.42578125" customWidth="1"/>
    <col min="7479" max="7479" width="9.140625" customWidth="1"/>
    <col min="7480" max="7480" width="8.140625" customWidth="1"/>
    <col min="7481" max="7481" width="8.85546875" customWidth="1"/>
    <col min="7675" max="7675" width="2.5703125" customWidth="1"/>
    <col min="7676" max="7676" width="5.140625" customWidth="1"/>
    <col min="7677" max="7677" width="12.42578125" customWidth="1"/>
    <col min="7678" max="7678" width="8.5703125" customWidth="1"/>
    <col min="7679" max="7679" width="9.28515625" customWidth="1"/>
    <col min="7680" max="7680" width="9.140625" customWidth="1"/>
    <col min="7681" max="7681" width="9" customWidth="1"/>
    <col min="7682" max="7682" width="8.85546875" customWidth="1"/>
    <col min="7683" max="7683" width="9" customWidth="1"/>
    <col min="7684" max="7685" width="8.85546875" customWidth="1"/>
    <col min="7686" max="7686" width="9.140625" customWidth="1"/>
    <col min="7687" max="7687" width="9.28515625" customWidth="1"/>
    <col min="7688" max="7688" width="9.42578125" customWidth="1"/>
    <col min="7689" max="7689" width="9.28515625" customWidth="1"/>
    <col min="7690" max="7690" width="9.5703125" customWidth="1"/>
    <col min="7691" max="7691" width="10" customWidth="1"/>
    <col min="7692" max="7692" width="10.140625" customWidth="1"/>
    <col min="7693" max="7693" width="10.28515625" customWidth="1"/>
    <col min="7694" max="7694" width="9.42578125" customWidth="1"/>
    <col min="7695" max="7695" width="9.5703125" customWidth="1"/>
    <col min="7696" max="7696" width="9" customWidth="1"/>
    <col min="7697" max="7697" width="9.42578125" customWidth="1"/>
    <col min="7698" max="7699" width="9.7109375" customWidth="1"/>
    <col min="7700" max="7701" width="10" customWidth="1"/>
    <col min="7702" max="7702" width="9.85546875" customWidth="1"/>
    <col min="7703" max="7703" width="14.140625" customWidth="1"/>
    <col min="7704" max="7704" width="10.42578125" customWidth="1"/>
    <col min="7705" max="7705" width="10.5703125" customWidth="1"/>
    <col min="7706" max="7706" width="10.42578125" customWidth="1"/>
    <col min="7707" max="7707" width="10.28515625" customWidth="1"/>
    <col min="7708" max="7708" width="10.5703125" customWidth="1"/>
    <col min="7709" max="7709" width="9.140625" customWidth="1"/>
    <col min="7710" max="7710" width="10.42578125" customWidth="1"/>
    <col min="7711" max="7716" width="9.140625" customWidth="1"/>
    <col min="7717" max="7717" width="8" customWidth="1"/>
    <col min="7718" max="7726" width="7.28515625" customWidth="1"/>
    <col min="7727" max="7727" width="8.42578125" customWidth="1"/>
    <col min="7728" max="7728" width="9.28515625" customWidth="1"/>
    <col min="7729" max="7729" width="7.28515625" customWidth="1"/>
    <col min="7730" max="7730" width="9.85546875" customWidth="1"/>
    <col min="7731" max="7731" width="10.5703125" customWidth="1"/>
    <col min="7732" max="7732" width="8.5703125" customWidth="1"/>
    <col min="7733" max="7734" width="8.42578125" customWidth="1"/>
    <col min="7735" max="7735" width="9.140625" customWidth="1"/>
    <col min="7736" max="7736" width="8.140625" customWidth="1"/>
    <col min="7737" max="7737" width="8.85546875" customWidth="1"/>
    <col min="7931" max="7931" width="2.5703125" customWidth="1"/>
    <col min="7932" max="7932" width="5.140625" customWidth="1"/>
    <col min="7933" max="7933" width="12.42578125" customWidth="1"/>
    <col min="7934" max="7934" width="8.5703125" customWidth="1"/>
    <col min="7935" max="7935" width="9.28515625" customWidth="1"/>
    <col min="7936" max="7936" width="9.140625" customWidth="1"/>
    <col min="7937" max="7937" width="9" customWidth="1"/>
    <col min="7938" max="7938" width="8.85546875" customWidth="1"/>
    <col min="7939" max="7939" width="9" customWidth="1"/>
    <col min="7940" max="7941" width="8.85546875" customWidth="1"/>
    <col min="7942" max="7942" width="9.140625" customWidth="1"/>
    <col min="7943" max="7943" width="9.28515625" customWidth="1"/>
    <col min="7944" max="7944" width="9.42578125" customWidth="1"/>
    <col min="7945" max="7945" width="9.28515625" customWidth="1"/>
    <col min="7946" max="7946" width="9.5703125" customWidth="1"/>
    <col min="7947" max="7947" width="10" customWidth="1"/>
    <col min="7948" max="7948" width="10.140625" customWidth="1"/>
    <col min="7949" max="7949" width="10.28515625" customWidth="1"/>
    <col min="7950" max="7950" width="9.42578125" customWidth="1"/>
    <col min="7951" max="7951" width="9.5703125" customWidth="1"/>
    <col min="7952" max="7952" width="9" customWidth="1"/>
    <col min="7953" max="7953" width="9.42578125" customWidth="1"/>
    <col min="7954" max="7955" width="9.7109375" customWidth="1"/>
    <col min="7956" max="7957" width="10" customWidth="1"/>
    <col min="7958" max="7958" width="9.85546875" customWidth="1"/>
    <col min="7959" max="7959" width="14.140625" customWidth="1"/>
    <col min="7960" max="7960" width="10.42578125" customWidth="1"/>
    <col min="7961" max="7961" width="10.5703125" customWidth="1"/>
    <col min="7962" max="7962" width="10.42578125" customWidth="1"/>
    <col min="7963" max="7963" width="10.28515625" customWidth="1"/>
    <col min="7964" max="7964" width="10.5703125" customWidth="1"/>
    <col min="7965" max="7965" width="9.140625" customWidth="1"/>
    <col min="7966" max="7966" width="10.42578125" customWidth="1"/>
    <col min="7967" max="7972" width="9.140625" customWidth="1"/>
    <col min="7973" max="7973" width="8" customWidth="1"/>
    <col min="7974" max="7982" width="7.28515625" customWidth="1"/>
    <col min="7983" max="7983" width="8.42578125" customWidth="1"/>
    <col min="7984" max="7984" width="9.28515625" customWidth="1"/>
    <col min="7985" max="7985" width="7.28515625" customWidth="1"/>
    <col min="7986" max="7986" width="9.85546875" customWidth="1"/>
    <col min="7987" max="7987" width="10.5703125" customWidth="1"/>
    <col min="7988" max="7988" width="8.5703125" customWidth="1"/>
    <col min="7989" max="7990" width="8.42578125" customWidth="1"/>
    <col min="7991" max="7991" width="9.140625" customWidth="1"/>
    <col min="7992" max="7992" width="8.140625" customWidth="1"/>
    <col min="7993" max="7993" width="8.85546875" customWidth="1"/>
    <col min="8187" max="8187" width="2.5703125" customWidth="1"/>
    <col min="8188" max="8188" width="5.140625" customWidth="1"/>
    <col min="8189" max="8189" width="12.42578125" customWidth="1"/>
    <col min="8190" max="8190" width="8.5703125" customWidth="1"/>
    <col min="8191" max="8191" width="9.28515625" customWidth="1"/>
    <col min="8192" max="8192" width="9.140625" customWidth="1"/>
    <col min="8193" max="8193" width="9" customWidth="1"/>
    <col min="8194" max="8194" width="8.85546875" customWidth="1"/>
    <col min="8195" max="8195" width="9" customWidth="1"/>
    <col min="8196" max="8197" width="8.85546875" customWidth="1"/>
    <col min="8198" max="8198" width="9.140625" customWidth="1"/>
    <col min="8199" max="8199" width="9.28515625" customWidth="1"/>
    <col min="8200" max="8200" width="9.42578125" customWidth="1"/>
    <col min="8201" max="8201" width="9.28515625" customWidth="1"/>
    <col min="8202" max="8202" width="9.5703125" customWidth="1"/>
    <col min="8203" max="8203" width="10" customWidth="1"/>
    <col min="8204" max="8204" width="10.140625" customWidth="1"/>
    <col min="8205" max="8205" width="10.28515625" customWidth="1"/>
    <col min="8206" max="8206" width="9.42578125" customWidth="1"/>
    <col min="8207" max="8207" width="9.5703125" customWidth="1"/>
    <col min="8208" max="8208" width="9" customWidth="1"/>
    <col min="8209" max="8209" width="9.42578125" customWidth="1"/>
    <col min="8210" max="8211" width="9.7109375" customWidth="1"/>
    <col min="8212" max="8213" width="10" customWidth="1"/>
    <col min="8214" max="8214" width="9.85546875" customWidth="1"/>
    <col min="8215" max="8215" width="14.140625" customWidth="1"/>
    <col min="8216" max="8216" width="10.42578125" customWidth="1"/>
    <col min="8217" max="8217" width="10.5703125" customWidth="1"/>
    <col min="8218" max="8218" width="10.42578125" customWidth="1"/>
    <col min="8219" max="8219" width="10.28515625" customWidth="1"/>
    <col min="8220" max="8220" width="10.5703125" customWidth="1"/>
    <col min="8221" max="8221" width="9.140625" customWidth="1"/>
    <col min="8222" max="8222" width="10.42578125" customWidth="1"/>
    <col min="8223" max="8228" width="9.140625" customWidth="1"/>
    <col min="8229" max="8229" width="8" customWidth="1"/>
    <col min="8230" max="8238" width="7.28515625" customWidth="1"/>
    <col min="8239" max="8239" width="8.42578125" customWidth="1"/>
    <col min="8240" max="8240" width="9.28515625" customWidth="1"/>
    <col min="8241" max="8241" width="7.28515625" customWidth="1"/>
    <col min="8242" max="8242" width="9.85546875" customWidth="1"/>
    <col min="8243" max="8243" width="10.5703125" customWidth="1"/>
    <col min="8244" max="8244" width="8.5703125" customWidth="1"/>
    <col min="8245" max="8246" width="8.42578125" customWidth="1"/>
    <col min="8247" max="8247" width="9.140625" customWidth="1"/>
    <col min="8248" max="8248" width="8.140625" customWidth="1"/>
    <col min="8249" max="8249" width="8.85546875" customWidth="1"/>
    <col min="8443" max="8443" width="2.5703125" customWidth="1"/>
    <col min="8444" max="8444" width="5.140625" customWidth="1"/>
    <col min="8445" max="8445" width="12.42578125" customWidth="1"/>
    <col min="8446" max="8446" width="8.5703125" customWidth="1"/>
    <col min="8447" max="8447" width="9.28515625" customWidth="1"/>
    <col min="8448" max="8448" width="9.140625" customWidth="1"/>
    <col min="8449" max="8449" width="9" customWidth="1"/>
    <col min="8450" max="8450" width="8.85546875" customWidth="1"/>
    <col min="8451" max="8451" width="9" customWidth="1"/>
    <col min="8452" max="8453" width="8.85546875" customWidth="1"/>
    <col min="8454" max="8454" width="9.140625" customWidth="1"/>
    <col min="8455" max="8455" width="9.28515625" customWidth="1"/>
    <col min="8456" max="8456" width="9.42578125" customWidth="1"/>
    <col min="8457" max="8457" width="9.28515625" customWidth="1"/>
    <col min="8458" max="8458" width="9.5703125" customWidth="1"/>
    <col min="8459" max="8459" width="10" customWidth="1"/>
    <col min="8460" max="8460" width="10.140625" customWidth="1"/>
    <col min="8461" max="8461" width="10.28515625" customWidth="1"/>
    <col min="8462" max="8462" width="9.42578125" customWidth="1"/>
    <col min="8463" max="8463" width="9.5703125" customWidth="1"/>
    <col min="8464" max="8464" width="9" customWidth="1"/>
    <col min="8465" max="8465" width="9.42578125" customWidth="1"/>
    <col min="8466" max="8467" width="9.7109375" customWidth="1"/>
    <col min="8468" max="8469" width="10" customWidth="1"/>
    <col min="8470" max="8470" width="9.85546875" customWidth="1"/>
    <col min="8471" max="8471" width="14.140625" customWidth="1"/>
    <col min="8472" max="8472" width="10.42578125" customWidth="1"/>
    <col min="8473" max="8473" width="10.5703125" customWidth="1"/>
    <col min="8474" max="8474" width="10.42578125" customWidth="1"/>
    <col min="8475" max="8475" width="10.28515625" customWidth="1"/>
    <col min="8476" max="8476" width="10.5703125" customWidth="1"/>
    <col min="8477" max="8477" width="9.140625" customWidth="1"/>
    <col min="8478" max="8478" width="10.42578125" customWidth="1"/>
    <col min="8479" max="8484" width="9.140625" customWidth="1"/>
    <col min="8485" max="8485" width="8" customWidth="1"/>
    <col min="8486" max="8494" width="7.28515625" customWidth="1"/>
    <col min="8495" max="8495" width="8.42578125" customWidth="1"/>
    <col min="8496" max="8496" width="9.28515625" customWidth="1"/>
    <col min="8497" max="8497" width="7.28515625" customWidth="1"/>
    <col min="8498" max="8498" width="9.85546875" customWidth="1"/>
    <col min="8499" max="8499" width="10.5703125" customWidth="1"/>
    <col min="8500" max="8500" width="8.5703125" customWidth="1"/>
    <col min="8501" max="8502" width="8.42578125" customWidth="1"/>
    <col min="8503" max="8503" width="9.140625" customWidth="1"/>
    <col min="8504" max="8504" width="8.140625" customWidth="1"/>
    <col min="8505" max="8505" width="8.85546875" customWidth="1"/>
    <col min="8699" max="8699" width="2.5703125" customWidth="1"/>
    <col min="8700" max="8700" width="5.140625" customWidth="1"/>
    <col min="8701" max="8701" width="12.42578125" customWidth="1"/>
    <col min="8702" max="8702" width="8.5703125" customWidth="1"/>
    <col min="8703" max="8703" width="9.28515625" customWidth="1"/>
    <col min="8704" max="8704" width="9.140625" customWidth="1"/>
    <col min="8705" max="8705" width="9" customWidth="1"/>
    <col min="8706" max="8706" width="8.85546875" customWidth="1"/>
    <col min="8707" max="8707" width="9" customWidth="1"/>
    <col min="8708" max="8709" width="8.85546875" customWidth="1"/>
    <col min="8710" max="8710" width="9.140625" customWidth="1"/>
    <col min="8711" max="8711" width="9.28515625" customWidth="1"/>
    <col min="8712" max="8712" width="9.42578125" customWidth="1"/>
    <col min="8713" max="8713" width="9.28515625" customWidth="1"/>
    <col min="8714" max="8714" width="9.5703125" customWidth="1"/>
    <col min="8715" max="8715" width="10" customWidth="1"/>
    <col min="8716" max="8716" width="10.140625" customWidth="1"/>
    <col min="8717" max="8717" width="10.28515625" customWidth="1"/>
    <col min="8718" max="8718" width="9.42578125" customWidth="1"/>
    <col min="8719" max="8719" width="9.5703125" customWidth="1"/>
    <col min="8720" max="8720" width="9" customWidth="1"/>
    <col min="8721" max="8721" width="9.42578125" customWidth="1"/>
    <col min="8722" max="8723" width="9.7109375" customWidth="1"/>
    <col min="8724" max="8725" width="10" customWidth="1"/>
    <col min="8726" max="8726" width="9.85546875" customWidth="1"/>
    <col min="8727" max="8727" width="14.140625" customWidth="1"/>
    <col min="8728" max="8728" width="10.42578125" customWidth="1"/>
    <col min="8729" max="8729" width="10.5703125" customWidth="1"/>
    <col min="8730" max="8730" width="10.42578125" customWidth="1"/>
    <col min="8731" max="8731" width="10.28515625" customWidth="1"/>
    <col min="8732" max="8732" width="10.5703125" customWidth="1"/>
    <col min="8733" max="8733" width="9.140625" customWidth="1"/>
    <col min="8734" max="8734" width="10.42578125" customWidth="1"/>
    <col min="8735" max="8740" width="9.140625" customWidth="1"/>
    <col min="8741" max="8741" width="8" customWidth="1"/>
    <col min="8742" max="8750" width="7.28515625" customWidth="1"/>
    <col min="8751" max="8751" width="8.42578125" customWidth="1"/>
    <col min="8752" max="8752" width="9.28515625" customWidth="1"/>
    <col min="8753" max="8753" width="7.28515625" customWidth="1"/>
    <col min="8754" max="8754" width="9.85546875" customWidth="1"/>
    <col min="8755" max="8755" width="10.5703125" customWidth="1"/>
    <col min="8756" max="8756" width="8.5703125" customWidth="1"/>
    <col min="8757" max="8758" width="8.42578125" customWidth="1"/>
    <col min="8759" max="8759" width="9.140625" customWidth="1"/>
    <col min="8760" max="8760" width="8.140625" customWidth="1"/>
    <col min="8761" max="8761" width="8.85546875" customWidth="1"/>
    <col min="8955" max="8955" width="2.5703125" customWidth="1"/>
    <col min="8956" max="8956" width="5.140625" customWidth="1"/>
    <col min="8957" max="8957" width="12.42578125" customWidth="1"/>
    <col min="8958" max="8958" width="8.5703125" customWidth="1"/>
    <col min="8959" max="8959" width="9.28515625" customWidth="1"/>
    <col min="8960" max="8960" width="9.140625" customWidth="1"/>
    <col min="8961" max="8961" width="9" customWidth="1"/>
    <col min="8962" max="8962" width="8.85546875" customWidth="1"/>
    <col min="8963" max="8963" width="9" customWidth="1"/>
    <col min="8964" max="8965" width="8.85546875" customWidth="1"/>
    <col min="8966" max="8966" width="9.140625" customWidth="1"/>
    <col min="8967" max="8967" width="9.28515625" customWidth="1"/>
    <col min="8968" max="8968" width="9.42578125" customWidth="1"/>
    <col min="8969" max="8969" width="9.28515625" customWidth="1"/>
    <col min="8970" max="8970" width="9.5703125" customWidth="1"/>
    <col min="8971" max="8971" width="10" customWidth="1"/>
    <col min="8972" max="8972" width="10.140625" customWidth="1"/>
    <col min="8973" max="8973" width="10.28515625" customWidth="1"/>
    <col min="8974" max="8974" width="9.42578125" customWidth="1"/>
    <col min="8975" max="8975" width="9.5703125" customWidth="1"/>
    <col min="8976" max="8976" width="9" customWidth="1"/>
    <col min="8977" max="8977" width="9.42578125" customWidth="1"/>
    <col min="8978" max="8979" width="9.7109375" customWidth="1"/>
    <col min="8980" max="8981" width="10" customWidth="1"/>
    <col min="8982" max="8982" width="9.85546875" customWidth="1"/>
    <col min="8983" max="8983" width="14.140625" customWidth="1"/>
    <col min="8984" max="8984" width="10.42578125" customWidth="1"/>
    <col min="8985" max="8985" width="10.5703125" customWidth="1"/>
    <col min="8986" max="8986" width="10.42578125" customWidth="1"/>
    <col min="8987" max="8987" width="10.28515625" customWidth="1"/>
    <col min="8988" max="8988" width="10.5703125" customWidth="1"/>
    <col min="8989" max="8989" width="9.140625" customWidth="1"/>
    <col min="8990" max="8990" width="10.42578125" customWidth="1"/>
    <col min="8991" max="8996" width="9.140625" customWidth="1"/>
    <col min="8997" max="8997" width="8" customWidth="1"/>
    <col min="8998" max="9006" width="7.28515625" customWidth="1"/>
    <col min="9007" max="9007" width="8.42578125" customWidth="1"/>
    <col min="9008" max="9008" width="9.28515625" customWidth="1"/>
    <col min="9009" max="9009" width="7.28515625" customWidth="1"/>
    <col min="9010" max="9010" width="9.85546875" customWidth="1"/>
    <col min="9011" max="9011" width="10.5703125" customWidth="1"/>
    <col min="9012" max="9012" width="8.5703125" customWidth="1"/>
    <col min="9013" max="9014" width="8.42578125" customWidth="1"/>
    <col min="9015" max="9015" width="9.140625" customWidth="1"/>
    <col min="9016" max="9016" width="8.140625" customWidth="1"/>
    <col min="9017" max="9017" width="8.85546875" customWidth="1"/>
    <col min="9211" max="9211" width="2.5703125" customWidth="1"/>
    <col min="9212" max="9212" width="5.140625" customWidth="1"/>
    <col min="9213" max="9213" width="12.42578125" customWidth="1"/>
    <col min="9214" max="9214" width="8.5703125" customWidth="1"/>
    <col min="9215" max="9215" width="9.28515625" customWidth="1"/>
    <col min="9216" max="9216" width="9.140625" customWidth="1"/>
    <col min="9217" max="9217" width="9" customWidth="1"/>
    <col min="9218" max="9218" width="8.85546875" customWidth="1"/>
    <col min="9219" max="9219" width="9" customWidth="1"/>
    <col min="9220" max="9221" width="8.85546875" customWidth="1"/>
    <col min="9222" max="9222" width="9.140625" customWidth="1"/>
    <col min="9223" max="9223" width="9.28515625" customWidth="1"/>
    <col min="9224" max="9224" width="9.42578125" customWidth="1"/>
    <col min="9225" max="9225" width="9.28515625" customWidth="1"/>
    <col min="9226" max="9226" width="9.5703125" customWidth="1"/>
    <col min="9227" max="9227" width="10" customWidth="1"/>
    <col min="9228" max="9228" width="10.140625" customWidth="1"/>
    <col min="9229" max="9229" width="10.28515625" customWidth="1"/>
    <col min="9230" max="9230" width="9.42578125" customWidth="1"/>
    <col min="9231" max="9231" width="9.5703125" customWidth="1"/>
    <col min="9232" max="9232" width="9" customWidth="1"/>
    <col min="9233" max="9233" width="9.42578125" customWidth="1"/>
    <col min="9234" max="9235" width="9.7109375" customWidth="1"/>
    <col min="9236" max="9237" width="10" customWidth="1"/>
    <col min="9238" max="9238" width="9.85546875" customWidth="1"/>
    <col min="9239" max="9239" width="14.140625" customWidth="1"/>
    <col min="9240" max="9240" width="10.42578125" customWidth="1"/>
    <col min="9241" max="9241" width="10.5703125" customWidth="1"/>
    <col min="9242" max="9242" width="10.42578125" customWidth="1"/>
    <col min="9243" max="9243" width="10.28515625" customWidth="1"/>
    <col min="9244" max="9244" width="10.5703125" customWidth="1"/>
    <col min="9245" max="9245" width="9.140625" customWidth="1"/>
    <col min="9246" max="9246" width="10.42578125" customWidth="1"/>
    <col min="9247" max="9252" width="9.140625" customWidth="1"/>
    <col min="9253" max="9253" width="8" customWidth="1"/>
    <col min="9254" max="9262" width="7.28515625" customWidth="1"/>
    <col min="9263" max="9263" width="8.42578125" customWidth="1"/>
    <col min="9264" max="9264" width="9.28515625" customWidth="1"/>
    <col min="9265" max="9265" width="7.28515625" customWidth="1"/>
    <col min="9266" max="9266" width="9.85546875" customWidth="1"/>
    <col min="9267" max="9267" width="10.5703125" customWidth="1"/>
    <col min="9268" max="9268" width="8.5703125" customWidth="1"/>
    <col min="9269" max="9270" width="8.42578125" customWidth="1"/>
    <col min="9271" max="9271" width="9.140625" customWidth="1"/>
    <col min="9272" max="9272" width="8.140625" customWidth="1"/>
    <col min="9273" max="9273" width="8.85546875" customWidth="1"/>
    <col min="9467" max="9467" width="2.5703125" customWidth="1"/>
    <col min="9468" max="9468" width="5.140625" customWidth="1"/>
    <col min="9469" max="9469" width="12.42578125" customWidth="1"/>
    <col min="9470" max="9470" width="8.5703125" customWidth="1"/>
    <col min="9471" max="9471" width="9.28515625" customWidth="1"/>
    <col min="9472" max="9472" width="9.140625" customWidth="1"/>
    <col min="9473" max="9473" width="9" customWidth="1"/>
    <col min="9474" max="9474" width="8.85546875" customWidth="1"/>
    <col min="9475" max="9475" width="9" customWidth="1"/>
    <col min="9476" max="9477" width="8.85546875" customWidth="1"/>
    <col min="9478" max="9478" width="9.140625" customWidth="1"/>
    <col min="9479" max="9479" width="9.28515625" customWidth="1"/>
    <col min="9480" max="9480" width="9.42578125" customWidth="1"/>
    <col min="9481" max="9481" width="9.28515625" customWidth="1"/>
    <col min="9482" max="9482" width="9.5703125" customWidth="1"/>
    <col min="9483" max="9483" width="10" customWidth="1"/>
    <col min="9484" max="9484" width="10.140625" customWidth="1"/>
    <col min="9485" max="9485" width="10.28515625" customWidth="1"/>
    <col min="9486" max="9486" width="9.42578125" customWidth="1"/>
    <col min="9487" max="9487" width="9.5703125" customWidth="1"/>
    <col min="9488" max="9488" width="9" customWidth="1"/>
    <col min="9489" max="9489" width="9.42578125" customWidth="1"/>
    <col min="9490" max="9491" width="9.7109375" customWidth="1"/>
    <col min="9492" max="9493" width="10" customWidth="1"/>
    <col min="9494" max="9494" width="9.85546875" customWidth="1"/>
    <col min="9495" max="9495" width="14.140625" customWidth="1"/>
    <col min="9496" max="9496" width="10.42578125" customWidth="1"/>
    <col min="9497" max="9497" width="10.5703125" customWidth="1"/>
    <col min="9498" max="9498" width="10.42578125" customWidth="1"/>
    <col min="9499" max="9499" width="10.28515625" customWidth="1"/>
    <col min="9500" max="9500" width="10.5703125" customWidth="1"/>
    <col min="9501" max="9501" width="9.140625" customWidth="1"/>
    <col min="9502" max="9502" width="10.42578125" customWidth="1"/>
    <col min="9503" max="9508" width="9.140625" customWidth="1"/>
    <col min="9509" max="9509" width="8" customWidth="1"/>
    <col min="9510" max="9518" width="7.28515625" customWidth="1"/>
    <col min="9519" max="9519" width="8.42578125" customWidth="1"/>
    <col min="9520" max="9520" width="9.28515625" customWidth="1"/>
    <col min="9521" max="9521" width="7.28515625" customWidth="1"/>
    <col min="9522" max="9522" width="9.85546875" customWidth="1"/>
    <col min="9523" max="9523" width="10.5703125" customWidth="1"/>
    <col min="9524" max="9524" width="8.5703125" customWidth="1"/>
    <col min="9525" max="9526" width="8.42578125" customWidth="1"/>
    <col min="9527" max="9527" width="9.140625" customWidth="1"/>
    <col min="9528" max="9528" width="8.140625" customWidth="1"/>
    <col min="9529" max="9529" width="8.85546875" customWidth="1"/>
    <col min="9723" max="9723" width="2.5703125" customWidth="1"/>
    <col min="9724" max="9724" width="5.140625" customWidth="1"/>
    <col min="9725" max="9725" width="12.42578125" customWidth="1"/>
    <col min="9726" max="9726" width="8.5703125" customWidth="1"/>
    <col min="9727" max="9727" width="9.28515625" customWidth="1"/>
    <col min="9728" max="9728" width="9.140625" customWidth="1"/>
    <col min="9729" max="9729" width="9" customWidth="1"/>
    <col min="9730" max="9730" width="8.85546875" customWidth="1"/>
    <col min="9731" max="9731" width="9" customWidth="1"/>
    <col min="9732" max="9733" width="8.85546875" customWidth="1"/>
    <col min="9734" max="9734" width="9.140625" customWidth="1"/>
    <col min="9735" max="9735" width="9.28515625" customWidth="1"/>
    <col min="9736" max="9736" width="9.42578125" customWidth="1"/>
    <col min="9737" max="9737" width="9.28515625" customWidth="1"/>
    <col min="9738" max="9738" width="9.5703125" customWidth="1"/>
    <col min="9739" max="9739" width="10" customWidth="1"/>
    <col min="9740" max="9740" width="10.140625" customWidth="1"/>
    <col min="9741" max="9741" width="10.28515625" customWidth="1"/>
    <col min="9742" max="9742" width="9.42578125" customWidth="1"/>
    <col min="9743" max="9743" width="9.5703125" customWidth="1"/>
    <col min="9744" max="9744" width="9" customWidth="1"/>
    <col min="9745" max="9745" width="9.42578125" customWidth="1"/>
    <col min="9746" max="9747" width="9.7109375" customWidth="1"/>
    <col min="9748" max="9749" width="10" customWidth="1"/>
    <col min="9750" max="9750" width="9.85546875" customWidth="1"/>
    <col min="9751" max="9751" width="14.140625" customWidth="1"/>
    <col min="9752" max="9752" width="10.42578125" customWidth="1"/>
    <col min="9753" max="9753" width="10.5703125" customWidth="1"/>
    <col min="9754" max="9754" width="10.42578125" customWidth="1"/>
    <col min="9755" max="9755" width="10.28515625" customWidth="1"/>
    <col min="9756" max="9756" width="10.5703125" customWidth="1"/>
    <col min="9757" max="9757" width="9.140625" customWidth="1"/>
    <col min="9758" max="9758" width="10.42578125" customWidth="1"/>
    <col min="9759" max="9764" width="9.140625" customWidth="1"/>
    <col min="9765" max="9765" width="8" customWidth="1"/>
    <col min="9766" max="9774" width="7.28515625" customWidth="1"/>
    <col min="9775" max="9775" width="8.42578125" customWidth="1"/>
    <col min="9776" max="9776" width="9.28515625" customWidth="1"/>
    <col min="9777" max="9777" width="7.28515625" customWidth="1"/>
    <col min="9778" max="9778" width="9.85546875" customWidth="1"/>
    <col min="9779" max="9779" width="10.5703125" customWidth="1"/>
    <col min="9780" max="9780" width="8.5703125" customWidth="1"/>
    <col min="9781" max="9782" width="8.42578125" customWidth="1"/>
    <col min="9783" max="9783" width="9.140625" customWidth="1"/>
    <col min="9784" max="9784" width="8.140625" customWidth="1"/>
    <col min="9785" max="9785" width="8.85546875" customWidth="1"/>
    <col min="9979" max="9979" width="2.5703125" customWidth="1"/>
    <col min="9980" max="9980" width="5.140625" customWidth="1"/>
    <col min="9981" max="9981" width="12.42578125" customWidth="1"/>
    <col min="9982" max="9982" width="8.5703125" customWidth="1"/>
    <col min="9983" max="9983" width="9.28515625" customWidth="1"/>
    <col min="9984" max="9984" width="9.140625" customWidth="1"/>
    <col min="9985" max="9985" width="9" customWidth="1"/>
    <col min="9986" max="9986" width="8.85546875" customWidth="1"/>
    <col min="9987" max="9987" width="9" customWidth="1"/>
    <col min="9988" max="9989" width="8.85546875" customWidth="1"/>
    <col min="9990" max="9990" width="9.140625" customWidth="1"/>
    <col min="9991" max="9991" width="9.28515625" customWidth="1"/>
    <col min="9992" max="9992" width="9.42578125" customWidth="1"/>
    <col min="9993" max="9993" width="9.28515625" customWidth="1"/>
    <col min="9994" max="9994" width="9.5703125" customWidth="1"/>
    <col min="9995" max="9995" width="10" customWidth="1"/>
    <col min="9996" max="9996" width="10.140625" customWidth="1"/>
    <col min="9997" max="9997" width="10.28515625" customWidth="1"/>
    <col min="9998" max="9998" width="9.42578125" customWidth="1"/>
    <col min="9999" max="9999" width="9.5703125" customWidth="1"/>
    <col min="10000" max="10000" width="9" customWidth="1"/>
    <col min="10001" max="10001" width="9.42578125" customWidth="1"/>
    <col min="10002" max="10003" width="9.7109375" customWidth="1"/>
    <col min="10004" max="10005" width="10" customWidth="1"/>
    <col min="10006" max="10006" width="9.85546875" customWidth="1"/>
    <col min="10007" max="10007" width="14.140625" customWidth="1"/>
    <col min="10008" max="10008" width="10.42578125" customWidth="1"/>
    <col min="10009" max="10009" width="10.5703125" customWidth="1"/>
    <col min="10010" max="10010" width="10.42578125" customWidth="1"/>
    <col min="10011" max="10011" width="10.28515625" customWidth="1"/>
    <col min="10012" max="10012" width="10.5703125" customWidth="1"/>
    <col min="10013" max="10013" width="9.140625" customWidth="1"/>
    <col min="10014" max="10014" width="10.42578125" customWidth="1"/>
    <col min="10015" max="10020" width="9.140625" customWidth="1"/>
    <col min="10021" max="10021" width="8" customWidth="1"/>
    <col min="10022" max="10030" width="7.28515625" customWidth="1"/>
    <col min="10031" max="10031" width="8.42578125" customWidth="1"/>
    <col min="10032" max="10032" width="9.28515625" customWidth="1"/>
    <col min="10033" max="10033" width="7.28515625" customWidth="1"/>
    <col min="10034" max="10034" width="9.85546875" customWidth="1"/>
    <col min="10035" max="10035" width="10.5703125" customWidth="1"/>
    <col min="10036" max="10036" width="8.5703125" customWidth="1"/>
    <col min="10037" max="10038" width="8.42578125" customWidth="1"/>
    <col min="10039" max="10039" width="9.140625" customWidth="1"/>
    <col min="10040" max="10040" width="8.140625" customWidth="1"/>
    <col min="10041" max="10041" width="8.85546875" customWidth="1"/>
    <col min="10235" max="10235" width="2.5703125" customWidth="1"/>
    <col min="10236" max="10236" width="5.140625" customWidth="1"/>
    <col min="10237" max="10237" width="12.42578125" customWidth="1"/>
    <col min="10238" max="10238" width="8.5703125" customWidth="1"/>
    <col min="10239" max="10239" width="9.28515625" customWidth="1"/>
    <col min="10240" max="10240" width="9.140625" customWidth="1"/>
    <col min="10241" max="10241" width="9" customWidth="1"/>
    <col min="10242" max="10242" width="8.85546875" customWidth="1"/>
    <col min="10243" max="10243" width="9" customWidth="1"/>
    <col min="10244" max="10245" width="8.85546875" customWidth="1"/>
    <col min="10246" max="10246" width="9.140625" customWidth="1"/>
    <col min="10247" max="10247" width="9.28515625" customWidth="1"/>
    <col min="10248" max="10248" width="9.42578125" customWidth="1"/>
    <col min="10249" max="10249" width="9.28515625" customWidth="1"/>
    <col min="10250" max="10250" width="9.5703125" customWidth="1"/>
    <col min="10251" max="10251" width="10" customWidth="1"/>
    <col min="10252" max="10252" width="10.140625" customWidth="1"/>
    <col min="10253" max="10253" width="10.28515625" customWidth="1"/>
    <col min="10254" max="10254" width="9.42578125" customWidth="1"/>
    <col min="10255" max="10255" width="9.5703125" customWidth="1"/>
    <col min="10256" max="10256" width="9" customWidth="1"/>
    <col min="10257" max="10257" width="9.42578125" customWidth="1"/>
    <col min="10258" max="10259" width="9.7109375" customWidth="1"/>
    <col min="10260" max="10261" width="10" customWidth="1"/>
    <col min="10262" max="10262" width="9.85546875" customWidth="1"/>
    <col min="10263" max="10263" width="14.140625" customWidth="1"/>
    <col min="10264" max="10264" width="10.42578125" customWidth="1"/>
    <col min="10265" max="10265" width="10.5703125" customWidth="1"/>
    <col min="10266" max="10266" width="10.42578125" customWidth="1"/>
    <col min="10267" max="10267" width="10.28515625" customWidth="1"/>
    <col min="10268" max="10268" width="10.5703125" customWidth="1"/>
    <col min="10269" max="10269" width="9.140625" customWidth="1"/>
    <col min="10270" max="10270" width="10.42578125" customWidth="1"/>
    <col min="10271" max="10276" width="9.140625" customWidth="1"/>
    <col min="10277" max="10277" width="8" customWidth="1"/>
    <col min="10278" max="10286" width="7.28515625" customWidth="1"/>
    <col min="10287" max="10287" width="8.42578125" customWidth="1"/>
    <col min="10288" max="10288" width="9.28515625" customWidth="1"/>
    <col min="10289" max="10289" width="7.28515625" customWidth="1"/>
    <col min="10290" max="10290" width="9.85546875" customWidth="1"/>
    <col min="10291" max="10291" width="10.5703125" customWidth="1"/>
    <col min="10292" max="10292" width="8.5703125" customWidth="1"/>
    <col min="10293" max="10294" width="8.42578125" customWidth="1"/>
    <col min="10295" max="10295" width="9.140625" customWidth="1"/>
    <col min="10296" max="10296" width="8.140625" customWidth="1"/>
    <col min="10297" max="10297" width="8.85546875" customWidth="1"/>
    <col min="10491" max="10491" width="2.5703125" customWidth="1"/>
    <col min="10492" max="10492" width="5.140625" customWidth="1"/>
    <col min="10493" max="10493" width="12.42578125" customWidth="1"/>
    <col min="10494" max="10494" width="8.5703125" customWidth="1"/>
    <col min="10495" max="10495" width="9.28515625" customWidth="1"/>
    <col min="10496" max="10496" width="9.140625" customWidth="1"/>
    <col min="10497" max="10497" width="9" customWidth="1"/>
    <col min="10498" max="10498" width="8.85546875" customWidth="1"/>
    <col min="10499" max="10499" width="9" customWidth="1"/>
    <col min="10500" max="10501" width="8.85546875" customWidth="1"/>
    <col min="10502" max="10502" width="9.140625" customWidth="1"/>
    <col min="10503" max="10503" width="9.28515625" customWidth="1"/>
    <col min="10504" max="10504" width="9.42578125" customWidth="1"/>
    <col min="10505" max="10505" width="9.28515625" customWidth="1"/>
    <col min="10506" max="10506" width="9.5703125" customWidth="1"/>
    <col min="10507" max="10507" width="10" customWidth="1"/>
    <col min="10508" max="10508" width="10.140625" customWidth="1"/>
    <col min="10509" max="10509" width="10.28515625" customWidth="1"/>
    <col min="10510" max="10510" width="9.42578125" customWidth="1"/>
    <col min="10511" max="10511" width="9.5703125" customWidth="1"/>
    <col min="10512" max="10512" width="9" customWidth="1"/>
    <col min="10513" max="10513" width="9.42578125" customWidth="1"/>
    <col min="10514" max="10515" width="9.7109375" customWidth="1"/>
    <col min="10516" max="10517" width="10" customWidth="1"/>
    <col min="10518" max="10518" width="9.85546875" customWidth="1"/>
    <col min="10519" max="10519" width="14.140625" customWidth="1"/>
    <col min="10520" max="10520" width="10.42578125" customWidth="1"/>
    <col min="10521" max="10521" width="10.5703125" customWidth="1"/>
    <col min="10522" max="10522" width="10.42578125" customWidth="1"/>
    <col min="10523" max="10523" width="10.28515625" customWidth="1"/>
    <col min="10524" max="10524" width="10.5703125" customWidth="1"/>
    <col min="10525" max="10525" width="9.140625" customWidth="1"/>
    <col min="10526" max="10526" width="10.42578125" customWidth="1"/>
    <col min="10527" max="10532" width="9.140625" customWidth="1"/>
    <col min="10533" max="10533" width="8" customWidth="1"/>
    <col min="10534" max="10542" width="7.28515625" customWidth="1"/>
    <col min="10543" max="10543" width="8.42578125" customWidth="1"/>
    <col min="10544" max="10544" width="9.28515625" customWidth="1"/>
    <col min="10545" max="10545" width="7.28515625" customWidth="1"/>
    <col min="10546" max="10546" width="9.85546875" customWidth="1"/>
    <col min="10547" max="10547" width="10.5703125" customWidth="1"/>
    <col min="10548" max="10548" width="8.5703125" customWidth="1"/>
    <col min="10549" max="10550" width="8.42578125" customWidth="1"/>
    <col min="10551" max="10551" width="9.140625" customWidth="1"/>
    <col min="10552" max="10552" width="8.140625" customWidth="1"/>
    <col min="10553" max="10553" width="8.85546875" customWidth="1"/>
    <col min="10747" max="10747" width="2.5703125" customWidth="1"/>
    <col min="10748" max="10748" width="5.140625" customWidth="1"/>
    <col min="10749" max="10749" width="12.42578125" customWidth="1"/>
    <col min="10750" max="10750" width="8.5703125" customWidth="1"/>
    <col min="10751" max="10751" width="9.28515625" customWidth="1"/>
    <col min="10752" max="10752" width="9.140625" customWidth="1"/>
    <col min="10753" max="10753" width="9" customWidth="1"/>
    <col min="10754" max="10754" width="8.85546875" customWidth="1"/>
    <col min="10755" max="10755" width="9" customWidth="1"/>
    <col min="10756" max="10757" width="8.85546875" customWidth="1"/>
    <col min="10758" max="10758" width="9.140625" customWidth="1"/>
    <col min="10759" max="10759" width="9.28515625" customWidth="1"/>
    <col min="10760" max="10760" width="9.42578125" customWidth="1"/>
    <col min="10761" max="10761" width="9.28515625" customWidth="1"/>
    <col min="10762" max="10762" width="9.5703125" customWidth="1"/>
    <col min="10763" max="10763" width="10" customWidth="1"/>
    <col min="10764" max="10764" width="10.140625" customWidth="1"/>
    <col min="10765" max="10765" width="10.28515625" customWidth="1"/>
    <col min="10766" max="10766" width="9.42578125" customWidth="1"/>
    <col min="10767" max="10767" width="9.5703125" customWidth="1"/>
    <col min="10768" max="10768" width="9" customWidth="1"/>
    <col min="10769" max="10769" width="9.42578125" customWidth="1"/>
    <col min="10770" max="10771" width="9.7109375" customWidth="1"/>
    <col min="10772" max="10773" width="10" customWidth="1"/>
    <col min="10774" max="10774" width="9.85546875" customWidth="1"/>
    <col min="10775" max="10775" width="14.140625" customWidth="1"/>
    <col min="10776" max="10776" width="10.42578125" customWidth="1"/>
    <col min="10777" max="10777" width="10.5703125" customWidth="1"/>
    <col min="10778" max="10778" width="10.42578125" customWidth="1"/>
    <col min="10779" max="10779" width="10.28515625" customWidth="1"/>
    <col min="10780" max="10780" width="10.5703125" customWidth="1"/>
    <col min="10781" max="10781" width="9.140625" customWidth="1"/>
    <col min="10782" max="10782" width="10.42578125" customWidth="1"/>
    <col min="10783" max="10788" width="9.140625" customWidth="1"/>
    <col min="10789" max="10789" width="8" customWidth="1"/>
    <col min="10790" max="10798" width="7.28515625" customWidth="1"/>
    <col min="10799" max="10799" width="8.42578125" customWidth="1"/>
    <col min="10800" max="10800" width="9.28515625" customWidth="1"/>
    <col min="10801" max="10801" width="7.28515625" customWidth="1"/>
    <col min="10802" max="10802" width="9.85546875" customWidth="1"/>
    <col min="10803" max="10803" width="10.5703125" customWidth="1"/>
    <col min="10804" max="10804" width="8.5703125" customWidth="1"/>
    <col min="10805" max="10806" width="8.42578125" customWidth="1"/>
    <col min="10807" max="10807" width="9.140625" customWidth="1"/>
    <col min="10808" max="10808" width="8.140625" customWidth="1"/>
    <col min="10809" max="10809" width="8.85546875" customWidth="1"/>
    <col min="11003" max="11003" width="2.5703125" customWidth="1"/>
    <col min="11004" max="11004" width="5.140625" customWidth="1"/>
    <col min="11005" max="11005" width="12.42578125" customWidth="1"/>
    <col min="11006" max="11006" width="8.5703125" customWidth="1"/>
    <col min="11007" max="11007" width="9.28515625" customWidth="1"/>
    <col min="11008" max="11008" width="9.140625" customWidth="1"/>
    <col min="11009" max="11009" width="9" customWidth="1"/>
    <col min="11010" max="11010" width="8.85546875" customWidth="1"/>
    <col min="11011" max="11011" width="9" customWidth="1"/>
    <col min="11012" max="11013" width="8.85546875" customWidth="1"/>
    <col min="11014" max="11014" width="9.140625" customWidth="1"/>
    <col min="11015" max="11015" width="9.28515625" customWidth="1"/>
    <col min="11016" max="11016" width="9.42578125" customWidth="1"/>
    <col min="11017" max="11017" width="9.28515625" customWidth="1"/>
    <col min="11018" max="11018" width="9.5703125" customWidth="1"/>
    <col min="11019" max="11019" width="10" customWidth="1"/>
    <col min="11020" max="11020" width="10.140625" customWidth="1"/>
    <col min="11021" max="11021" width="10.28515625" customWidth="1"/>
    <col min="11022" max="11022" width="9.42578125" customWidth="1"/>
    <col min="11023" max="11023" width="9.5703125" customWidth="1"/>
    <col min="11024" max="11024" width="9" customWidth="1"/>
    <col min="11025" max="11025" width="9.42578125" customWidth="1"/>
    <col min="11026" max="11027" width="9.7109375" customWidth="1"/>
    <col min="11028" max="11029" width="10" customWidth="1"/>
    <col min="11030" max="11030" width="9.85546875" customWidth="1"/>
    <col min="11031" max="11031" width="14.140625" customWidth="1"/>
    <col min="11032" max="11032" width="10.42578125" customWidth="1"/>
    <col min="11033" max="11033" width="10.5703125" customWidth="1"/>
    <col min="11034" max="11034" width="10.42578125" customWidth="1"/>
    <col min="11035" max="11035" width="10.28515625" customWidth="1"/>
    <col min="11036" max="11036" width="10.5703125" customWidth="1"/>
    <col min="11037" max="11037" width="9.140625" customWidth="1"/>
    <col min="11038" max="11038" width="10.42578125" customWidth="1"/>
    <col min="11039" max="11044" width="9.140625" customWidth="1"/>
    <col min="11045" max="11045" width="8" customWidth="1"/>
    <col min="11046" max="11054" width="7.28515625" customWidth="1"/>
    <col min="11055" max="11055" width="8.42578125" customWidth="1"/>
    <col min="11056" max="11056" width="9.28515625" customWidth="1"/>
    <col min="11057" max="11057" width="7.28515625" customWidth="1"/>
    <col min="11058" max="11058" width="9.85546875" customWidth="1"/>
    <col min="11059" max="11059" width="10.5703125" customWidth="1"/>
    <col min="11060" max="11060" width="8.5703125" customWidth="1"/>
    <col min="11061" max="11062" width="8.42578125" customWidth="1"/>
    <col min="11063" max="11063" width="9.140625" customWidth="1"/>
    <col min="11064" max="11064" width="8.140625" customWidth="1"/>
    <col min="11065" max="11065" width="8.85546875" customWidth="1"/>
    <col min="11259" max="11259" width="2.5703125" customWidth="1"/>
    <col min="11260" max="11260" width="5.140625" customWidth="1"/>
    <col min="11261" max="11261" width="12.42578125" customWidth="1"/>
    <col min="11262" max="11262" width="8.5703125" customWidth="1"/>
    <col min="11263" max="11263" width="9.28515625" customWidth="1"/>
    <col min="11264" max="11264" width="9.140625" customWidth="1"/>
    <col min="11265" max="11265" width="9" customWidth="1"/>
    <col min="11266" max="11266" width="8.85546875" customWidth="1"/>
    <col min="11267" max="11267" width="9" customWidth="1"/>
    <col min="11268" max="11269" width="8.85546875" customWidth="1"/>
    <col min="11270" max="11270" width="9.140625" customWidth="1"/>
    <col min="11271" max="11271" width="9.28515625" customWidth="1"/>
    <col min="11272" max="11272" width="9.42578125" customWidth="1"/>
    <col min="11273" max="11273" width="9.28515625" customWidth="1"/>
    <col min="11274" max="11274" width="9.5703125" customWidth="1"/>
    <col min="11275" max="11275" width="10" customWidth="1"/>
    <col min="11276" max="11276" width="10.140625" customWidth="1"/>
    <col min="11277" max="11277" width="10.28515625" customWidth="1"/>
    <col min="11278" max="11278" width="9.42578125" customWidth="1"/>
    <col min="11279" max="11279" width="9.5703125" customWidth="1"/>
    <col min="11280" max="11280" width="9" customWidth="1"/>
    <col min="11281" max="11281" width="9.42578125" customWidth="1"/>
    <col min="11282" max="11283" width="9.7109375" customWidth="1"/>
    <col min="11284" max="11285" width="10" customWidth="1"/>
    <col min="11286" max="11286" width="9.85546875" customWidth="1"/>
    <col min="11287" max="11287" width="14.140625" customWidth="1"/>
    <col min="11288" max="11288" width="10.42578125" customWidth="1"/>
    <col min="11289" max="11289" width="10.5703125" customWidth="1"/>
    <col min="11290" max="11290" width="10.42578125" customWidth="1"/>
    <col min="11291" max="11291" width="10.28515625" customWidth="1"/>
    <col min="11292" max="11292" width="10.5703125" customWidth="1"/>
    <col min="11293" max="11293" width="9.140625" customWidth="1"/>
    <col min="11294" max="11294" width="10.42578125" customWidth="1"/>
    <col min="11295" max="11300" width="9.140625" customWidth="1"/>
    <col min="11301" max="11301" width="8" customWidth="1"/>
    <col min="11302" max="11310" width="7.28515625" customWidth="1"/>
    <col min="11311" max="11311" width="8.42578125" customWidth="1"/>
    <col min="11312" max="11312" width="9.28515625" customWidth="1"/>
    <col min="11313" max="11313" width="7.28515625" customWidth="1"/>
    <col min="11314" max="11314" width="9.85546875" customWidth="1"/>
    <col min="11315" max="11315" width="10.5703125" customWidth="1"/>
    <col min="11316" max="11316" width="8.5703125" customWidth="1"/>
    <col min="11317" max="11318" width="8.42578125" customWidth="1"/>
    <col min="11319" max="11319" width="9.140625" customWidth="1"/>
    <col min="11320" max="11320" width="8.140625" customWidth="1"/>
    <col min="11321" max="11321" width="8.85546875" customWidth="1"/>
    <col min="11515" max="11515" width="2.5703125" customWidth="1"/>
    <col min="11516" max="11516" width="5.140625" customWidth="1"/>
    <col min="11517" max="11517" width="12.42578125" customWidth="1"/>
    <col min="11518" max="11518" width="8.5703125" customWidth="1"/>
    <col min="11519" max="11519" width="9.28515625" customWidth="1"/>
    <col min="11520" max="11520" width="9.140625" customWidth="1"/>
    <col min="11521" max="11521" width="9" customWidth="1"/>
    <col min="11522" max="11522" width="8.85546875" customWidth="1"/>
    <col min="11523" max="11523" width="9" customWidth="1"/>
    <col min="11524" max="11525" width="8.85546875" customWidth="1"/>
    <col min="11526" max="11526" width="9.140625" customWidth="1"/>
    <col min="11527" max="11527" width="9.28515625" customWidth="1"/>
    <col min="11528" max="11528" width="9.42578125" customWidth="1"/>
    <col min="11529" max="11529" width="9.28515625" customWidth="1"/>
    <col min="11530" max="11530" width="9.5703125" customWidth="1"/>
    <col min="11531" max="11531" width="10" customWidth="1"/>
    <col min="11532" max="11532" width="10.140625" customWidth="1"/>
    <col min="11533" max="11533" width="10.28515625" customWidth="1"/>
    <col min="11534" max="11534" width="9.42578125" customWidth="1"/>
    <col min="11535" max="11535" width="9.5703125" customWidth="1"/>
    <col min="11536" max="11536" width="9" customWidth="1"/>
    <col min="11537" max="11537" width="9.42578125" customWidth="1"/>
    <col min="11538" max="11539" width="9.7109375" customWidth="1"/>
    <col min="11540" max="11541" width="10" customWidth="1"/>
    <col min="11542" max="11542" width="9.85546875" customWidth="1"/>
    <col min="11543" max="11543" width="14.140625" customWidth="1"/>
    <col min="11544" max="11544" width="10.42578125" customWidth="1"/>
    <col min="11545" max="11545" width="10.5703125" customWidth="1"/>
    <col min="11546" max="11546" width="10.42578125" customWidth="1"/>
    <col min="11547" max="11547" width="10.28515625" customWidth="1"/>
    <col min="11548" max="11548" width="10.5703125" customWidth="1"/>
    <col min="11549" max="11549" width="9.140625" customWidth="1"/>
    <col min="11550" max="11550" width="10.42578125" customWidth="1"/>
    <col min="11551" max="11556" width="9.140625" customWidth="1"/>
    <col min="11557" max="11557" width="8" customWidth="1"/>
    <col min="11558" max="11566" width="7.28515625" customWidth="1"/>
    <col min="11567" max="11567" width="8.42578125" customWidth="1"/>
    <col min="11568" max="11568" width="9.28515625" customWidth="1"/>
    <col min="11569" max="11569" width="7.28515625" customWidth="1"/>
    <col min="11570" max="11570" width="9.85546875" customWidth="1"/>
    <col min="11571" max="11571" width="10.5703125" customWidth="1"/>
    <col min="11572" max="11572" width="8.5703125" customWidth="1"/>
    <col min="11573" max="11574" width="8.42578125" customWidth="1"/>
    <col min="11575" max="11575" width="9.140625" customWidth="1"/>
    <col min="11576" max="11576" width="8.140625" customWidth="1"/>
    <col min="11577" max="11577" width="8.85546875" customWidth="1"/>
    <col min="11771" max="11771" width="2.5703125" customWidth="1"/>
    <col min="11772" max="11772" width="5.140625" customWidth="1"/>
    <col min="11773" max="11773" width="12.42578125" customWidth="1"/>
    <col min="11774" max="11774" width="8.5703125" customWidth="1"/>
    <col min="11775" max="11775" width="9.28515625" customWidth="1"/>
    <col min="11776" max="11776" width="9.140625" customWidth="1"/>
    <col min="11777" max="11777" width="9" customWidth="1"/>
    <col min="11778" max="11778" width="8.85546875" customWidth="1"/>
    <col min="11779" max="11779" width="9" customWidth="1"/>
    <col min="11780" max="11781" width="8.85546875" customWidth="1"/>
    <col min="11782" max="11782" width="9.140625" customWidth="1"/>
    <col min="11783" max="11783" width="9.28515625" customWidth="1"/>
    <col min="11784" max="11784" width="9.42578125" customWidth="1"/>
    <col min="11785" max="11785" width="9.28515625" customWidth="1"/>
    <col min="11786" max="11786" width="9.5703125" customWidth="1"/>
    <col min="11787" max="11787" width="10" customWidth="1"/>
    <col min="11788" max="11788" width="10.140625" customWidth="1"/>
    <col min="11789" max="11789" width="10.28515625" customWidth="1"/>
    <col min="11790" max="11790" width="9.42578125" customWidth="1"/>
    <col min="11791" max="11791" width="9.5703125" customWidth="1"/>
    <col min="11792" max="11792" width="9" customWidth="1"/>
    <col min="11793" max="11793" width="9.42578125" customWidth="1"/>
    <col min="11794" max="11795" width="9.7109375" customWidth="1"/>
    <col min="11796" max="11797" width="10" customWidth="1"/>
    <col min="11798" max="11798" width="9.85546875" customWidth="1"/>
    <col min="11799" max="11799" width="14.140625" customWidth="1"/>
    <col min="11800" max="11800" width="10.42578125" customWidth="1"/>
    <col min="11801" max="11801" width="10.5703125" customWidth="1"/>
    <col min="11802" max="11802" width="10.42578125" customWidth="1"/>
    <col min="11803" max="11803" width="10.28515625" customWidth="1"/>
    <col min="11804" max="11804" width="10.5703125" customWidth="1"/>
    <col min="11805" max="11805" width="9.140625" customWidth="1"/>
    <col min="11806" max="11806" width="10.42578125" customWidth="1"/>
    <col min="11807" max="11812" width="9.140625" customWidth="1"/>
    <col min="11813" max="11813" width="8" customWidth="1"/>
    <col min="11814" max="11822" width="7.28515625" customWidth="1"/>
    <col min="11823" max="11823" width="8.42578125" customWidth="1"/>
    <col min="11824" max="11824" width="9.28515625" customWidth="1"/>
    <col min="11825" max="11825" width="7.28515625" customWidth="1"/>
    <col min="11826" max="11826" width="9.85546875" customWidth="1"/>
    <col min="11827" max="11827" width="10.5703125" customWidth="1"/>
    <col min="11828" max="11828" width="8.5703125" customWidth="1"/>
    <col min="11829" max="11830" width="8.42578125" customWidth="1"/>
    <col min="11831" max="11831" width="9.140625" customWidth="1"/>
    <col min="11832" max="11832" width="8.140625" customWidth="1"/>
    <col min="11833" max="11833" width="8.85546875" customWidth="1"/>
    <col min="12027" max="12027" width="2.5703125" customWidth="1"/>
    <col min="12028" max="12028" width="5.140625" customWidth="1"/>
    <col min="12029" max="12029" width="12.42578125" customWidth="1"/>
    <col min="12030" max="12030" width="8.5703125" customWidth="1"/>
    <col min="12031" max="12031" width="9.28515625" customWidth="1"/>
    <col min="12032" max="12032" width="9.140625" customWidth="1"/>
    <col min="12033" max="12033" width="9" customWidth="1"/>
    <col min="12034" max="12034" width="8.85546875" customWidth="1"/>
    <col min="12035" max="12035" width="9" customWidth="1"/>
    <col min="12036" max="12037" width="8.85546875" customWidth="1"/>
    <col min="12038" max="12038" width="9.140625" customWidth="1"/>
    <col min="12039" max="12039" width="9.28515625" customWidth="1"/>
    <col min="12040" max="12040" width="9.42578125" customWidth="1"/>
    <col min="12041" max="12041" width="9.28515625" customWidth="1"/>
    <col min="12042" max="12042" width="9.5703125" customWidth="1"/>
    <col min="12043" max="12043" width="10" customWidth="1"/>
    <col min="12044" max="12044" width="10.140625" customWidth="1"/>
    <col min="12045" max="12045" width="10.28515625" customWidth="1"/>
    <col min="12046" max="12046" width="9.42578125" customWidth="1"/>
    <col min="12047" max="12047" width="9.5703125" customWidth="1"/>
    <col min="12048" max="12048" width="9" customWidth="1"/>
    <col min="12049" max="12049" width="9.42578125" customWidth="1"/>
    <col min="12050" max="12051" width="9.7109375" customWidth="1"/>
    <col min="12052" max="12053" width="10" customWidth="1"/>
    <col min="12054" max="12054" width="9.85546875" customWidth="1"/>
    <col min="12055" max="12055" width="14.140625" customWidth="1"/>
    <col min="12056" max="12056" width="10.42578125" customWidth="1"/>
    <col min="12057" max="12057" width="10.5703125" customWidth="1"/>
    <col min="12058" max="12058" width="10.42578125" customWidth="1"/>
    <col min="12059" max="12059" width="10.28515625" customWidth="1"/>
    <col min="12060" max="12060" width="10.5703125" customWidth="1"/>
    <col min="12061" max="12061" width="9.140625" customWidth="1"/>
    <col min="12062" max="12062" width="10.42578125" customWidth="1"/>
    <col min="12063" max="12068" width="9.140625" customWidth="1"/>
    <col min="12069" max="12069" width="8" customWidth="1"/>
    <col min="12070" max="12078" width="7.28515625" customWidth="1"/>
    <col min="12079" max="12079" width="8.42578125" customWidth="1"/>
    <col min="12080" max="12080" width="9.28515625" customWidth="1"/>
    <col min="12081" max="12081" width="7.28515625" customWidth="1"/>
    <col min="12082" max="12082" width="9.85546875" customWidth="1"/>
    <col min="12083" max="12083" width="10.5703125" customWidth="1"/>
    <col min="12084" max="12084" width="8.5703125" customWidth="1"/>
    <col min="12085" max="12086" width="8.42578125" customWidth="1"/>
    <col min="12087" max="12087" width="9.140625" customWidth="1"/>
    <col min="12088" max="12088" width="8.140625" customWidth="1"/>
    <col min="12089" max="12089" width="8.85546875" customWidth="1"/>
    <col min="12283" max="12283" width="2.5703125" customWidth="1"/>
    <col min="12284" max="12284" width="5.140625" customWidth="1"/>
    <col min="12285" max="12285" width="12.42578125" customWidth="1"/>
    <col min="12286" max="12286" width="8.5703125" customWidth="1"/>
    <col min="12287" max="12287" width="9.28515625" customWidth="1"/>
    <col min="12288" max="12288" width="9.140625" customWidth="1"/>
    <col min="12289" max="12289" width="9" customWidth="1"/>
    <col min="12290" max="12290" width="8.85546875" customWidth="1"/>
    <col min="12291" max="12291" width="9" customWidth="1"/>
    <col min="12292" max="12293" width="8.85546875" customWidth="1"/>
    <col min="12294" max="12294" width="9.140625" customWidth="1"/>
    <col min="12295" max="12295" width="9.28515625" customWidth="1"/>
    <col min="12296" max="12296" width="9.42578125" customWidth="1"/>
    <col min="12297" max="12297" width="9.28515625" customWidth="1"/>
    <col min="12298" max="12298" width="9.5703125" customWidth="1"/>
    <col min="12299" max="12299" width="10" customWidth="1"/>
    <col min="12300" max="12300" width="10.140625" customWidth="1"/>
    <col min="12301" max="12301" width="10.28515625" customWidth="1"/>
    <col min="12302" max="12302" width="9.42578125" customWidth="1"/>
    <col min="12303" max="12303" width="9.5703125" customWidth="1"/>
    <col min="12304" max="12304" width="9" customWidth="1"/>
    <col min="12305" max="12305" width="9.42578125" customWidth="1"/>
    <col min="12306" max="12307" width="9.7109375" customWidth="1"/>
    <col min="12308" max="12309" width="10" customWidth="1"/>
    <col min="12310" max="12310" width="9.85546875" customWidth="1"/>
    <col min="12311" max="12311" width="14.140625" customWidth="1"/>
    <col min="12312" max="12312" width="10.42578125" customWidth="1"/>
    <col min="12313" max="12313" width="10.5703125" customWidth="1"/>
    <col min="12314" max="12314" width="10.42578125" customWidth="1"/>
    <col min="12315" max="12315" width="10.28515625" customWidth="1"/>
    <col min="12316" max="12316" width="10.5703125" customWidth="1"/>
    <col min="12317" max="12317" width="9.140625" customWidth="1"/>
    <col min="12318" max="12318" width="10.42578125" customWidth="1"/>
    <col min="12319" max="12324" width="9.140625" customWidth="1"/>
    <col min="12325" max="12325" width="8" customWidth="1"/>
    <col min="12326" max="12334" width="7.28515625" customWidth="1"/>
    <col min="12335" max="12335" width="8.42578125" customWidth="1"/>
    <col min="12336" max="12336" width="9.28515625" customWidth="1"/>
    <col min="12337" max="12337" width="7.28515625" customWidth="1"/>
    <col min="12338" max="12338" width="9.85546875" customWidth="1"/>
    <col min="12339" max="12339" width="10.5703125" customWidth="1"/>
    <col min="12340" max="12340" width="8.5703125" customWidth="1"/>
    <col min="12341" max="12342" width="8.42578125" customWidth="1"/>
    <col min="12343" max="12343" width="9.140625" customWidth="1"/>
    <col min="12344" max="12344" width="8.140625" customWidth="1"/>
    <col min="12345" max="12345" width="8.85546875" customWidth="1"/>
    <col min="12539" max="12539" width="2.5703125" customWidth="1"/>
    <col min="12540" max="12540" width="5.140625" customWidth="1"/>
    <col min="12541" max="12541" width="12.42578125" customWidth="1"/>
    <col min="12542" max="12542" width="8.5703125" customWidth="1"/>
    <col min="12543" max="12543" width="9.28515625" customWidth="1"/>
    <col min="12544" max="12544" width="9.140625" customWidth="1"/>
    <col min="12545" max="12545" width="9" customWidth="1"/>
    <col min="12546" max="12546" width="8.85546875" customWidth="1"/>
    <col min="12547" max="12547" width="9" customWidth="1"/>
    <col min="12548" max="12549" width="8.85546875" customWidth="1"/>
    <col min="12550" max="12550" width="9.140625" customWidth="1"/>
    <col min="12551" max="12551" width="9.28515625" customWidth="1"/>
    <col min="12552" max="12552" width="9.42578125" customWidth="1"/>
    <col min="12553" max="12553" width="9.28515625" customWidth="1"/>
    <col min="12554" max="12554" width="9.5703125" customWidth="1"/>
    <col min="12555" max="12555" width="10" customWidth="1"/>
    <col min="12556" max="12556" width="10.140625" customWidth="1"/>
    <col min="12557" max="12557" width="10.28515625" customWidth="1"/>
    <col min="12558" max="12558" width="9.42578125" customWidth="1"/>
    <col min="12559" max="12559" width="9.5703125" customWidth="1"/>
    <col min="12560" max="12560" width="9" customWidth="1"/>
    <col min="12561" max="12561" width="9.42578125" customWidth="1"/>
    <col min="12562" max="12563" width="9.7109375" customWidth="1"/>
    <col min="12564" max="12565" width="10" customWidth="1"/>
    <col min="12566" max="12566" width="9.85546875" customWidth="1"/>
    <col min="12567" max="12567" width="14.140625" customWidth="1"/>
    <col min="12568" max="12568" width="10.42578125" customWidth="1"/>
    <col min="12569" max="12569" width="10.5703125" customWidth="1"/>
    <col min="12570" max="12570" width="10.42578125" customWidth="1"/>
    <col min="12571" max="12571" width="10.28515625" customWidth="1"/>
    <col min="12572" max="12572" width="10.5703125" customWidth="1"/>
    <col min="12573" max="12573" width="9.140625" customWidth="1"/>
    <col min="12574" max="12574" width="10.42578125" customWidth="1"/>
    <col min="12575" max="12580" width="9.140625" customWidth="1"/>
    <col min="12581" max="12581" width="8" customWidth="1"/>
    <col min="12582" max="12590" width="7.28515625" customWidth="1"/>
    <col min="12591" max="12591" width="8.42578125" customWidth="1"/>
    <col min="12592" max="12592" width="9.28515625" customWidth="1"/>
    <col min="12593" max="12593" width="7.28515625" customWidth="1"/>
    <col min="12594" max="12594" width="9.85546875" customWidth="1"/>
    <col min="12595" max="12595" width="10.5703125" customWidth="1"/>
    <col min="12596" max="12596" width="8.5703125" customWidth="1"/>
    <col min="12597" max="12598" width="8.42578125" customWidth="1"/>
    <col min="12599" max="12599" width="9.140625" customWidth="1"/>
    <col min="12600" max="12600" width="8.140625" customWidth="1"/>
    <col min="12601" max="12601" width="8.85546875" customWidth="1"/>
    <col min="12795" max="12795" width="2.5703125" customWidth="1"/>
    <col min="12796" max="12796" width="5.140625" customWidth="1"/>
    <col min="12797" max="12797" width="12.42578125" customWidth="1"/>
    <col min="12798" max="12798" width="8.5703125" customWidth="1"/>
    <col min="12799" max="12799" width="9.28515625" customWidth="1"/>
    <col min="12800" max="12800" width="9.140625" customWidth="1"/>
    <col min="12801" max="12801" width="9" customWidth="1"/>
    <col min="12802" max="12802" width="8.85546875" customWidth="1"/>
    <col min="12803" max="12803" width="9" customWidth="1"/>
    <col min="12804" max="12805" width="8.85546875" customWidth="1"/>
    <col min="12806" max="12806" width="9.140625" customWidth="1"/>
    <col min="12807" max="12807" width="9.28515625" customWidth="1"/>
    <col min="12808" max="12808" width="9.42578125" customWidth="1"/>
    <col min="12809" max="12809" width="9.28515625" customWidth="1"/>
    <col min="12810" max="12810" width="9.5703125" customWidth="1"/>
    <col min="12811" max="12811" width="10" customWidth="1"/>
    <col min="12812" max="12812" width="10.140625" customWidth="1"/>
    <col min="12813" max="12813" width="10.28515625" customWidth="1"/>
    <col min="12814" max="12814" width="9.42578125" customWidth="1"/>
    <col min="12815" max="12815" width="9.5703125" customWidth="1"/>
    <col min="12816" max="12816" width="9" customWidth="1"/>
    <col min="12817" max="12817" width="9.42578125" customWidth="1"/>
    <col min="12818" max="12819" width="9.7109375" customWidth="1"/>
    <col min="12820" max="12821" width="10" customWidth="1"/>
    <col min="12822" max="12822" width="9.85546875" customWidth="1"/>
    <col min="12823" max="12823" width="14.140625" customWidth="1"/>
    <col min="12824" max="12824" width="10.42578125" customWidth="1"/>
    <col min="12825" max="12825" width="10.5703125" customWidth="1"/>
    <col min="12826" max="12826" width="10.42578125" customWidth="1"/>
    <col min="12827" max="12827" width="10.28515625" customWidth="1"/>
    <col min="12828" max="12828" width="10.5703125" customWidth="1"/>
    <col min="12829" max="12829" width="9.140625" customWidth="1"/>
    <col min="12830" max="12830" width="10.42578125" customWidth="1"/>
    <col min="12831" max="12836" width="9.140625" customWidth="1"/>
    <col min="12837" max="12837" width="8" customWidth="1"/>
    <col min="12838" max="12846" width="7.28515625" customWidth="1"/>
    <col min="12847" max="12847" width="8.42578125" customWidth="1"/>
    <col min="12848" max="12848" width="9.28515625" customWidth="1"/>
    <col min="12849" max="12849" width="7.28515625" customWidth="1"/>
    <col min="12850" max="12850" width="9.85546875" customWidth="1"/>
    <col min="12851" max="12851" width="10.5703125" customWidth="1"/>
    <col min="12852" max="12852" width="8.5703125" customWidth="1"/>
    <col min="12853" max="12854" width="8.42578125" customWidth="1"/>
    <col min="12855" max="12855" width="9.140625" customWidth="1"/>
    <col min="12856" max="12856" width="8.140625" customWidth="1"/>
    <col min="12857" max="12857" width="8.85546875" customWidth="1"/>
    <col min="13051" max="13051" width="2.5703125" customWidth="1"/>
    <col min="13052" max="13052" width="5.140625" customWidth="1"/>
    <col min="13053" max="13053" width="12.42578125" customWidth="1"/>
    <col min="13054" max="13054" width="8.5703125" customWidth="1"/>
    <col min="13055" max="13055" width="9.28515625" customWidth="1"/>
    <col min="13056" max="13056" width="9.140625" customWidth="1"/>
    <col min="13057" max="13057" width="9" customWidth="1"/>
    <col min="13058" max="13058" width="8.85546875" customWidth="1"/>
    <col min="13059" max="13059" width="9" customWidth="1"/>
    <col min="13060" max="13061" width="8.85546875" customWidth="1"/>
    <col min="13062" max="13062" width="9.140625" customWidth="1"/>
    <col min="13063" max="13063" width="9.28515625" customWidth="1"/>
    <col min="13064" max="13064" width="9.42578125" customWidth="1"/>
    <col min="13065" max="13065" width="9.28515625" customWidth="1"/>
    <col min="13066" max="13066" width="9.5703125" customWidth="1"/>
    <col min="13067" max="13067" width="10" customWidth="1"/>
    <col min="13068" max="13068" width="10.140625" customWidth="1"/>
    <col min="13069" max="13069" width="10.28515625" customWidth="1"/>
    <col min="13070" max="13070" width="9.42578125" customWidth="1"/>
    <col min="13071" max="13071" width="9.5703125" customWidth="1"/>
    <col min="13072" max="13072" width="9" customWidth="1"/>
    <col min="13073" max="13073" width="9.42578125" customWidth="1"/>
    <col min="13074" max="13075" width="9.7109375" customWidth="1"/>
    <col min="13076" max="13077" width="10" customWidth="1"/>
    <col min="13078" max="13078" width="9.85546875" customWidth="1"/>
    <col min="13079" max="13079" width="14.140625" customWidth="1"/>
    <col min="13080" max="13080" width="10.42578125" customWidth="1"/>
    <col min="13081" max="13081" width="10.5703125" customWidth="1"/>
    <col min="13082" max="13082" width="10.42578125" customWidth="1"/>
    <col min="13083" max="13083" width="10.28515625" customWidth="1"/>
    <col min="13084" max="13084" width="10.5703125" customWidth="1"/>
    <col min="13085" max="13085" width="9.140625" customWidth="1"/>
    <col min="13086" max="13086" width="10.42578125" customWidth="1"/>
    <col min="13087" max="13092" width="9.140625" customWidth="1"/>
    <col min="13093" max="13093" width="8" customWidth="1"/>
    <col min="13094" max="13102" width="7.28515625" customWidth="1"/>
    <col min="13103" max="13103" width="8.42578125" customWidth="1"/>
    <col min="13104" max="13104" width="9.28515625" customWidth="1"/>
    <col min="13105" max="13105" width="7.28515625" customWidth="1"/>
    <col min="13106" max="13106" width="9.85546875" customWidth="1"/>
    <col min="13107" max="13107" width="10.5703125" customWidth="1"/>
    <col min="13108" max="13108" width="8.5703125" customWidth="1"/>
    <col min="13109" max="13110" width="8.42578125" customWidth="1"/>
    <col min="13111" max="13111" width="9.140625" customWidth="1"/>
    <col min="13112" max="13112" width="8.140625" customWidth="1"/>
    <col min="13113" max="13113" width="8.85546875" customWidth="1"/>
    <col min="13307" max="13307" width="2.5703125" customWidth="1"/>
    <col min="13308" max="13308" width="5.140625" customWidth="1"/>
    <col min="13309" max="13309" width="12.42578125" customWidth="1"/>
    <col min="13310" max="13310" width="8.5703125" customWidth="1"/>
    <col min="13311" max="13311" width="9.28515625" customWidth="1"/>
    <col min="13312" max="13312" width="9.140625" customWidth="1"/>
    <col min="13313" max="13313" width="9" customWidth="1"/>
    <col min="13314" max="13314" width="8.85546875" customWidth="1"/>
    <col min="13315" max="13315" width="9" customWidth="1"/>
    <col min="13316" max="13317" width="8.85546875" customWidth="1"/>
    <col min="13318" max="13318" width="9.140625" customWidth="1"/>
    <col min="13319" max="13319" width="9.28515625" customWidth="1"/>
    <col min="13320" max="13320" width="9.42578125" customWidth="1"/>
    <col min="13321" max="13321" width="9.28515625" customWidth="1"/>
    <col min="13322" max="13322" width="9.5703125" customWidth="1"/>
    <col min="13323" max="13323" width="10" customWidth="1"/>
    <col min="13324" max="13324" width="10.140625" customWidth="1"/>
    <col min="13325" max="13325" width="10.28515625" customWidth="1"/>
    <col min="13326" max="13326" width="9.42578125" customWidth="1"/>
    <col min="13327" max="13327" width="9.5703125" customWidth="1"/>
    <col min="13328" max="13328" width="9" customWidth="1"/>
    <col min="13329" max="13329" width="9.42578125" customWidth="1"/>
    <col min="13330" max="13331" width="9.7109375" customWidth="1"/>
    <col min="13332" max="13333" width="10" customWidth="1"/>
    <col min="13334" max="13334" width="9.85546875" customWidth="1"/>
    <col min="13335" max="13335" width="14.140625" customWidth="1"/>
    <col min="13336" max="13336" width="10.42578125" customWidth="1"/>
    <col min="13337" max="13337" width="10.5703125" customWidth="1"/>
    <col min="13338" max="13338" width="10.42578125" customWidth="1"/>
    <col min="13339" max="13339" width="10.28515625" customWidth="1"/>
    <col min="13340" max="13340" width="10.5703125" customWidth="1"/>
    <col min="13341" max="13341" width="9.140625" customWidth="1"/>
    <col min="13342" max="13342" width="10.42578125" customWidth="1"/>
    <col min="13343" max="13348" width="9.140625" customWidth="1"/>
    <col min="13349" max="13349" width="8" customWidth="1"/>
    <col min="13350" max="13358" width="7.28515625" customWidth="1"/>
    <col min="13359" max="13359" width="8.42578125" customWidth="1"/>
    <col min="13360" max="13360" width="9.28515625" customWidth="1"/>
    <col min="13361" max="13361" width="7.28515625" customWidth="1"/>
    <col min="13362" max="13362" width="9.85546875" customWidth="1"/>
    <col min="13363" max="13363" width="10.5703125" customWidth="1"/>
    <col min="13364" max="13364" width="8.5703125" customWidth="1"/>
    <col min="13365" max="13366" width="8.42578125" customWidth="1"/>
    <col min="13367" max="13367" width="9.140625" customWidth="1"/>
    <col min="13368" max="13368" width="8.140625" customWidth="1"/>
    <col min="13369" max="13369" width="8.85546875" customWidth="1"/>
    <col min="13563" max="13563" width="2.5703125" customWidth="1"/>
    <col min="13564" max="13564" width="5.140625" customWidth="1"/>
    <col min="13565" max="13565" width="12.42578125" customWidth="1"/>
    <col min="13566" max="13566" width="8.5703125" customWidth="1"/>
    <col min="13567" max="13567" width="9.28515625" customWidth="1"/>
    <col min="13568" max="13568" width="9.140625" customWidth="1"/>
    <col min="13569" max="13569" width="9" customWidth="1"/>
    <col min="13570" max="13570" width="8.85546875" customWidth="1"/>
    <col min="13571" max="13571" width="9" customWidth="1"/>
    <col min="13572" max="13573" width="8.85546875" customWidth="1"/>
    <col min="13574" max="13574" width="9.140625" customWidth="1"/>
    <col min="13575" max="13575" width="9.28515625" customWidth="1"/>
    <col min="13576" max="13576" width="9.42578125" customWidth="1"/>
    <col min="13577" max="13577" width="9.28515625" customWidth="1"/>
    <col min="13578" max="13578" width="9.5703125" customWidth="1"/>
    <col min="13579" max="13579" width="10" customWidth="1"/>
    <col min="13580" max="13580" width="10.140625" customWidth="1"/>
    <col min="13581" max="13581" width="10.28515625" customWidth="1"/>
    <col min="13582" max="13582" width="9.42578125" customWidth="1"/>
    <col min="13583" max="13583" width="9.5703125" customWidth="1"/>
    <col min="13584" max="13584" width="9" customWidth="1"/>
    <col min="13585" max="13585" width="9.42578125" customWidth="1"/>
    <col min="13586" max="13587" width="9.7109375" customWidth="1"/>
    <col min="13588" max="13589" width="10" customWidth="1"/>
    <col min="13590" max="13590" width="9.85546875" customWidth="1"/>
    <col min="13591" max="13591" width="14.140625" customWidth="1"/>
    <col min="13592" max="13592" width="10.42578125" customWidth="1"/>
    <col min="13593" max="13593" width="10.5703125" customWidth="1"/>
    <col min="13594" max="13594" width="10.42578125" customWidth="1"/>
    <col min="13595" max="13595" width="10.28515625" customWidth="1"/>
    <col min="13596" max="13596" width="10.5703125" customWidth="1"/>
    <col min="13597" max="13597" width="9.140625" customWidth="1"/>
    <col min="13598" max="13598" width="10.42578125" customWidth="1"/>
    <col min="13599" max="13604" width="9.140625" customWidth="1"/>
    <col min="13605" max="13605" width="8" customWidth="1"/>
    <col min="13606" max="13614" width="7.28515625" customWidth="1"/>
    <col min="13615" max="13615" width="8.42578125" customWidth="1"/>
    <col min="13616" max="13616" width="9.28515625" customWidth="1"/>
    <col min="13617" max="13617" width="7.28515625" customWidth="1"/>
    <col min="13618" max="13618" width="9.85546875" customWidth="1"/>
    <col min="13619" max="13619" width="10.5703125" customWidth="1"/>
    <col min="13620" max="13620" width="8.5703125" customWidth="1"/>
    <col min="13621" max="13622" width="8.42578125" customWidth="1"/>
    <col min="13623" max="13623" width="9.140625" customWidth="1"/>
    <col min="13624" max="13624" width="8.140625" customWidth="1"/>
    <col min="13625" max="13625" width="8.85546875" customWidth="1"/>
    <col min="13819" max="13819" width="2.5703125" customWidth="1"/>
    <col min="13820" max="13820" width="5.140625" customWidth="1"/>
    <col min="13821" max="13821" width="12.42578125" customWidth="1"/>
    <col min="13822" max="13822" width="8.5703125" customWidth="1"/>
    <col min="13823" max="13823" width="9.28515625" customWidth="1"/>
    <col min="13824" max="13824" width="9.140625" customWidth="1"/>
    <col min="13825" max="13825" width="9" customWidth="1"/>
    <col min="13826" max="13826" width="8.85546875" customWidth="1"/>
    <col min="13827" max="13827" width="9" customWidth="1"/>
    <col min="13828" max="13829" width="8.85546875" customWidth="1"/>
    <col min="13830" max="13830" width="9.140625" customWidth="1"/>
    <col min="13831" max="13831" width="9.28515625" customWidth="1"/>
    <col min="13832" max="13832" width="9.42578125" customWidth="1"/>
    <col min="13833" max="13833" width="9.28515625" customWidth="1"/>
    <col min="13834" max="13834" width="9.5703125" customWidth="1"/>
    <col min="13835" max="13835" width="10" customWidth="1"/>
    <col min="13836" max="13836" width="10.140625" customWidth="1"/>
    <col min="13837" max="13837" width="10.28515625" customWidth="1"/>
    <col min="13838" max="13838" width="9.42578125" customWidth="1"/>
    <col min="13839" max="13839" width="9.5703125" customWidth="1"/>
    <col min="13840" max="13840" width="9" customWidth="1"/>
    <col min="13841" max="13841" width="9.42578125" customWidth="1"/>
    <col min="13842" max="13843" width="9.7109375" customWidth="1"/>
    <col min="13844" max="13845" width="10" customWidth="1"/>
    <col min="13846" max="13846" width="9.85546875" customWidth="1"/>
    <col min="13847" max="13847" width="14.140625" customWidth="1"/>
    <col min="13848" max="13848" width="10.42578125" customWidth="1"/>
    <col min="13849" max="13849" width="10.5703125" customWidth="1"/>
    <col min="13850" max="13850" width="10.42578125" customWidth="1"/>
    <col min="13851" max="13851" width="10.28515625" customWidth="1"/>
    <col min="13852" max="13852" width="10.5703125" customWidth="1"/>
    <col min="13853" max="13853" width="9.140625" customWidth="1"/>
    <col min="13854" max="13854" width="10.42578125" customWidth="1"/>
    <col min="13855" max="13860" width="9.140625" customWidth="1"/>
    <col min="13861" max="13861" width="8" customWidth="1"/>
    <col min="13862" max="13870" width="7.28515625" customWidth="1"/>
    <col min="13871" max="13871" width="8.42578125" customWidth="1"/>
    <col min="13872" max="13872" width="9.28515625" customWidth="1"/>
    <col min="13873" max="13873" width="7.28515625" customWidth="1"/>
    <col min="13874" max="13874" width="9.85546875" customWidth="1"/>
    <col min="13875" max="13875" width="10.5703125" customWidth="1"/>
    <col min="13876" max="13876" width="8.5703125" customWidth="1"/>
    <col min="13877" max="13878" width="8.42578125" customWidth="1"/>
    <col min="13879" max="13879" width="9.140625" customWidth="1"/>
    <col min="13880" max="13880" width="8.140625" customWidth="1"/>
    <col min="13881" max="13881" width="8.85546875" customWidth="1"/>
    <col min="14075" max="14075" width="2.5703125" customWidth="1"/>
    <col min="14076" max="14076" width="5.140625" customWidth="1"/>
    <col min="14077" max="14077" width="12.42578125" customWidth="1"/>
    <col min="14078" max="14078" width="8.5703125" customWidth="1"/>
    <col min="14079" max="14079" width="9.28515625" customWidth="1"/>
    <col min="14080" max="14080" width="9.140625" customWidth="1"/>
    <col min="14081" max="14081" width="9" customWidth="1"/>
    <col min="14082" max="14082" width="8.85546875" customWidth="1"/>
    <col min="14083" max="14083" width="9" customWidth="1"/>
    <col min="14084" max="14085" width="8.85546875" customWidth="1"/>
    <col min="14086" max="14086" width="9.140625" customWidth="1"/>
    <col min="14087" max="14087" width="9.28515625" customWidth="1"/>
    <col min="14088" max="14088" width="9.42578125" customWidth="1"/>
    <col min="14089" max="14089" width="9.28515625" customWidth="1"/>
    <col min="14090" max="14090" width="9.5703125" customWidth="1"/>
    <col min="14091" max="14091" width="10" customWidth="1"/>
    <col min="14092" max="14092" width="10.140625" customWidth="1"/>
    <col min="14093" max="14093" width="10.28515625" customWidth="1"/>
    <col min="14094" max="14094" width="9.42578125" customWidth="1"/>
    <col min="14095" max="14095" width="9.5703125" customWidth="1"/>
    <col min="14096" max="14096" width="9" customWidth="1"/>
    <col min="14097" max="14097" width="9.42578125" customWidth="1"/>
    <col min="14098" max="14099" width="9.7109375" customWidth="1"/>
    <col min="14100" max="14101" width="10" customWidth="1"/>
    <col min="14102" max="14102" width="9.85546875" customWidth="1"/>
    <col min="14103" max="14103" width="14.140625" customWidth="1"/>
    <col min="14104" max="14104" width="10.42578125" customWidth="1"/>
    <col min="14105" max="14105" width="10.5703125" customWidth="1"/>
    <col min="14106" max="14106" width="10.42578125" customWidth="1"/>
    <col min="14107" max="14107" width="10.28515625" customWidth="1"/>
    <col min="14108" max="14108" width="10.5703125" customWidth="1"/>
    <col min="14109" max="14109" width="9.140625" customWidth="1"/>
    <col min="14110" max="14110" width="10.42578125" customWidth="1"/>
    <col min="14111" max="14116" width="9.140625" customWidth="1"/>
    <col min="14117" max="14117" width="8" customWidth="1"/>
    <col min="14118" max="14126" width="7.28515625" customWidth="1"/>
    <col min="14127" max="14127" width="8.42578125" customWidth="1"/>
    <col min="14128" max="14128" width="9.28515625" customWidth="1"/>
    <col min="14129" max="14129" width="7.28515625" customWidth="1"/>
    <col min="14130" max="14130" width="9.85546875" customWidth="1"/>
    <col min="14131" max="14131" width="10.5703125" customWidth="1"/>
    <col min="14132" max="14132" width="8.5703125" customWidth="1"/>
    <col min="14133" max="14134" width="8.42578125" customWidth="1"/>
    <col min="14135" max="14135" width="9.140625" customWidth="1"/>
    <col min="14136" max="14136" width="8.140625" customWidth="1"/>
    <col min="14137" max="14137" width="8.85546875" customWidth="1"/>
    <col min="14331" max="14331" width="2.5703125" customWidth="1"/>
    <col min="14332" max="14332" width="5.140625" customWidth="1"/>
    <col min="14333" max="14333" width="12.42578125" customWidth="1"/>
    <col min="14334" max="14334" width="8.5703125" customWidth="1"/>
    <col min="14335" max="14335" width="9.28515625" customWidth="1"/>
    <col min="14336" max="14336" width="9.140625" customWidth="1"/>
    <col min="14337" max="14337" width="9" customWidth="1"/>
    <col min="14338" max="14338" width="8.85546875" customWidth="1"/>
    <col min="14339" max="14339" width="9" customWidth="1"/>
    <col min="14340" max="14341" width="8.85546875" customWidth="1"/>
    <col min="14342" max="14342" width="9.140625" customWidth="1"/>
    <col min="14343" max="14343" width="9.28515625" customWidth="1"/>
    <col min="14344" max="14344" width="9.42578125" customWidth="1"/>
    <col min="14345" max="14345" width="9.28515625" customWidth="1"/>
    <col min="14346" max="14346" width="9.5703125" customWidth="1"/>
    <col min="14347" max="14347" width="10" customWidth="1"/>
    <col min="14348" max="14348" width="10.140625" customWidth="1"/>
    <col min="14349" max="14349" width="10.28515625" customWidth="1"/>
    <col min="14350" max="14350" width="9.42578125" customWidth="1"/>
    <col min="14351" max="14351" width="9.5703125" customWidth="1"/>
    <col min="14352" max="14352" width="9" customWidth="1"/>
    <col min="14353" max="14353" width="9.42578125" customWidth="1"/>
    <col min="14354" max="14355" width="9.7109375" customWidth="1"/>
    <col min="14356" max="14357" width="10" customWidth="1"/>
    <col min="14358" max="14358" width="9.85546875" customWidth="1"/>
    <col min="14359" max="14359" width="14.140625" customWidth="1"/>
    <col min="14360" max="14360" width="10.42578125" customWidth="1"/>
    <col min="14361" max="14361" width="10.5703125" customWidth="1"/>
    <col min="14362" max="14362" width="10.42578125" customWidth="1"/>
    <col min="14363" max="14363" width="10.28515625" customWidth="1"/>
    <col min="14364" max="14364" width="10.5703125" customWidth="1"/>
    <col min="14365" max="14365" width="9.140625" customWidth="1"/>
    <col min="14366" max="14366" width="10.42578125" customWidth="1"/>
    <col min="14367" max="14372" width="9.140625" customWidth="1"/>
    <col min="14373" max="14373" width="8" customWidth="1"/>
    <col min="14374" max="14382" width="7.28515625" customWidth="1"/>
    <col min="14383" max="14383" width="8.42578125" customWidth="1"/>
    <col min="14384" max="14384" width="9.28515625" customWidth="1"/>
    <col min="14385" max="14385" width="7.28515625" customWidth="1"/>
    <col min="14386" max="14386" width="9.85546875" customWidth="1"/>
    <col min="14387" max="14387" width="10.5703125" customWidth="1"/>
    <col min="14388" max="14388" width="8.5703125" customWidth="1"/>
    <col min="14389" max="14390" width="8.42578125" customWidth="1"/>
    <col min="14391" max="14391" width="9.140625" customWidth="1"/>
    <col min="14392" max="14392" width="8.140625" customWidth="1"/>
    <col min="14393" max="14393" width="8.85546875" customWidth="1"/>
    <col min="14587" max="14587" width="2.5703125" customWidth="1"/>
    <col min="14588" max="14588" width="5.140625" customWidth="1"/>
    <col min="14589" max="14589" width="12.42578125" customWidth="1"/>
    <col min="14590" max="14590" width="8.5703125" customWidth="1"/>
    <col min="14591" max="14591" width="9.28515625" customWidth="1"/>
    <col min="14592" max="14592" width="9.140625" customWidth="1"/>
    <col min="14593" max="14593" width="9" customWidth="1"/>
    <col min="14594" max="14594" width="8.85546875" customWidth="1"/>
    <col min="14595" max="14595" width="9" customWidth="1"/>
    <col min="14596" max="14597" width="8.85546875" customWidth="1"/>
    <col min="14598" max="14598" width="9.140625" customWidth="1"/>
    <col min="14599" max="14599" width="9.28515625" customWidth="1"/>
    <col min="14600" max="14600" width="9.42578125" customWidth="1"/>
    <col min="14601" max="14601" width="9.28515625" customWidth="1"/>
    <col min="14602" max="14602" width="9.5703125" customWidth="1"/>
    <col min="14603" max="14603" width="10" customWidth="1"/>
    <col min="14604" max="14604" width="10.140625" customWidth="1"/>
    <col min="14605" max="14605" width="10.28515625" customWidth="1"/>
    <col min="14606" max="14606" width="9.42578125" customWidth="1"/>
    <col min="14607" max="14607" width="9.5703125" customWidth="1"/>
    <col min="14608" max="14608" width="9" customWidth="1"/>
    <col min="14609" max="14609" width="9.42578125" customWidth="1"/>
    <col min="14610" max="14611" width="9.7109375" customWidth="1"/>
    <col min="14612" max="14613" width="10" customWidth="1"/>
    <col min="14614" max="14614" width="9.85546875" customWidth="1"/>
    <col min="14615" max="14615" width="14.140625" customWidth="1"/>
    <col min="14616" max="14616" width="10.42578125" customWidth="1"/>
    <col min="14617" max="14617" width="10.5703125" customWidth="1"/>
    <col min="14618" max="14618" width="10.42578125" customWidth="1"/>
    <col min="14619" max="14619" width="10.28515625" customWidth="1"/>
    <col min="14620" max="14620" width="10.5703125" customWidth="1"/>
    <col min="14621" max="14621" width="9.140625" customWidth="1"/>
    <col min="14622" max="14622" width="10.42578125" customWidth="1"/>
    <col min="14623" max="14628" width="9.140625" customWidth="1"/>
    <col min="14629" max="14629" width="8" customWidth="1"/>
    <col min="14630" max="14638" width="7.28515625" customWidth="1"/>
    <col min="14639" max="14639" width="8.42578125" customWidth="1"/>
    <col min="14640" max="14640" width="9.28515625" customWidth="1"/>
    <col min="14641" max="14641" width="7.28515625" customWidth="1"/>
    <col min="14642" max="14642" width="9.85546875" customWidth="1"/>
    <col min="14643" max="14643" width="10.5703125" customWidth="1"/>
    <col min="14644" max="14644" width="8.5703125" customWidth="1"/>
    <col min="14645" max="14646" width="8.42578125" customWidth="1"/>
    <col min="14647" max="14647" width="9.140625" customWidth="1"/>
    <col min="14648" max="14648" width="8.140625" customWidth="1"/>
    <col min="14649" max="14649" width="8.85546875" customWidth="1"/>
    <col min="14843" max="14843" width="2.5703125" customWidth="1"/>
    <col min="14844" max="14844" width="5.140625" customWidth="1"/>
    <col min="14845" max="14845" width="12.42578125" customWidth="1"/>
    <col min="14846" max="14846" width="8.5703125" customWidth="1"/>
    <col min="14847" max="14847" width="9.28515625" customWidth="1"/>
    <col min="14848" max="14848" width="9.140625" customWidth="1"/>
    <col min="14849" max="14849" width="9" customWidth="1"/>
    <col min="14850" max="14850" width="8.85546875" customWidth="1"/>
    <col min="14851" max="14851" width="9" customWidth="1"/>
    <col min="14852" max="14853" width="8.85546875" customWidth="1"/>
    <col min="14854" max="14854" width="9.140625" customWidth="1"/>
    <col min="14855" max="14855" width="9.28515625" customWidth="1"/>
    <col min="14856" max="14856" width="9.42578125" customWidth="1"/>
    <col min="14857" max="14857" width="9.28515625" customWidth="1"/>
    <col min="14858" max="14858" width="9.5703125" customWidth="1"/>
    <col min="14859" max="14859" width="10" customWidth="1"/>
    <col min="14860" max="14860" width="10.140625" customWidth="1"/>
    <col min="14861" max="14861" width="10.28515625" customWidth="1"/>
    <col min="14862" max="14862" width="9.42578125" customWidth="1"/>
    <col min="14863" max="14863" width="9.5703125" customWidth="1"/>
    <col min="14864" max="14864" width="9" customWidth="1"/>
    <col min="14865" max="14865" width="9.42578125" customWidth="1"/>
    <col min="14866" max="14867" width="9.7109375" customWidth="1"/>
    <col min="14868" max="14869" width="10" customWidth="1"/>
    <col min="14870" max="14870" width="9.85546875" customWidth="1"/>
    <col min="14871" max="14871" width="14.140625" customWidth="1"/>
    <col min="14872" max="14872" width="10.42578125" customWidth="1"/>
    <col min="14873" max="14873" width="10.5703125" customWidth="1"/>
    <col min="14874" max="14874" width="10.42578125" customWidth="1"/>
    <col min="14875" max="14875" width="10.28515625" customWidth="1"/>
    <col min="14876" max="14876" width="10.5703125" customWidth="1"/>
    <col min="14877" max="14877" width="9.140625" customWidth="1"/>
    <col min="14878" max="14878" width="10.42578125" customWidth="1"/>
    <col min="14879" max="14884" width="9.140625" customWidth="1"/>
    <col min="14885" max="14885" width="8" customWidth="1"/>
    <col min="14886" max="14894" width="7.28515625" customWidth="1"/>
    <col min="14895" max="14895" width="8.42578125" customWidth="1"/>
    <col min="14896" max="14896" width="9.28515625" customWidth="1"/>
    <col min="14897" max="14897" width="7.28515625" customWidth="1"/>
    <col min="14898" max="14898" width="9.85546875" customWidth="1"/>
    <col min="14899" max="14899" width="10.5703125" customWidth="1"/>
    <col min="14900" max="14900" width="8.5703125" customWidth="1"/>
    <col min="14901" max="14902" width="8.42578125" customWidth="1"/>
    <col min="14903" max="14903" width="9.140625" customWidth="1"/>
    <col min="14904" max="14904" width="8.140625" customWidth="1"/>
    <col min="14905" max="14905" width="8.85546875" customWidth="1"/>
    <col min="15099" max="15099" width="2.5703125" customWidth="1"/>
    <col min="15100" max="15100" width="5.140625" customWidth="1"/>
    <col min="15101" max="15101" width="12.42578125" customWidth="1"/>
    <col min="15102" max="15102" width="8.5703125" customWidth="1"/>
    <col min="15103" max="15103" width="9.28515625" customWidth="1"/>
    <col min="15104" max="15104" width="9.140625" customWidth="1"/>
    <col min="15105" max="15105" width="9" customWidth="1"/>
    <col min="15106" max="15106" width="8.85546875" customWidth="1"/>
    <col min="15107" max="15107" width="9" customWidth="1"/>
    <col min="15108" max="15109" width="8.85546875" customWidth="1"/>
    <col min="15110" max="15110" width="9.140625" customWidth="1"/>
    <col min="15111" max="15111" width="9.28515625" customWidth="1"/>
    <col min="15112" max="15112" width="9.42578125" customWidth="1"/>
    <col min="15113" max="15113" width="9.28515625" customWidth="1"/>
    <col min="15114" max="15114" width="9.5703125" customWidth="1"/>
    <col min="15115" max="15115" width="10" customWidth="1"/>
    <col min="15116" max="15116" width="10.140625" customWidth="1"/>
    <col min="15117" max="15117" width="10.28515625" customWidth="1"/>
    <col min="15118" max="15118" width="9.42578125" customWidth="1"/>
    <col min="15119" max="15119" width="9.5703125" customWidth="1"/>
    <col min="15120" max="15120" width="9" customWidth="1"/>
    <col min="15121" max="15121" width="9.42578125" customWidth="1"/>
    <col min="15122" max="15123" width="9.7109375" customWidth="1"/>
    <col min="15124" max="15125" width="10" customWidth="1"/>
    <col min="15126" max="15126" width="9.85546875" customWidth="1"/>
    <col min="15127" max="15127" width="14.140625" customWidth="1"/>
    <col min="15128" max="15128" width="10.42578125" customWidth="1"/>
    <col min="15129" max="15129" width="10.5703125" customWidth="1"/>
    <col min="15130" max="15130" width="10.42578125" customWidth="1"/>
    <col min="15131" max="15131" width="10.28515625" customWidth="1"/>
    <col min="15132" max="15132" width="10.5703125" customWidth="1"/>
    <col min="15133" max="15133" width="9.140625" customWidth="1"/>
    <col min="15134" max="15134" width="10.42578125" customWidth="1"/>
    <col min="15135" max="15140" width="9.140625" customWidth="1"/>
    <col min="15141" max="15141" width="8" customWidth="1"/>
    <col min="15142" max="15150" width="7.28515625" customWidth="1"/>
    <col min="15151" max="15151" width="8.42578125" customWidth="1"/>
    <col min="15152" max="15152" width="9.28515625" customWidth="1"/>
    <col min="15153" max="15153" width="7.28515625" customWidth="1"/>
    <col min="15154" max="15154" width="9.85546875" customWidth="1"/>
    <col min="15155" max="15155" width="10.5703125" customWidth="1"/>
    <col min="15156" max="15156" width="8.5703125" customWidth="1"/>
    <col min="15157" max="15158" width="8.42578125" customWidth="1"/>
    <col min="15159" max="15159" width="9.140625" customWidth="1"/>
    <col min="15160" max="15160" width="8.140625" customWidth="1"/>
    <col min="15161" max="15161" width="8.85546875" customWidth="1"/>
    <col min="15355" max="15355" width="2.5703125" customWidth="1"/>
    <col min="15356" max="15356" width="5.140625" customWidth="1"/>
    <col min="15357" max="15357" width="12.42578125" customWidth="1"/>
    <col min="15358" max="15358" width="8.5703125" customWidth="1"/>
    <col min="15359" max="15359" width="9.28515625" customWidth="1"/>
    <col min="15360" max="15360" width="9.140625" customWidth="1"/>
    <col min="15361" max="15361" width="9" customWidth="1"/>
    <col min="15362" max="15362" width="8.85546875" customWidth="1"/>
    <col min="15363" max="15363" width="9" customWidth="1"/>
    <col min="15364" max="15365" width="8.85546875" customWidth="1"/>
    <col min="15366" max="15366" width="9.140625" customWidth="1"/>
    <col min="15367" max="15367" width="9.28515625" customWidth="1"/>
    <col min="15368" max="15368" width="9.42578125" customWidth="1"/>
    <col min="15369" max="15369" width="9.28515625" customWidth="1"/>
    <col min="15370" max="15370" width="9.5703125" customWidth="1"/>
    <col min="15371" max="15371" width="10" customWidth="1"/>
    <col min="15372" max="15372" width="10.140625" customWidth="1"/>
    <col min="15373" max="15373" width="10.28515625" customWidth="1"/>
    <col min="15374" max="15374" width="9.42578125" customWidth="1"/>
    <col min="15375" max="15375" width="9.5703125" customWidth="1"/>
    <col min="15376" max="15376" width="9" customWidth="1"/>
    <col min="15377" max="15377" width="9.42578125" customWidth="1"/>
    <col min="15378" max="15379" width="9.7109375" customWidth="1"/>
    <col min="15380" max="15381" width="10" customWidth="1"/>
    <col min="15382" max="15382" width="9.85546875" customWidth="1"/>
    <col min="15383" max="15383" width="14.140625" customWidth="1"/>
    <col min="15384" max="15384" width="10.42578125" customWidth="1"/>
    <col min="15385" max="15385" width="10.5703125" customWidth="1"/>
    <col min="15386" max="15386" width="10.42578125" customWidth="1"/>
    <col min="15387" max="15387" width="10.28515625" customWidth="1"/>
    <col min="15388" max="15388" width="10.5703125" customWidth="1"/>
    <col min="15389" max="15389" width="9.140625" customWidth="1"/>
    <col min="15390" max="15390" width="10.42578125" customWidth="1"/>
    <col min="15391" max="15396" width="9.140625" customWidth="1"/>
    <col min="15397" max="15397" width="8" customWidth="1"/>
    <col min="15398" max="15406" width="7.28515625" customWidth="1"/>
    <col min="15407" max="15407" width="8.42578125" customWidth="1"/>
    <col min="15408" max="15408" width="9.28515625" customWidth="1"/>
    <col min="15409" max="15409" width="7.28515625" customWidth="1"/>
    <col min="15410" max="15410" width="9.85546875" customWidth="1"/>
    <col min="15411" max="15411" width="10.5703125" customWidth="1"/>
    <col min="15412" max="15412" width="8.5703125" customWidth="1"/>
    <col min="15413" max="15414" width="8.42578125" customWidth="1"/>
    <col min="15415" max="15415" width="9.140625" customWidth="1"/>
    <col min="15416" max="15416" width="8.140625" customWidth="1"/>
    <col min="15417" max="15417" width="8.85546875" customWidth="1"/>
    <col min="15611" max="15611" width="2.5703125" customWidth="1"/>
    <col min="15612" max="15612" width="5.140625" customWidth="1"/>
    <col min="15613" max="15613" width="12.42578125" customWidth="1"/>
    <col min="15614" max="15614" width="8.5703125" customWidth="1"/>
    <col min="15615" max="15615" width="9.28515625" customWidth="1"/>
    <col min="15616" max="15616" width="9.140625" customWidth="1"/>
    <col min="15617" max="15617" width="9" customWidth="1"/>
    <col min="15618" max="15618" width="8.85546875" customWidth="1"/>
    <col min="15619" max="15619" width="9" customWidth="1"/>
    <col min="15620" max="15621" width="8.85546875" customWidth="1"/>
    <col min="15622" max="15622" width="9.140625" customWidth="1"/>
    <col min="15623" max="15623" width="9.28515625" customWidth="1"/>
    <col min="15624" max="15624" width="9.42578125" customWidth="1"/>
    <col min="15625" max="15625" width="9.28515625" customWidth="1"/>
    <col min="15626" max="15626" width="9.5703125" customWidth="1"/>
    <col min="15627" max="15627" width="10" customWidth="1"/>
    <col min="15628" max="15628" width="10.140625" customWidth="1"/>
    <col min="15629" max="15629" width="10.28515625" customWidth="1"/>
    <col min="15630" max="15630" width="9.42578125" customWidth="1"/>
    <col min="15631" max="15631" width="9.5703125" customWidth="1"/>
    <col min="15632" max="15632" width="9" customWidth="1"/>
    <col min="15633" max="15633" width="9.42578125" customWidth="1"/>
    <col min="15634" max="15635" width="9.7109375" customWidth="1"/>
    <col min="15636" max="15637" width="10" customWidth="1"/>
    <col min="15638" max="15638" width="9.85546875" customWidth="1"/>
    <col min="15639" max="15639" width="14.140625" customWidth="1"/>
    <col min="15640" max="15640" width="10.42578125" customWidth="1"/>
    <col min="15641" max="15641" width="10.5703125" customWidth="1"/>
    <col min="15642" max="15642" width="10.42578125" customWidth="1"/>
    <col min="15643" max="15643" width="10.28515625" customWidth="1"/>
    <col min="15644" max="15644" width="10.5703125" customWidth="1"/>
    <col min="15645" max="15645" width="9.140625" customWidth="1"/>
    <col min="15646" max="15646" width="10.42578125" customWidth="1"/>
    <col min="15647" max="15652" width="9.140625" customWidth="1"/>
    <col min="15653" max="15653" width="8" customWidth="1"/>
    <col min="15654" max="15662" width="7.28515625" customWidth="1"/>
    <col min="15663" max="15663" width="8.42578125" customWidth="1"/>
    <col min="15664" max="15664" width="9.28515625" customWidth="1"/>
    <col min="15665" max="15665" width="7.28515625" customWidth="1"/>
    <col min="15666" max="15666" width="9.85546875" customWidth="1"/>
    <col min="15667" max="15667" width="10.5703125" customWidth="1"/>
    <col min="15668" max="15668" width="8.5703125" customWidth="1"/>
    <col min="15669" max="15670" width="8.42578125" customWidth="1"/>
    <col min="15671" max="15671" width="9.140625" customWidth="1"/>
    <col min="15672" max="15672" width="8.140625" customWidth="1"/>
    <col min="15673" max="15673" width="8.85546875" customWidth="1"/>
    <col min="15867" max="15867" width="2.5703125" customWidth="1"/>
    <col min="15868" max="15868" width="5.140625" customWidth="1"/>
    <col min="15869" max="15869" width="12.42578125" customWidth="1"/>
    <col min="15870" max="15870" width="8.5703125" customWidth="1"/>
    <col min="15871" max="15871" width="9.28515625" customWidth="1"/>
    <col min="15872" max="15872" width="9.140625" customWidth="1"/>
    <col min="15873" max="15873" width="9" customWidth="1"/>
    <col min="15874" max="15874" width="8.85546875" customWidth="1"/>
    <col min="15875" max="15875" width="9" customWidth="1"/>
    <col min="15876" max="15877" width="8.85546875" customWidth="1"/>
    <col min="15878" max="15878" width="9.140625" customWidth="1"/>
    <col min="15879" max="15879" width="9.28515625" customWidth="1"/>
    <col min="15880" max="15880" width="9.42578125" customWidth="1"/>
    <col min="15881" max="15881" width="9.28515625" customWidth="1"/>
    <col min="15882" max="15882" width="9.5703125" customWidth="1"/>
    <col min="15883" max="15883" width="10" customWidth="1"/>
    <col min="15884" max="15884" width="10.140625" customWidth="1"/>
    <col min="15885" max="15885" width="10.28515625" customWidth="1"/>
    <col min="15886" max="15886" width="9.42578125" customWidth="1"/>
    <col min="15887" max="15887" width="9.5703125" customWidth="1"/>
    <col min="15888" max="15888" width="9" customWidth="1"/>
    <col min="15889" max="15889" width="9.42578125" customWidth="1"/>
    <col min="15890" max="15891" width="9.7109375" customWidth="1"/>
    <col min="15892" max="15893" width="10" customWidth="1"/>
    <col min="15894" max="15894" width="9.85546875" customWidth="1"/>
    <col min="15895" max="15895" width="14.140625" customWidth="1"/>
    <col min="15896" max="15896" width="10.42578125" customWidth="1"/>
    <col min="15897" max="15897" width="10.5703125" customWidth="1"/>
    <col min="15898" max="15898" width="10.42578125" customWidth="1"/>
    <col min="15899" max="15899" width="10.28515625" customWidth="1"/>
    <col min="15900" max="15900" width="10.5703125" customWidth="1"/>
    <col min="15901" max="15901" width="9.140625" customWidth="1"/>
    <col min="15902" max="15902" width="10.42578125" customWidth="1"/>
    <col min="15903" max="15908" width="9.140625" customWidth="1"/>
    <col min="15909" max="15909" width="8" customWidth="1"/>
    <col min="15910" max="15918" width="7.28515625" customWidth="1"/>
    <col min="15919" max="15919" width="8.42578125" customWidth="1"/>
    <col min="15920" max="15920" width="9.28515625" customWidth="1"/>
    <col min="15921" max="15921" width="7.28515625" customWidth="1"/>
    <col min="15922" max="15922" width="9.85546875" customWidth="1"/>
    <col min="15923" max="15923" width="10.5703125" customWidth="1"/>
    <col min="15924" max="15924" width="8.5703125" customWidth="1"/>
    <col min="15925" max="15926" width="8.42578125" customWidth="1"/>
    <col min="15927" max="15927" width="9.140625" customWidth="1"/>
    <col min="15928" max="15928" width="8.140625" customWidth="1"/>
    <col min="15929" max="15929" width="8.85546875" customWidth="1"/>
    <col min="16123" max="16123" width="2.5703125" customWidth="1"/>
    <col min="16124" max="16124" width="5.140625" customWidth="1"/>
    <col min="16125" max="16125" width="12.42578125" customWidth="1"/>
    <col min="16126" max="16126" width="8.5703125" customWidth="1"/>
    <col min="16127" max="16127" width="9.28515625" customWidth="1"/>
    <col min="16128" max="16128" width="9.140625" customWidth="1"/>
    <col min="16129" max="16129" width="9" customWidth="1"/>
    <col min="16130" max="16130" width="8.85546875" customWidth="1"/>
    <col min="16131" max="16131" width="9" customWidth="1"/>
    <col min="16132" max="16133" width="8.85546875" customWidth="1"/>
    <col min="16134" max="16134" width="9.140625" customWidth="1"/>
    <col min="16135" max="16135" width="9.28515625" customWidth="1"/>
    <col min="16136" max="16136" width="9.42578125" customWidth="1"/>
    <col min="16137" max="16137" width="9.28515625" customWidth="1"/>
    <col min="16138" max="16138" width="9.5703125" customWidth="1"/>
    <col min="16139" max="16139" width="10" customWidth="1"/>
    <col min="16140" max="16140" width="10.140625" customWidth="1"/>
    <col min="16141" max="16141" width="10.28515625" customWidth="1"/>
    <col min="16142" max="16142" width="9.42578125" customWidth="1"/>
    <col min="16143" max="16143" width="9.5703125" customWidth="1"/>
    <col min="16144" max="16144" width="9" customWidth="1"/>
    <col min="16145" max="16145" width="9.42578125" customWidth="1"/>
    <col min="16146" max="16147" width="9.7109375" customWidth="1"/>
    <col min="16148" max="16149" width="10" customWidth="1"/>
    <col min="16150" max="16150" width="9.85546875" customWidth="1"/>
    <col min="16151" max="16151" width="14.140625" customWidth="1"/>
    <col min="16152" max="16152" width="10.42578125" customWidth="1"/>
    <col min="16153" max="16153" width="10.5703125" customWidth="1"/>
    <col min="16154" max="16154" width="10.42578125" customWidth="1"/>
    <col min="16155" max="16155" width="10.28515625" customWidth="1"/>
    <col min="16156" max="16156" width="10.5703125" customWidth="1"/>
    <col min="16157" max="16157" width="9.140625" customWidth="1"/>
    <col min="16158" max="16158" width="10.42578125" customWidth="1"/>
    <col min="16159" max="16164" width="9.140625" customWidth="1"/>
    <col min="16165" max="16165" width="8" customWidth="1"/>
    <col min="16166" max="16174" width="7.28515625" customWidth="1"/>
    <col min="16175" max="16175" width="8.42578125" customWidth="1"/>
    <col min="16176" max="16176" width="9.28515625" customWidth="1"/>
    <col min="16177" max="16177" width="7.28515625" customWidth="1"/>
    <col min="16178" max="16178" width="9.85546875" customWidth="1"/>
    <col min="16179" max="16179" width="10.5703125" customWidth="1"/>
    <col min="16180" max="16180" width="8.5703125" customWidth="1"/>
    <col min="16181" max="16182" width="8.42578125" customWidth="1"/>
    <col min="16183" max="16183" width="9.140625" customWidth="1"/>
    <col min="16184" max="16184" width="8.140625" customWidth="1"/>
    <col min="16185" max="16185" width="8.85546875" customWidth="1"/>
  </cols>
  <sheetData>
    <row r="1" spans="2:60" ht="30" x14ac:dyDescent="0.25">
      <c r="B1" s="1288" t="s">
        <v>295</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row>
    <row r="2" spans="2:60" ht="15.75" thickBot="1" x14ac:dyDescent="0.3">
      <c r="B2" s="282"/>
      <c r="C2" s="1"/>
    </row>
    <row r="3" spans="2:60" ht="15.75" customHeight="1" thickBot="1" x14ac:dyDescent="0.3">
      <c r="B3" s="1358" t="s">
        <v>0</v>
      </c>
      <c r="C3" s="1359"/>
      <c r="D3" s="1364" t="s">
        <v>1</v>
      </c>
      <c r="E3" s="1467" t="s">
        <v>2</v>
      </c>
      <c r="F3" s="1468"/>
      <c r="G3" s="1468"/>
      <c r="H3" s="1468"/>
      <c r="I3" s="1468"/>
      <c r="J3" s="1468"/>
      <c r="K3" s="1468"/>
      <c r="L3" s="1469"/>
      <c r="M3" s="1630" t="s">
        <v>3</v>
      </c>
      <c r="N3" s="1631"/>
      <c r="O3" s="1631"/>
      <c r="P3" s="1631"/>
      <c r="Q3" s="1631"/>
      <c r="R3" s="1631"/>
      <c r="S3" s="1631"/>
      <c r="T3" s="1631"/>
      <c r="U3" s="1631"/>
      <c r="V3" s="1631"/>
      <c r="W3" s="1631"/>
      <c r="X3" s="1631"/>
      <c r="Y3" s="1631"/>
      <c r="Z3" s="1631"/>
      <c r="AA3" s="1632"/>
      <c r="AB3" s="1500" t="s">
        <v>4</v>
      </c>
      <c r="AC3" s="1468"/>
      <c r="AD3" s="1468"/>
      <c r="AE3" s="1469"/>
      <c r="AF3" s="1660" t="s">
        <v>5</v>
      </c>
      <c r="AG3" s="1648"/>
      <c r="AH3" s="1648"/>
      <c r="AI3" s="1648"/>
      <c r="AJ3" s="1648"/>
      <c r="AK3" s="1648"/>
      <c r="AL3" s="1648"/>
      <c r="AM3" s="1649"/>
      <c r="AN3" s="1667" t="s">
        <v>6</v>
      </c>
      <c r="AO3" s="1631"/>
      <c r="AP3" s="1631"/>
      <c r="AQ3" s="1631"/>
      <c r="AR3" s="1631"/>
      <c r="AS3" s="1631"/>
      <c r="AT3" s="1631"/>
      <c r="AU3" s="1631"/>
      <c r="AV3" s="1631"/>
      <c r="AW3" s="1631"/>
      <c r="AX3" s="1631"/>
      <c r="AY3" s="1631"/>
      <c r="AZ3" s="1632"/>
      <c r="BA3" s="1667" t="s">
        <v>7</v>
      </c>
      <c r="BB3" s="1631"/>
      <c r="BC3" s="1631"/>
      <c r="BD3" s="1631"/>
      <c r="BE3" s="1631"/>
      <c r="BF3" s="1632"/>
      <c r="BG3" s="1680" t="s">
        <v>199</v>
      </c>
    </row>
    <row r="4" spans="2:60" ht="38.25" customHeight="1" x14ac:dyDescent="0.25">
      <c r="B4" s="1360"/>
      <c r="C4" s="1361"/>
      <c r="D4" s="1365"/>
      <c r="E4" s="1617" t="s">
        <v>9</v>
      </c>
      <c r="F4" s="1618"/>
      <c r="G4" s="1618"/>
      <c r="H4" s="1618" t="s">
        <v>117</v>
      </c>
      <c r="I4" s="1618"/>
      <c r="J4" s="1635" t="s">
        <v>12</v>
      </c>
      <c r="K4" s="1635"/>
      <c r="L4" s="1636"/>
      <c r="M4" s="1617" t="s">
        <v>90</v>
      </c>
      <c r="N4" s="1618"/>
      <c r="O4" s="1618"/>
      <c r="P4" s="1594" t="s">
        <v>91</v>
      </c>
      <c r="Q4" s="1618" t="s">
        <v>143</v>
      </c>
      <c r="R4" s="1618"/>
      <c r="S4" s="1618"/>
      <c r="T4" s="1618"/>
      <c r="U4" s="1618"/>
      <c r="V4" s="1618"/>
      <c r="W4" s="1618" t="s">
        <v>198</v>
      </c>
      <c r="X4" s="1618"/>
      <c r="Y4" s="1618"/>
      <c r="Z4" s="1618"/>
      <c r="AA4" s="1621"/>
      <c r="AB4" s="1657" t="s">
        <v>46</v>
      </c>
      <c r="AC4" s="673" t="s">
        <v>15</v>
      </c>
      <c r="AD4" s="674" t="s">
        <v>16</v>
      </c>
      <c r="AE4" s="243" t="s">
        <v>17</v>
      </c>
      <c r="AF4" s="1661" t="s">
        <v>18</v>
      </c>
      <c r="AG4" s="1618"/>
      <c r="AH4" s="1618" t="s">
        <v>19</v>
      </c>
      <c r="AI4" s="1618"/>
      <c r="AJ4" s="1644" t="s">
        <v>20</v>
      </c>
      <c r="AK4" s="1645"/>
      <c r="AL4" s="1645"/>
      <c r="AM4" s="1646"/>
      <c r="AN4" s="1657" t="s">
        <v>21</v>
      </c>
      <c r="AO4" s="1594" t="s">
        <v>22</v>
      </c>
      <c r="AP4" s="1594" t="s">
        <v>23</v>
      </c>
      <c r="AQ4" s="1594" t="s">
        <v>24</v>
      </c>
      <c r="AR4" s="1594" t="s">
        <v>25</v>
      </c>
      <c r="AS4" s="1637" t="s">
        <v>26</v>
      </c>
      <c r="AT4" s="1594" t="s">
        <v>93</v>
      </c>
      <c r="AU4" s="1594" t="s">
        <v>94</v>
      </c>
      <c r="AV4" s="1597" t="s">
        <v>27</v>
      </c>
      <c r="AW4" s="1597" t="s">
        <v>28</v>
      </c>
      <c r="AX4" s="1594" t="s">
        <v>29</v>
      </c>
      <c r="AY4" s="1594" t="s">
        <v>30</v>
      </c>
      <c r="AZ4" s="1601" t="s">
        <v>345</v>
      </c>
      <c r="BA4" s="1668" t="s">
        <v>32</v>
      </c>
      <c r="BB4" s="1628"/>
      <c r="BC4" s="1629" t="s">
        <v>33</v>
      </c>
      <c r="BD4" s="1628"/>
      <c r="BE4" s="1592" t="s">
        <v>34</v>
      </c>
      <c r="BF4" s="1593"/>
      <c r="BG4" s="1681"/>
    </row>
    <row r="5" spans="2:60" ht="38.25" customHeight="1" x14ac:dyDescent="0.25">
      <c r="B5" s="1360"/>
      <c r="C5" s="1361"/>
      <c r="D5" s="1365"/>
      <c r="E5" s="1612" t="s">
        <v>114</v>
      </c>
      <c r="F5" s="1604" t="s">
        <v>115</v>
      </c>
      <c r="G5" s="1604" t="s">
        <v>116</v>
      </c>
      <c r="H5" s="1604" t="s">
        <v>219</v>
      </c>
      <c r="I5" s="1604" t="s">
        <v>122</v>
      </c>
      <c r="J5" s="1561" t="s">
        <v>317</v>
      </c>
      <c r="K5" s="1561" t="s">
        <v>318</v>
      </c>
      <c r="L5" s="1616" t="s">
        <v>319</v>
      </c>
      <c r="M5" s="1612" t="s">
        <v>95</v>
      </c>
      <c r="N5" s="1604" t="s">
        <v>96</v>
      </c>
      <c r="O5" s="1604" t="s">
        <v>97</v>
      </c>
      <c r="P5" s="1619"/>
      <c r="Q5" s="1604" t="s">
        <v>119</v>
      </c>
      <c r="R5" s="1604" t="s">
        <v>188</v>
      </c>
      <c r="S5" s="1604" t="s">
        <v>189</v>
      </c>
      <c r="T5" s="1604" t="s">
        <v>100</v>
      </c>
      <c r="U5" s="1604" t="s">
        <v>190</v>
      </c>
      <c r="V5" s="1604" t="s">
        <v>98</v>
      </c>
      <c r="W5" s="1604" t="s">
        <v>41</v>
      </c>
      <c r="X5" s="1604" t="s">
        <v>42</v>
      </c>
      <c r="Y5" s="1604" t="s">
        <v>43</v>
      </c>
      <c r="Z5" s="1604" t="s">
        <v>44</v>
      </c>
      <c r="AA5" s="1607" t="s">
        <v>45</v>
      </c>
      <c r="AB5" s="1658"/>
      <c r="AC5" s="1516" t="s">
        <v>350</v>
      </c>
      <c r="AD5" s="1516" t="s">
        <v>350</v>
      </c>
      <c r="AE5" s="1541" t="s">
        <v>350</v>
      </c>
      <c r="AF5" s="1654" t="s">
        <v>322</v>
      </c>
      <c r="AG5" s="1604" t="s">
        <v>324</v>
      </c>
      <c r="AH5" s="1604" t="s">
        <v>322</v>
      </c>
      <c r="AI5" s="1604" t="s">
        <v>324</v>
      </c>
      <c r="AJ5" s="1604" t="s">
        <v>322</v>
      </c>
      <c r="AK5" s="1604" t="s">
        <v>324</v>
      </c>
      <c r="AL5" s="1604" t="s">
        <v>352</v>
      </c>
      <c r="AM5" s="1607" t="s">
        <v>353</v>
      </c>
      <c r="AN5" s="1658"/>
      <c r="AO5" s="1595"/>
      <c r="AP5" s="1595"/>
      <c r="AQ5" s="1595"/>
      <c r="AR5" s="1595"/>
      <c r="AS5" s="1595"/>
      <c r="AT5" s="1595"/>
      <c r="AU5" s="1595"/>
      <c r="AV5" s="1598"/>
      <c r="AW5" s="1598"/>
      <c r="AX5" s="1595"/>
      <c r="AY5" s="1594"/>
      <c r="AZ5" s="1602"/>
      <c r="BA5" s="1663" t="s">
        <v>338</v>
      </c>
      <c r="BB5" s="1610" t="s">
        <v>329</v>
      </c>
      <c r="BC5" s="1610" t="s">
        <v>349</v>
      </c>
      <c r="BD5" s="1610" t="s">
        <v>329</v>
      </c>
      <c r="BE5" s="1610" t="s">
        <v>349</v>
      </c>
      <c r="BF5" s="1622" t="s">
        <v>351</v>
      </c>
      <c r="BG5" s="1681"/>
    </row>
    <row r="6" spans="2:60" ht="38.25" customHeight="1" x14ac:dyDescent="0.25">
      <c r="B6" s="1360"/>
      <c r="C6" s="1361"/>
      <c r="D6" s="1365"/>
      <c r="E6" s="1624"/>
      <c r="F6" s="1610"/>
      <c r="G6" s="1610"/>
      <c r="H6" s="1610"/>
      <c r="I6" s="1610"/>
      <c r="J6" s="1539"/>
      <c r="K6" s="1539"/>
      <c r="L6" s="1542"/>
      <c r="M6" s="1613"/>
      <c r="N6" s="1633"/>
      <c r="O6" s="1633"/>
      <c r="P6" s="1619"/>
      <c r="Q6" s="1610"/>
      <c r="R6" s="1610"/>
      <c r="S6" s="1610"/>
      <c r="T6" s="1610"/>
      <c r="U6" s="1610"/>
      <c r="V6" s="1610"/>
      <c r="W6" s="1605"/>
      <c r="X6" s="1605"/>
      <c r="Y6" s="1605"/>
      <c r="Z6" s="1605"/>
      <c r="AA6" s="1608"/>
      <c r="AB6" s="1658"/>
      <c r="AC6" s="1517"/>
      <c r="AD6" s="1517"/>
      <c r="AE6" s="1642"/>
      <c r="AF6" s="1663"/>
      <c r="AG6" s="1610"/>
      <c r="AH6" s="1610"/>
      <c r="AI6" s="1610"/>
      <c r="AJ6" s="1610"/>
      <c r="AK6" s="1610"/>
      <c r="AL6" s="1610"/>
      <c r="AM6" s="1622"/>
      <c r="AN6" s="1658"/>
      <c r="AO6" s="1595"/>
      <c r="AP6" s="1595"/>
      <c r="AQ6" s="1595"/>
      <c r="AR6" s="1595"/>
      <c r="AS6" s="1595"/>
      <c r="AT6" s="1595"/>
      <c r="AU6" s="1595"/>
      <c r="AV6" s="1598"/>
      <c r="AW6" s="1598"/>
      <c r="AX6" s="1595"/>
      <c r="AY6" s="1594"/>
      <c r="AZ6" s="1602"/>
      <c r="BA6" s="1664"/>
      <c r="BB6" s="1605"/>
      <c r="BC6" s="1605"/>
      <c r="BD6" s="1605"/>
      <c r="BE6" s="1605"/>
      <c r="BF6" s="1608"/>
      <c r="BG6" s="1681"/>
    </row>
    <row r="7" spans="2:60" ht="88.9" customHeight="1" thickBot="1" x14ac:dyDescent="0.3">
      <c r="B7" s="1360"/>
      <c r="C7" s="1361"/>
      <c r="D7" s="1365"/>
      <c r="E7" s="1638"/>
      <c r="F7" s="1611"/>
      <c r="G7" s="1611"/>
      <c r="H7" s="1611"/>
      <c r="I7" s="1611"/>
      <c r="J7" s="1540"/>
      <c r="K7" s="1540"/>
      <c r="L7" s="1543"/>
      <c r="M7" s="1613"/>
      <c r="N7" s="1633"/>
      <c r="O7" s="1633"/>
      <c r="P7" s="1619"/>
      <c r="Q7" s="1611"/>
      <c r="R7" s="1611"/>
      <c r="S7" s="1611"/>
      <c r="T7" s="1611"/>
      <c r="U7" s="1611"/>
      <c r="V7" s="1611"/>
      <c r="W7" s="1606"/>
      <c r="X7" s="1606"/>
      <c r="Y7" s="1606"/>
      <c r="Z7" s="1606"/>
      <c r="AA7" s="1609"/>
      <c r="AB7" s="1659"/>
      <c r="AC7" s="1518"/>
      <c r="AD7" s="1518"/>
      <c r="AE7" s="1643"/>
      <c r="AF7" s="1666"/>
      <c r="AG7" s="1611"/>
      <c r="AH7" s="1611"/>
      <c r="AI7" s="1611"/>
      <c r="AJ7" s="1611"/>
      <c r="AK7" s="1611"/>
      <c r="AL7" s="1611"/>
      <c r="AM7" s="1623"/>
      <c r="AN7" s="1659"/>
      <c r="AO7" s="1596"/>
      <c r="AP7" s="1596"/>
      <c r="AQ7" s="1596"/>
      <c r="AR7" s="1596"/>
      <c r="AS7" s="1596"/>
      <c r="AT7" s="1596"/>
      <c r="AU7" s="1596"/>
      <c r="AV7" s="1599"/>
      <c r="AW7" s="1599"/>
      <c r="AX7" s="1596"/>
      <c r="AY7" s="1600"/>
      <c r="AZ7" s="1603"/>
      <c r="BA7" s="1665"/>
      <c r="BB7" s="1606"/>
      <c r="BC7" s="1606"/>
      <c r="BD7" s="1606"/>
      <c r="BE7" s="1606"/>
      <c r="BF7" s="1609"/>
      <c r="BG7" s="1682"/>
    </row>
    <row r="8" spans="2:60" ht="18" customHeight="1" thickBot="1" x14ac:dyDescent="0.3">
      <c r="B8" s="1360"/>
      <c r="C8" s="1361"/>
      <c r="D8" s="1365"/>
      <c r="E8" s="1699" t="s">
        <v>279</v>
      </c>
      <c r="F8" s="1699" t="s">
        <v>279</v>
      </c>
      <c r="G8" s="1699" t="s">
        <v>279</v>
      </c>
      <c r="H8" s="1124" t="s">
        <v>279</v>
      </c>
      <c r="I8" s="1124" t="s">
        <v>279</v>
      </c>
      <c r="J8" s="1590" t="s">
        <v>239</v>
      </c>
      <c r="K8" s="1590" t="s">
        <v>239</v>
      </c>
      <c r="L8" s="1590" t="s">
        <v>239</v>
      </c>
      <c r="M8" s="1699" t="s">
        <v>279</v>
      </c>
      <c r="N8" s="1699" t="s">
        <v>279</v>
      </c>
      <c r="O8" s="1699" t="s">
        <v>279</v>
      </c>
      <c r="P8" s="1699" t="s">
        <v>279</v>
      </c>
      <c r="Q8" s="1699" t="s">
        <v>279</v>
      </c>
      <c r="R8" s="1699" t="s">
        <v>279</v>
      </c>
      <c r="S8" s="1699" t="s">
        <v>279</v>
      </c>
      <c r="T8" s="1699" t="s">
        <v>279</v>
      </c>
      <c r="U8" s="1699" t="s">
        <v>279</v>
      </c>
      <c r="V8" s="1699" t="s">
        <v>279</v>
      </c>
      <c r="W8" s="1699" t="s">
        <v>279</v>
      </c>
      <c r="X8" s="1699" t="s">
        <v>279</v>
      </c>
      <c r="Y8" s="1699" t="s">
        <v>279</v>
      </c>
      <c r="Z8" s="1699" t="s">
        <v>279</v>
      </c>
      <c r="AA8" s="1699" t="s">
        <v>279</v>
      </c>
      <c r="AB8" s="1512" t="s">
        <v>240</v>
      </c>
      <c r="AC8" s="1344" t="s">
        <v>239</v>
      </c>
      <c r="AD8" s="1344" t="s">
        <v>239</v>
      </c>
      <c r="AE8" s="1344" t="s">
        <v>239</v>
      </c>
      <c r="AF8" s="1344" t="s">
        <v>280</v>
      </c>
      <c r="AG8" s="1344" t="s">
        <v>241</v>
      </c>
      <c r="AH8" s="1344" t="s">
        <v>280</v>
      </c>
      <c r="AI8" s="1344" t="s">
        <v>241</v>
      </c>
      <c r="AJ8" s="1344" t="s">
        <v>280</v>
      </c>
      <c r="AK8" s="1344" t="s">
        <v>241</v>
      </c>
      <c r="AL8" s="1344" t="s">
        <v>280</v>
      </c>
      <c r="AM8" s="1344" t="s">
        <v>241</v>
      </c>
      <c r="AN8" s="1344" t="s">
        <v>279</v>
      </c>
      <c r="AO8" s="1346" t="s">
        <v>279</v>
      </c>
      <c r="AP8" s="883" t="s">
        <v>279</v>
      </c>
      <c r="AQ8" s="883" t="s">
        <v>279</v>
      </c>
      <c r="AR8" s="883" t="s">
        <v>279</v>
      </c>
      <c r="AS8" s="883" t="s">
        <v>279</v>
      </c>
      <c r="AT8" s="883" t="s">
        <v>279</v>
      </c>
      <c r="AU8" s="883" t="s">
        <v>279</v>
      </c>
      <c r="AV8" s="883" t="s">
        <v>279</v>
      </c>
      <c r="AW8" s="883" t="s">
        <v>279</v>
      </c>
      <c r="AX8" s="1512" t="s">
        <v>279</v>
      </c>
      <c r="AY8" s="1344" t="s">
        <v>279</v>
      </c>
      <c r="AZ8" s="883" t="s">
        <v>279</v>
      </c>
      <c r="BA8" s="883" t="s">
        <v>243</v>
      </c>
      <c r="BB8" s="883" t="s">
        <v>279</v>
      </c>
      <c r="BC8" s="883" t="s">
        <v>243</v>
      </c>
      <c r="BD8" s="883" t="s">
        <v>279</v>
      </c>
      <c r="BE8" s="883" t="s">
        <v>243</v>
      </c>
      <c r="BF8" s="883" t="s">
        <v>279</v>
      </c>
      <c r="BG8" s="1688" t="s">
        <v>355</v>
      </c>
    </row>
    <row r="9" spans="2:60" ht="18.75" customHeight="1" thickBot="1" x14ac:dyDescent="0.3">
      <c r="B9" s="1360"/>
      <c r="C9" s="1361"/>
      <c r="D9" s="1365"/>
      <c r="E9" s="1349"/>
      <c r="F9" s="1349"/>
      <c r="G9" s="1349"/>
      <c r="H9" s="1683" t="s">
        <v>123</v>
      </c>
      <c r="I9" s="1684"/>
      <c r="J9" s="1653"/>
      <c r="K9" s="1653"/>
      <c r="L9" s="1653"/>
      <c r="M9" s="1349"/>
      <c r="N9" s="1349"/>
      <c r="O9" s="1349"/>
      <c r="P9" s="1349"/>
      <c r="Q9" s="1349"/>
      <c r="R9" s="1349"/>
      <c r="S9" s="1349"/>
      <c r="T9" s="1349"/>
      <c r="U9" s="1349"/>
      <c r="V9" s="1349"/>
      <c r="W9" s="1349"/>
      <c r="X9" s="1349"/>
      <c r="Y9" s="1349"/>
      <c r="Z9" s="1349"/>
      <c r="AA9" s="1349"/>
      <c r="AB9" s="1513"/>
      <c r="AC9" s="1345"/>
      <c r="AD9" s="1345"/>
      <c r="AE9" s="1345"/>
      <c r="AF9" s="1345"/>
      <c r="AG9" s="1345"/>
      <c r="AH9" s="1345"/>
      <c r="AI9" s="1345"/>
      <c r="AJ9" s="1345"/>
      <c r="AK9" s="1345"/>
      <c r="AL9" s="1345"/>
      <c r="AM9" s="1345"/>
      <c r="AN9" s="1345"/>
      <c r="AO9" s="1347"/>
      <c r="AP9" s="1690" t="s">
        <v>221</v>
      </c>
      <c r="AQ9" s="1691"/>
      <c r="AR9" s="1691"/>
      <c r="AS9" s="1691"/>
      <c r="AT9" s="1691"/>
      <c r="AU9" s="1691"/>
      <c r="AV9" s="1691"/>
      <c r="AW9" s="1692"/>
      <c r="AX9" s="1513"/>
      <c r="AY9" s="1345"/>
      <c r="AZ9" s="1693" t="s">
        <v>221</v>
      </c>
      <c r="BA9" s="1694"/>
      <c r="BB9" s="1694"/>
      <c r="BC9" s="1694"/>
      <c r="BD9" s="1694"/>
      <c r="BE9" s="1694"/>
      <c r="BF9" s="1695"/>
      <c r="BG9" s="1689"/>
    </row>
    <row r="10" spans="2:60" ht="23.25" x14ac:dyDescent="0.25">
      <c r="B10" s="1547"/>
      <c r="C10" s="1548"/>
      <c r="D10" s="207" t="s">
        <v>51</v>
      </c>
      <c r="E10" s="637">
        <f>SUM(E11:E47)</f>
        <v>1081518</v>
      </c>
      <c r="F10" s="594">
        <f>SUM(F11:F47)</f>
        <v>763349</v>
      </c>
      <c r="G10" s="594">
        <f>SUM(G11:G47)</f>
        <v>325599</v>
      </c>
      <c r="H10" s="594">
        <f>SUM(H11:H47)</f>
        <v>17187</v>
      </c>
      <c r="I10" s="594">
        <f>SUM(I11:I47)</f>
        <v>5854</v>
      </c>
      <c r="J10" s="666">
        <f>SUM(J11:J47)/37</f>
        <v>0.30216216216216218</v>
      </c>
      <c r="K10" s="676">
        <f>SUM(K11:K47)/37</f>
        <v>8.8783783783783772</v>
      </c>
      <c r="L10" s="668">
        <v>2.44</v>
      </c>
      <c r="M10" s="639">
        <f t="shared" ref="M10:AB10" si="0">SUM(M11:M47)</f>
        <v>241</v>
      </c>
      <c r="N10" s="594">
        <f t="shared" si="0"/>
        <v>5</v>
      </c>
      <c r="O10" s="594">
        <f t="shared" si="0"/>
        <v>1573</v>
      </c>
      <c r="P10" s="594">
        <f t="shared" si="0"/>
        <v>211</v>
      </c>
      <c r="Q10" s="594">
        <f t="shared" si="0"/>
        <v>181</v>
      </c>
      <c r="R10" s="594">
        <f t="shared" si="0"/>
        <v>3</v>
      </c>
      <c r="S10" s="594">
        <f t="shared" si="0"/>
        <v>19</v>
      </c>
      <c r="T10" s="594">
        <f t="shared" si="0"/>
        <v>242</v>
      </c>
      <c r="U10" s="594">
        <f t="shared" si="0"/>
        <v>65</v>
      </c>
      <c r="V10" s="594">
        <f t="shared" si="0"/>
        <v>7881</v>
      </c>
      <c r="W10" s="594">
        <f t="shared" si="0"/>
        <v>22086</v>
      </c>
      <c r="X10" s="594">
        <f t="shared" si="0"/>
        <v>104578</v>
      </c>
      <c r="Y10" s="594">
        <f t="shared" si="0"/>
        <v>74684</v>
      </c>
      <c r="Z10" s="594">
        <f t="shared" si="0"/>
        <v>24076</v>
      </c>
      <c r="AA10" s="636">
        <f t="shared" si="0"/>
        <v>17059</v>
      </c>
      <c r="AB10" s="637">
        <f t="shared" si="0"/>
        <v>397807</v>
      </c>
      <c r="AC10" s="755">
        <f>SUM(AC11:AC47)/37</f>
        <v>98.147297297297314</v>
      </c>
      <c r="AD10" s="755">
        <f t="shared" ref="AD10:AE10" si="1">SUM(AD11:AD47)/37</f>
        <v>96.171081081081084</v>
      </c>
      <c r="AE10" s="755">
        <f t="shared" si="1"/>
        <v>97.504324324324315</v>
      </c>
      <c r="AF10" s="594">
        <f t="shared" ref="AF10:AY10" si="2">SUM(AF11:AF47)</f>
        <v>98701.2</v>
      </c>
      <c r="AG10" s="594">
        <f t="shared" si="2"/>
        <v>459722.56000000006</v>
      </c>
      <c r="AH10" s="594">
        <f t="shared" si="2"/>
        <v>4712</v>
      </c>
      <c r="AI10" s="594">
        <f t="shared" si="2"/>
        <v>32960.800000000003</v>
      </c>
      <c r="AJ10" s="594">
        <f t="shared" si="2"/>
        <v>52820.724999999991</v>
      </c>
      <c r="AK10" s="594">
        <f t="shared" si="2"/>
        <v>303973.69099999988</v>
      </c>
      <c r="AL10" s="594">
        <f t="shared" si="2"/>
        <v>114024.08000000002</v>
      </c>
      <c r="AM10" s="636">
        <f t="shared" si="2"/>
        <v>162382.40430000002</v>
      </c>
      <c r="AN10" s="637">
        <f t="shared" si="2"/>
        <v>449154</v>
      </c>
      <c r="AO10" s="594">
        <f t="shared" si="2"/>
        <v>63192</v>
      </c>
      <c r="AP10" s="724">
        <f t="shared" ref="AP10:AW10" si="3">SUM(AP11:AP47)</f>
        <v>42975</v>
      </c>
      <c r="AQ10" s="724">
        <f t="shared" si="3"/>
        <v>11103</v>
      </c>
      <c r="AR10" s="724">
        <f t="shared" si="3"/>
        <v>5645</v>
      </c>
      <c r="AS10" s="724">
        <f t="shared" si="3"/>
        <v>902</v>
      </c>
      <c r="AT10" s="724">
        <f t="shared" si="3"/>
        <v>10749</v>
      </c>
      <c r="AU10" s="724">
        <f t="shared" si="3"/>
        <v>20558</v>
      </c>
      <c r="AV10" s="724">
        <f t="shared" si="3"/>
        <v>16991</v>
      </c>
      <c r="AW10" s="724">
        <f t="shared" si="3"/>
        <v>18896</v>
      </c>
      <c r="AX10" s="594">
        <f t="shared" si="2"/>
        <v>1992750</v>
      </c>
      <c r="AY10" s="594">
        <f t="shared" si="2"/>
        <v>6915200</v>
      </c>
      <c r="AZ10" s="638">
        <f t="shared" ref="AZ10:BF10" si="4">SUM(AZ11:AZ47)</f>
        <v>8457</v>
      </c>
      <c r="BA10" s="639">
        <f t="shared" si="4"/>
        <v>28782209</v>
      </c>
      <c r="BB10" s="594">
        <f t="shared" si="4"/>
        <v>48643650</v>
      </c>
      <c r="BC10" s="594">
        <f t="shared" si="4"/>
        <v>2562582.2000000002</v>
      </c>
      <c r="BD10" s="594">
        <f t="shared" si="4"/>
        <v>3076942</v>
      </c>
      <c r="BE10" s="594">
        <f t="shared" si="4"/>
        <v>591744.5</v>
      </c>
      <c r="BF10" s="636">
        <f t="shared" si="4"/>
        <v>1214010</v>
      </c>
      <c r="BG10" s="1057">
        <v>58.29</v>
      </c>
      <c r="BH10" s="30"/>
    </row>
    <row r="11" spans="2:60" x14ac:dyDescent="0.25">
      <c r="B11" s="570">
        <v>1</v>
      </c>
      <c r="C11" s="568">
        <v>41001</v>
      </c>
      <c r="D11" s="535" t="s">
        <v>52</v>
      </c>
      <c r="E11" s="764">
        <v>261798</v>
      </c>
      <c r="F11" s="612">
        <v>166941</v>
      </c>
      <c r="G11" s="538">
        <v>211579</v>
      </c>
      <c r="H11" s="539">
        <v>5397</v>
      </c>
      <c r="I11" s="559">
        <v>2190</v>
      </c>
      <c r="J11" s="693">
        <v>0.74</v>
      </c>
      <c r="K11" s="894">
        <v>5.4</v>
      </c>
      <c r="L11" s="698">
        <v>2.3054635761589402</v>
      </c>
      <c r="M11" s="634">
        <v>9</v>
      </c>
      <c r="N11" s="974">
        <v>0</v>
      </c>
      <c r="O11" s="612">
        <v>75</v>
      </c>
      <c r="P11" s="675">
        <v>3</v>
      </c>
      <c r="Q11" s="537">
        <v>37</v>
      </c>
      <c r="R11" s="1067">
        <v>0</v>
      </c>
      <c r="S11" s="540">
        <v>5</v>
      </c>
      <c r="T11" s="540">
        <v>97</v>
      </c>
      <c r="U11" s="974">
        <v>0</v>
      </c>
      <c r="V11" s="540">
        <v>2190</v>
      </c>
      <c r="W11" s="675">
        <v>4847</v>
      </c>
      <c r="X11" s="675">
        <v>30419</v>
      </c>
      <c r="Y11" s="675">
        <v>21145</v>
      </c>
      <c r="Z11" s="675">
        <v>7272</v>
      </c>
      <c r="AA11" s="946">
        <v>7050</v>
      </c>
      <c r="AB11" s="947">
        <v>139033</v>
      </c>
      <c r="AC11" s="974">
        <v>98.7</v>
      </c>
      <c r="AD11" s="974">
        <v>95.89</v>
      </c>
      <c r="AE11" s="705">
        <v>98</v>
      </c>
      <c r="AF11" s="948">
        <v>8689</v>
      </c>
      <c r="AG11" s="949">
        <v>26091.200000000001</v>
      </c>
      <c r="AH11" s="675">
        <v>432</v>
      </c>
      <c r="AI11" s="949">
        <v>3350.5</v>
      </c>
      <c r="AJ11" s="949">
        <v>3197.05</v>
      </c>
      <c r="AK11" s="949">
        <v>18396.945</v>
      </c>
      <c r="AL11" s="675">
        <v>3414.44</v>
      </c>
      <c r="AM11" s="950">
        <v>4848.5047999999997</v>
      </c>
      <c r="AN11" s="947">
        <v>23977</v>
      </c>
      <c r="AO11" s="675">
        <v>11260</v>
      </c>
      <c r="AP11" s="843">
        <v>2800</v>
      </c>
      <c r="AQ11" s="675">
        <v>3000</v>
      </c>
      <c r="AR11" s="621">
        <v>800</v>
      </c>
      <c r="AS11" s="1067">
        <v>0</v>
      </c>
      <c r="AT11" s="675">
        <v>700</v>
      </c>
      <c r="AU11" s="675">
        <v>1700</v>
      </c>
      <c r="AV11" s="675">
        <v>300</v>
      </c>
      <c r="AW11" s="948">
        <v>1800</v>
      </c>
      <c r="AX11" s="675">
        <v>430000</v>
      </c>
      <c r="AY11" s="675">
        <v>1450000</v>
      </c>
      <c r="AZ11" s="675">
        <v>610</v>
      </c>
      <c r="BA11" s="975">
        <v>2800000</v>
      </c>
      <c r="BB11" s="822">
        <v>8000000</v>
      </c>
      <c r="BC11" s="976">
        <v>375000</v>
      </c>
      <c r="BD11" s="824">
        <v>500000</v>
      </c>
      <c r="BE11" s="976">
        <v>4050</v>
      </c>
      <c r="BF11" s="824">
        <v>9000</v>
      </c>
      <c r="BG11" s="1117">
        <v>64.249990792606397</v>
      </c>
    </row>
    <row r="12" spans="2:60" x14ac:dyDescent="0.25">
      <c r="B12" s="283">
        <v>2</v>
      </c>
      <c r="C12" s="41">
        <v>41006</v>
      </c>
      <c r="D12" s="679" t="s">
        <v>80</v>
      </c>
      <c r="E12" s="547">
        <v>35197</v>
      </c>
      <c r="F12" s="616">
        <v>28607</v>
      </c>
      <c r="G12" s="549">
        <v>1331</v>
      </c>
      <c r="H12" s="550">
        <v>617</v>
      </c>
      <c r="I12" s="548">
        <v>110</v>
      </c>
      <c r="J12" s="728">
        <v>0.28999999999999998</v>
      </c>
      <c r="K12" s="1137">
        <v>8.4</v>
      </c>
      <c r="L12" s="699">
        <v>2.604166666666667</v>
      </c>
      <c r="M12" s="661">
        <v>3</v>
      </c>
      <c r="N12" s="1039">
        <v>0</v>
      </c>
      <c r="O12" s="616">
        <v>29</v>
      </c>
      <c r="P12" s="1039">
        <v>0</v>
      </c>
      <c r="Q12" s="548">
        <v>8</v>
      </c>
      <c r="R12" s="1039">
        <v>0</v>
      </c>
      <c r="S12" s="1039">
        <v>0</v>
      </c>
      <c r="T12" s="887">
        <v>5</v>
      </c>
      <c r="U12" s="887">
        <v>3</v>
      </c>
      <c r="V12" s="887">
        <v>310</v>
      </c>
      <c r="W12" s="886">
        <v>156</v>
      </c>
      <c r="X12" s="886">
        <v>3713</v>
      </c>
      <c r="Y12" s="886">
        <v>2244</v>
      </c>
      <c r="Z12" s="886">
        <v>518</v>
      </c>
      <c r="AA12" s="914">
        <v>538</v>
      </c>
      <c r="AB12" s="972">
        <v>8592</v>
      </c>
      <c r="AC12" s="996">
        <v>99</v>
      </c>
      <c r="AD12" s="996">
        <v>97</v>
      </c>
      <c r="AE12" s="977">
        <v>95.78</v>
      </c>
      <c r="AF12" s="978">
        <v>1991</v>
      </c>
      <c r="AG12" s="973">
        <v>6431.4</v>
      </c>
      <c r="AH12" s="886">
        <v>572</v>
      </c>
      <c r="AI12" s="973">
        <v>3606</v>
      </c>
      <c r="AJ12" s="973">
        <v>1950.1999999999998</v>
      </c>
      <c r="AK12" s="973">
        <v>9282.93</v>
      </c>
      <c r="AL12" s="886">
        <v>10700.36</v>
      </c>
      <c r="AM12" s="979">
        <v>15301.514800000001</v>
      </c>
      <c r="AN12" s="972">
        <v>3618</v>
      </c>
      <c r="AO12" s="886">
        <v>840</v>
      </c>
      <c r="AP12" s="980">
        <v>1800</v>
      </c>
      <c r="AQ12" s="980">
        <v>350</v>
      </c>
      <c r="AR12" s="981">
        <v>20</v>
      </c>
      <c r="AS12" s="981">
        <v>15</v>
      </c>
      <c r="AT12" s="982">
        <v>45</v>
      </c>
      <c r="AU12" s="1039">
        <v>0</v>
      </c>
      <c r="AV12" s="1039">
        <v>0</v>
      </c>
      <c r="AW12" s="1039">
        <v>0</v>
      </c>
      <c r="AX12" s="886">
        <v>30000</v>
      </c>
      <c r="AY12" s="886">
        <v>12000</v>
      </c>
      <c r="AZ12" s="980">
        <v>100</v>
      </c>
      <c r="BA12" s="984">
        <v>190000</v>
      </c>
      <c r="BB12" s="826">
        <v>180000</v>
      </c>
      <c r="BC12" s="827">
        <v>54000</v>
      </c>
      <c r="BD12" s="828">
        <v>120000</v>
      </c>
      <c r="BE12" s="985">
        <v>4500</v>
      </c>
      <c r="BF12" s="830">
        <v>9000</v>
      </c>
      <c r="BG12" s="1059">
        <v>56.109155083261498</v>
      </c>
    </row>
    <row r="13" spans="2:60" x14ac:dyDescent="0.25">
      <c r="B13" s="283">
        <v>3</v>
      </c>
      <c r="C13" s="41">
        <v>41013</v>
      </c>
      <c r="D13" s="48" t="s">
        <v>73</v>
      </c>
      <c r="E13" s="765">
        <v>10536</v>
      </c>
      <c r="F13" s="192">
        <v>7066</v>
      </c>
      <c r="G13" s="141">
        <v>833</v>
      </c>
      <c r="H13" s="175">
        <v>126</v>
      </c>
      <c r="I13" s="139">
        <v>49</v>
      </c>
      <c r="J13" s="693">
        <v>0.39</v>
      </c>
      <c r="K13" s="1137">
        <v>7</v>
      </c>
      <c r="L13" s="700">
        <v>3.4965034965034967</v>
      </c>
      <c r="M13" s="192">
        <v>4</v>
      </c>
      <c r="N13" s="197">
        <v>1</v>
      </c>
      <c r="O13" s="192">
        <v>17</v>
      </c>
      <c r="P13" s="1039">
        <v>0</v>
      </c>
      <c r="Q13" s="154">
        <v>3</v>
      </c>
      <c r="R13" s="1039">
        <v>0</v>
      </c>
      <c r="S13" s="1039">
        <v>0</v>
      </c>
      <c r="T13" s="154">
        <v>2</v>
      </c>
      <c r="U13" s="154">
        <v>1</v>
      </c>
      <c r="V13" s="154">
        <v>91</v>
      </c>
      <c r="W13" s="197">
        <v>300</v>
      </c>
      <c r="X13" s="197">
        <v>915</v>
      </c>
      <c r="Y13" s="197">
        <v>602</v>
      </c>
      <c r="Z13" s="197">
        <v>227</v>
      </c>
      <c r="AA13" s="154">
        <v>138</v>
      </c>
      <c r="AB13" s="956">
        <v>3392</v>
      </c>
      <c r="AC13" s="986">
        <v>100</v>
      </c>
      <c r="AD13" s="986">
        <v>99</v>
      </c>
      <c r="AE13" s="987">
        <v>99</v>
      </c>
      <c r="AF13" s="957">
        <v>428.5</v>
      </c>
      <c r="AG13" s="957">
        <v>3280.9</v>
      </c>
      <c r="AH13" s="197">
        <v>8</v>
      </c>
      <c r="AI13" s="957">
        <v>64</v>
      </c>
      <c r="AJ13" s="957">
        <v>502.26</v>
      </c>
      <c r="AK13" s="957">
        <v>2811.2251999999999</v>
      </c>
      <c r="AL13" s="197">
        <v>903.43</v>
      </c>
      <c r="AM13" s="197">
        <v>1282.8706</v>
      </c>
      <c r="AN13" s="956">
        <v>5982</v>
      </c>
      <c r="AO13" s="197">
        <v>1307</v>
      </c>
      <c r="AP13" s="980">
        <v>120</v>
      </c>
      <c r="AQ13" s="980">
        <v>20</v>
      </c>
      <c r="AR13" s="981">
        <v>10</v>
      </c>
      <c r="AS13" s="1067">
        <v>0</v>
      </c>
      <c r="AT13" s="1039">
        <v>0</v>
      </c>
      <c r="AU13" s="1039">
        <v>0</v>
      </c>
      <c r="AV13" s="1039">
        <v>0</v>
      </c>
      <c r="AW13" s="1039">
        <v>0</v>
      </c>
      <c r="AX13" s="197">
        <v>11500</v>
      </c>
      <c r="AY13" s="197">
        <v>72000</v>
      </c>
      <c r="AZ13" s="980">
        <v>75</v>
      </c>
      <c r="BA13" s="988">
        <v>205375</v>
      </c>
      <c r="BB13" s="832">
        <v>12500</v>
      </c>
      <c r="BC13" s="834">
        <v>2500</v>
      </c>
      <c r="BD13" s="832">
        <v>2500</v>
      </c>
      <c r="BE13" s="1039">
        <v>0</v>
      </c>
      <c r="BF13" s="1039">
        <v>0</v>
      </c>
      <c r="BG13" s="1117">
        <v>55.981435091684098</v>
      </c>
    </row>
    <row r="14" spans="2:60" x14ac:dyDescent="0.25">
      <c r="B14" s="283">
        <v>4</v>
      </c>
      <c r="C14" s="41">
        <v>41016</v>
      </c>
      <c r="D14" s="48" t="s">
        <v>53</v>
      </c>
      <c r="E14" s="231">
        <v>21061</v>
      </c>
      <c r="F14" s="192">
        <v>11300</v>
      </c>
      <c r="G14" s="141">
        <v>2957</v>
      </c>
      <c r="H14" s="175">
        <v>230</v>
      </c>
      <c r="I14" s="139">
        <v>87</v>
      </c>
      <c r="J14" s="728">
        <v>0.59</v>
      </c>
      <c r="K14" s="1137">
        <v>5.6</v>
      </c>
      <c r="L14" s="701">
        <v>2.2222222222222223</v>
      </c>
      <c r="M14" s="192">
        <v>6</v>
      </c>
      <c r="N14" s="1039">
        <v>0</v>
      </c>
      <c r="O14" s="192">
        <v>53</v>
      </c>
      <c r="P14" s="195">
        <v>1</v>
      </c>
      <c r="Q14" s="139">
        <v>2</v>
      </c>
      <c r="R14" s="1039">
        <v>0</v>
      </c>
      <c r="S14" s="1039">
        <v>0</v>
      </c>
      <c r="T14" s="154">
        <v>4</v>
      </c>
      <c r="U14" s="154">
        <v>1</v>
      </c>
      <c r="V14" s="154">
        <v>149</v>
      </c>
      <c r="W14" s="197">
        <v>346</v>
      </c>
      <c r="X14" s="197">
        <v>1522</v>
      </c>
      <c r="Y14" s="197">
        <v>1105</v>
      </c>
      <c r="Z14" s="197">
        <v>372</v>
      </c>
      <c r="AA14" s="154">
        <v>182</v>
      </c>
      <c r="AB14" s="956">
        <v>6194</v>
      </c>
      <c r="AC14" s="986">
        <v>98</v>
      </c>
      <c r="AD14" s="986">
        <v>96</v>
      </c>
      <c r="AE14" s="987">
        <v>98</v>
      </c>
      <c r="AF14" s="957">
        <v>2412</v>
      </c>
      <c r="AG14" s="957">
        <v>16803.2</v>
      </c>
      <c r="AH14" s="197">
        <v>67</v>
      </c>
      <c r="AI14" s="957">
        <v>727</v>
      </c>
      <c r="AJ14" s="957">
        <v>558.85</v>
      </c>
      <c r="AK14" s="957">
        <v>3414.6</v>
      </c>
      <c r="AL14" s="197">
        <v>877.77</v>
      </c>
      <c r="AM14" s="197">
        <v>1246.4333999999999</v>
      </c>
      <c r="AN14" s="956">
        <v>30201</v>
      </c>
      <c r="AO14" s="197">
        <v>933</v>
      </c>
      <c r="AP14" s="980">
        <v>1480</v>
      </c>
      <c r="AQ14" s="980">
        <v>335</v>
      </c>
      <c r="AR14" s="981">
        <v>260</v>
      </c>
      <c r="AS14" s="981">
        <v>38</v>
      </c>
      <c r="AT14" s="982">
        <v>100</v>
      </c>
      <c r="AU14" s="1039">
        <v>0</v>
      </c>
      <c r="AV14" s="980">
        <v>1600</v>
      </c>
      <c r="AW14" s="981">
        <v>350</v>
      </c>
      <c r="AX14" s="197">
        <v>15000</v>
      </c>
      <c r="AY14" s="197">
        <v>460000</v>
      </c>
      <c r="AZ14" s="989">
        <v>230</v>
      </c>
      <c r="BA14" s="984">
        <v>6050000</v>
      </c>
      <c r="BB14" s="833">
        <v>11000000</v>
      </c>
      <c r="BC14" s="835">
        <v>750000</v>
      </c>
      <c r="BD14" s="814">
        <v>750000</v>
      </c>
      <c r="BE14" s="1039">
        <v>0</v>
      </c>
      <c r="BF14" s="1039">
        <v>0</v>
      </c>
      <c r="BG14" s="1059">
        <v>61.871265296564097</v>
      </c>
    </row>
    <row r="15" spans="2:60" x14ac:dyDescent="0.25">
      <c r="B15" s="283">
        <v>5</v>
      </c>
      <c r="C15" s="41">
        <v>41020</v>
      </c>
      <c r="D15" s="48" t="s">
        <v>54</v>
      </c>
      <c r="E15" s="765">
        <v>26750</v>
      </c>
      <c r="F15" s="192">
        <v>20766</v>
      </c>
      <c r="G15" s="141">
        <v>1335</v>
      </c>
      <c r="H15" s="175">
        <v>326</v>
      </c>
      <c r="I15" s="139">
        <v>115</v>
      </c>
      <c r="J15" s="693">
        <v>0.32</v>
      </c>
      <c r="K15" s="1137">
        <v>7.6</v>
      </c>
      <c r="L15" s="701">
        <v>2.3222748815165879</v>
      </c>
      <c r="M15" s="192">
        <v>1</v>
      </c>
      <c r="N15" s="974">
        <v>0</v>
      </c>
      <c r="O15" s="192">
        <v>8</v>
      </c>
      <c r="P15" s="1039">
        <v>0</v>
      </c>
      <c r="Q15" s="154">
        <v>3</v>
      </c>
      <c r="R15" s="1039">
        <v>0</v>
      </c>
      <c r="S15" s="154">
        <v>1</v>
      </c>
      <c r="T15" s="154">
        <v>7</v>
      </c>
      <c r="U15" s="154">
        <v>3</v>
      </c>
      <c r="V15" s="154">
        <v>210</v>
      </c>
      <c r="W15" s="197">
        <v>86</v>
      </c>
      <c r="X15" s="197">
        <v>2289</v>
      </c>
      <c r="Y15" s="197">
        <v>1501</v>
      </c>
      <c r="Z15" s="197">
        <v>462</v>
      </c>
      <c r="AA15" s="154">
        <v>195</v>
      </c>
      <c r="AB15" s="956">
        <v>7257</v>
      </c>
      <c r="AC15" s="986">
        <v>90</v>
      </c>
      <c r="AD15" s="986">
        <v>99</v>
      </c>
      <c r="AE15" s="987">
        <v>83</v>
      </c>
      <c r="AF15" s="957">
        <v>3830</v>
      </c>
      <c r="AG15" s="957">
        <v>12145.55</v>
      </c>
      <c r="AH15" s="197">
        <v>298</v>
      </c>
      <c r="AI15" s="957">
        <v>2474.8000000000002</v>
      </c>
      <c r="AJ15" s="957">
        <v>3247.8</v>
      </c>
      <c r="AK15" s="957">
        <v>20374.150000000001</v>
      </c>
      <c r="AL15" s="197">
        <v>4432.04</v>
      </c>
      <c r="AM15" s="197">
        <v>6293.4967999999999</v>
      </c>
      <c r="AN15" s="956">
        <v>16241</v>
      </c>
      <c r="AO15" s="197">
        <v>382</v>
      </c>
      <c r="AP15" s="980">
        <v>930</v>
      </c>
      <c r="AQ15" s="980">
        <v>930</v>
      </c>
      <c r="AR15" s="981">
        <v>54</v>
      </c>
      <c r="AS15" s="981">
        <v>20</v>
      </c>
      <c r="AT15" s="982">
        <v>100</v>
      </c>
      <c r="AU15" s="983">
        <v>230</v>
      </c>
      <c r="AV15" s="982">
        <v>200</v>
      </c>
      <c r="AW15" s="983">
        <v>50</v>
      </c>
      <c r="AX15" s="197">
        <v>2000</v>
      </c>
      <c r="AY15" s="197">
        <v>6000</v>
      </c>
      <c r="AZ15" s="980">
        <v>760</v>
      </c>
      <c r="BA15" s="988">
        <v>340000</v>
      </c>
      <c r="BB15" s="832">
        <v>580000</v>
      </c>
      <c r="BC15" s="834">
        <v>2000</v>
      </c>
      <c r="BD15" s="809">
        <v>2000</v>
      </c>
      <c r="BE15" s="985">
        <v>24000</v>
      </c>
      <c r="BF15" s="830">
        <v>32000</v>
      </c>
      <c r="BG15" s="1058">
        <v>57.140298338884897</v>
      </c>
    </row>
    <row r="16" spans="2:60" x14ac:dyDescent="0.25">
      <c r="B16" s="692">
        <v>6</v>
      </c>
      <c r="C16" s="41">
        <v>41026</v>
      </c>
      <c r="D16" s="48" t="s">
        <v>74</v>
      </c>
      <c r="E16" s="231">
        <v>4361</v>
      </c>
      <c r="F16" s="192">
        <v>2138</v>
      </c>
      <c r="G16" s="141">
        <v>309</v>
      </c>
      <c r="H16" s="175">
        <v>38</v>
      </c>
      <c r="I16" s="139">
        <v>17</v>
      </c>
      <c r="J16" s="728">
        <v>0.4</v>
      </c>
      <c r="K16" s="1137">
        <v>5.2</v>
      </c>
      <c r="L16" s="700">
        <v>1.2903225806451613</v>
      </c>
      <c r="M16" s="192">
        <v>4</v>
      </c>
      <c r="N16" s="195">
        <v>1</v>
      </c>
      <c r="O16" s="192">
        <v>26</v>
      </c>
      <c r="P16" s="1039">
        <v>0</v>
      </c>
      <c r="Q16" s="154">
        <v>1</v>
      </c>
      <c r="R16" s="1039">
        <v>0</v>
      </c>
      <c r="S16" s="154">
        <v>1</v>
      </c>
      <c r="T16" s="154">
        <v>1</v>
      </c>
      <c r="U16" s="154">
        <v>1</v>
      </c>
      <c r="V16" s="154">
        <v>35</v>
      </c>
      <c r="W16" s="197">
        <v>92</v>
      </c>
      <c r="X16" s="197">
        <v>299</v>
      </c>
      <c r="Y16" s="197">
        <v>245</v>
      </c>
      <c r="Z16" s="197">
        <v>84</v>
      </c>
      <c r="AA16" s="154">
        <v>0</v>
      </c>
      <c r="AB16" s="956">
        <v>1698</v>
      </c>
      <c r="AC16" s="986">
        <v>100</v>
      </c>
      <c r="AD16" s="986">
        <v>98</v>
      </c>
      <c r="AE16" s="987">
        <v>100</v>
      </c>
      <c r="AF16" s="957">
        <v>585</v>
      </c>
      <c r="AG16" s="957">
        <v>4346.3999999999996</v>
      </c>
      <c r="AH16" s="197">
        <v>5</v>
      </c>
      <c r="AI16" s="957">
        <v>35</v>
      </c>
      <c r="AJ16" s="957">
        <v>552.75</v>
      </c>
      <c r="AK16" s="957">
        <v>5582.6</v>
      </c>
      <c r="AL16" s="197">
        <v>71.069999999999993</v>
      </c>
      <c r="AM16" s="197">
        <v>100.91939999999998</v>
      </c>
      <c r="AN16" s="956">
        <v>9345</v>
      </c>
      <c r="AO16" s="197">
        <v>895</v>
      </c>
      <c r="AP16" s="980">
        <v>31</v>
      </c>
      <c r="AQ16" s="980">
        <v>8</v>
      </c>
      <c r="AR16" s="1039">
        <v>0</v>
      </c>
      <c r="AS16" s="981">
        <v>86</v>
      </c>
      <c r="AT16" s="1039">
        <v>0</v>
      </c>
      <c r="AU16" s="1039">
        <v>0</v>
      </c>
      <c r="AV16" s="980">
        <v>550</v>
      </c>
      <c r="AW16" s="1039">
        <v>0</v>
      </c>
      <c r="AX16" s="199">
        <v>9000</v>
      </c>
      <c r="AY16" s="197">
        <v>22400</v>
      </c>
      <c r="AZ16" s="980">
        <v>18</v>
      </c>
      <c r="BA16" s="984">
        <v>55000</v>
      </c>
      <c r="BB16" s="833">
        <v>110000</v>
      </c>
      <c r="BC16" s="1039">
        <v>0</v>
      </c>
      <c r="BD16" s="1039">
        <v>0</v>
      </c>
      <c r="BE16" s="1039">
        <v>0</v>
      </c>
      <c r="BF16" s="1039">
        <v>0</v>
      </c>
      <c r="BG16" s="1059">
        <v>60.084360702566002</v>
      </c>
    </row>
    <row r="17" spans="1:93" x14ac:dyDescent="0.25">
      <c r="B17" s="283">
        <v>7</v>
      </c>
      <c r="C17" s="41">
        <v>41078</v>
      </c>
      <c r="D17" s="48" t="s">
        <v>55</v>
      </c>
      <c r="E17" s="765">
        <v>8327</v>
      </c>
      <c r="F17" s="192">
        <v>5445</v>
      </c>
      <c r="G17" s="141">
        <v>440</v>
      </c>
      <c r="H17" s="175">
        <v>98</v>
      </c>
      <c r="I17" s="139">
        <v>43</v>
      </c>
      <c r="J17" s="693">
        <v>0.62</v>
      </c>
      <c r="K17" s="1137">
        <v>6.5</v>
      </c>
      <c r="L17" s="700">
        <v>1.263157894736842</v>
      </c>
      <c r="M17" s="192">
        <v>5</v>
      </c>
      <c r="N17" s="974">
        <v>0</v>
      </c>
      <c r="O17" s="192">
        <v>41</v>
      </c>
      <c r="P17" s="195">
        <v>5</v>
      </c>
      <c r="Q17" s="139">
        <v>3</v>
      </c>
      <c r="R17" s="154">
        <v>1</v>
      </c>
      <c r="S17" s="1039">
        <v>0</v>
      </c>
      <c r="T17" s="154">
        <v>1</v>
      </c>
      <c r="U17" s="154">
        <v>1</v>
      </c>
      <c r="V17" s="154">
        <v>71</v>
      </c>
      <c r="W17" s="197">
        <v>438</v>
      </c>
      <c r="X17" s="197">
        <v>574</v>
      </c>
      <c r="Y17" s="197">
        <v>448</v>
      </c>
      <c r="Z17" s="197">
        <v>118</v>
      </c>
      <c r="AA17" s="154">
        <v>48</v>
      </c>
      <c r="AB17" s="956">
        <v>2330</v>
      </c>
      <c r="AC17" s="986">
        <v>97</v>
      </c>
      <c r="AD17" s="986">
        <v>94</v>
      </c>
      <c r="AE17" s="987">
        <v>96</v>
      </c>
      <c r="AF17" s="957">
        <v>871</v>
      </c>
      <c r="AG17" s="957">
        <v>5839.5</v>
      </c>
      <c r="AH17" s="197">
        <v>38</v>
      </c>
      <c r="AI17" s="957">
        <v>186</v>
      </c>
      <c r="AJ17" s="957">
        <v>811.05</v>
      </c>
      <c r="AK17" s="957">
        <v>4140.8150000000005</v>
      </c>
      <c r="AL17" s="197">
        <v>665.75</v>
      </c>
      <c r="AM17" s="197">
        <v>945.36500000000001</v>
      </c>
      <c r="AN17" s="956">
        <v>21591</v>
      </c>
      <c r="AO17" s="197">
        <v>400</v>
      </c>
      <c r="AP17" s="980">
        <v>1700</v>
      </c>
      <c r="AQ17" s="980">
        <v>178</v>
      </c>
      <c r="AR17" s="981">
        <v>335</v>
      </c>
      <c r="AS17" s="981">
        <v>50</v>
      </c>
      <c r="AT17" s="982">
        <v>30</v>
      </c>
      <c r="AU17" s="1039">
        <v>0</v>
      </c>
      <c r="AV17" s="980">
        <v>4000</v>
      </c>
      <c r="AW17" s="981">
        <v>6000</v>
      </c>
      <c r="AX17" s="197">
        <v>12000</v>
      </c>
      <c r="AY17" s="197">
        <v>7500</v>
      </c>
      <c r="AZ17" s="1039">
        <v>0</v>
      </c>
      <c r="BA17" s="988">
        <v>635000</v>
      </c>
      <c r="BB17" s="832">
        <v>795000</v>
      </c>
      <c r="BC17" s="834">
        <v>42400</v>
      </c>
      <c r="BD17" s="832">
        <v>53000</v>
      </c>
      <c r="BE17" s="1039">
        <v>0</v>
      </c>
      <c r="BF17" s="1039">
        <v>0</v>
      </c>
      <c r="BG17" s="1058">
        <v>59.202276865111301</v>
      </c>
    </row>
    <row r="18" spans="1:93" x14ac:dyDescent="0.25">
      <c r="B18" s="283">
        <v>8</v>
      </c>
      <c r="C18" s="41">
        <v>41132</v>
      </c>
      <c r="D18" s="48" t="s">
        <v>56</v>
      </c>
      <c r="E18" s="231">
        <v>35025</v>
      </c>
      <c r="F18" s="192">
        <v>23223</v>
      </c>
      <c r="G18" s="141">
        <v>6934</v>
      </c>
      <c r="H18" s="181">
        <v>422</v>
      </c>
      <c r="I18" s="139">
        <v>192</v>
      </c>
      <c r="J18" s="728">
        <v>0.8</v>
      </c>
      <c r="K18" s="1137">
        <v>5.4</v>
      </c>
      <c r="L18" s="700">
        <v>1.6748768472906401</v>
      </c>
      <c r="M18" s="192">
        <v>5</v>
      </c>
      <c r="N18" s="1039">
        <v>0</v>
      </c>
      <c r="O18" s="192">
        <v>47</v>
      </c>
      <c r="P18" s="1039">
        <v>0</v>
      </c>
      <c r="Q18" s="139">
        <v>4</v>
      </c>
      <c r="R18" s="1039">
        <v>0</v>
      </c>
      <c r="S18" s="1039">
        <v>0</v>
      </c>
      <c r="T18" s="154">
        <v>9</v>
      </c>
      <c r="U18" s="154">
        <v>3</v>
      </c>
      <c r="V18" s="154">
        <v>227</v>
      </c>
      <c r="W18" s="197">
        <v>266</v>
      </c>
      <c r="X18" s="197">
        <v>2683</v>
      </c>
      <c r="Y18" s="197">
        <v>1923</v>
      </c>
      <c r="Z18" s="197">
        <v>509</v>
      </c>
      <c r="AA18" s="154">
        <v>586</v>
      </c>
      <c r="AB18" s="956">
        <v>11028</v>
      </c>
      <c r="AC18" s="986">
        <v>100</v>
      </c>
      <c r="AD18" s="986">
        <v>92</v>
      </c>
      <c r="AE18" s="987">
        <v>100</v>
      </c>
      <c r="AF18" s="957">
        <v>15582</v>
      </c>
      <c r="AG18" s="957">
        <v>106137.45</v>
      </c>
      <c r="AH18" s="197">
        <v>137</v>
      </c>
      <c r="AI18" s="957">
        <v>965</v>
      </c>
      <c r="AJ18" s="957">
        <v>1435.7800000000002</v>
      </c>
      <c r="AK18" s="957">
        <v>7607.0706</v>
      </c>
      <c r="AL18" s="197">
        <v>1338.38</v>
      </c>
      <c r="AM18" s="197">
        <v>1900.4996000000001</v>
      </c>
      <c r="AN18" s="956">
        <v>10204</v>
      </c>
      <c r="AO18" s="197">
        <v>9000</v>
      </c>
      <c r="AP18" s="980">
        <v>1900</v>
      </c>
      <c r="AQ18" s="980">
        <v>467</v>
      </c>
      <c r="AR18" s="981">
        <v>80</v>
      </c>
      <c r="AS18" s="981">
        <v>75</v>
      </c>
      <c r="AT18" s="1039">
        <v>0</v>
      </c>
      <c r="AU18" s="1039">
        <v>0</v>
      </c>
      <c r="AV18" s="980">
        <v>100</v>
      </c>
      <c r="AW18" s="981">
        <v>150</v>
      </c>
      <c r="AX18" s="197">
        <v>24800</v>
      </c>
      <c r="AY18" s="197">
        <v>65000</v>
      </c>
      <c r="AZ18" s="980">
        <v>60</v>
      </c>
      <c r="BA18" s="990">
        <v>840500</v>
      </c>
      <c r="BB18" s="833">
        <v>2050000</v>
      </c>
      <c r="BC18" s="835">
        <v>101500</v>
      </c>
      <c r="BD18" s="814">
        <v>145000</v>
      </c>
      <c r="BE18" s="1039">
        <v>0</v>
      </c>
      <c r="BF18" s="1039">
        <v>0</v>
      </c>
      <c r="BG18" s="1059">
        <v>58.205010404130803</v>
      </c>
    </row>
    <row r="19" spans="1:93" x14ac:dyDescent="0.25">
      <c r="B19" s="283">
        <v>9</v>
      </c>
      <c r="C19" s="41">
        <v>41206</v>
      </c>
      <c r="D19" s="766" t="s">
        <v>57</v>
      </c>
      <c r="E19" s="765">
        <v>8807</v>
      </c>
      <c r="F19" s="192">
        <v>5910</v>
      </c>
      <c r="G19" s="141">
        <v>396</v>
      </c>
      <c r="H19" s="175">
        <v>82</v>
      </c>
      <c r="I19" s="139">
        <v>36</v>
      </c>
      <c r="J19" s="693">
        <v>0.31</v>
      </c>
      <c r="K19" s="1137">
        <v>11.1</v>
      </c>
      <c r="L19" s="701">
        <v>2.2508038585209005</v>
      </c>
      <c r="M19" s="192">
        <v>5</v>
      </c>
      <c r="N19" s="197">
        <v>1</v>
      </c>
      <c r="O19" s="192">
        <v>33</v>
      </c>
      <c r="P19" s="195">
        <v>1</v>
      </c>
      <c r="Q19" s="154">
        <v>4</v>
      </c>
      <c r="R19" s="1039">
        <v>0</v>
      </c>
      <c r="S19" s="1039">
        <v>0</v>
      </c>
      <c r="T19" s="154">
        <v>1</v>
      </c>
      <c r="U19" s="1039">
        <v>0</v>
      </c>
      <c r="V19" s="154">
        <v>93</v>
      </c>
      <c r="W19" s="197">
        <v>42</v>
      </c>
      <c r="X19" s="197">
        <v>730</v>
      </c>
      <c r="Y19" s="197">
        <v>344</v>
      </c>
      <c r="Z19" s="197">
        <v>109</v>
      </c>
      <c r="AA19" s="154">
        <v>61</v>
      </c>
      <c r="AB19" s="956">
        <v>2950</v>
      </c>
      <c r="AC19" s="986">
        <v>99</v>
      </c>
      <c r="AD19" s="986">
        <v>97</v>
      </c>
      <c r="AE19" s="987">
        <v>98</v>
      </c>
      <c r="AF19" s="957">
        <v>2253</v>
      </c>
      <c r="AG19" s="957">
        <v>4588</v>
      </c>
      <c r="AH19" s="197">
        <v>237</v>
      </c>
      <c r="AI19" s="957">
        <v>1676</v>
      </c>
      <c r="AJ19" s="957">
        <v>1054.0500000000002</v>
      </c>
      <c r="AK19" s="957">
        <v>5404.16</v>
      </c>
      <c r="AL19" s="197">
        <v>1592.16</v>
      </c>
      <c r="AM19" s="197">
        <v>2260.8672000000001</v>
      </c>
      <c r="AN19" s="956">
        <v>21525</v>
      </c>
      <c r="AO19" s="197">
        <v>200</v>
      </c>
      <c r="AP19" s="980">
        <v>3500</v>
      </c>
      <c r="AQ19" s="980">
        <v>2000</v>
      </c>
      <c r="AR19" s="981">
        <v>1800</v>
      </c>
      <c r="AS19" s="1067">
        <v>0</v>
      </c>
      <c r="AT19" s="1039">
        <v>0</v>
      </c>
      <c r="AU19" s="1039">
        <v>0</v>
      </c>
      <c r="AV19" s="980">
        <v>2200</v>
      </c>
      <c r="AW19" s="981">
        <v>1800</v>
      </c>
      <c r="AX19" s="197">
        <v>500</v>
      </c>
      <c r="AY19" s="197">
        <v>3600</v>
      </c>
      <c r="AZ19" s="980">
        <v>150</v>
      </c>
      <c r="BA19" s="988">
        <v>125600</v>
      </c>
      <c r="BB19" s="832">
        <v>16000</v>
      </c>
      <c r="BC19" s="834">
        <v>810</v>
      </c>
      <c r="BD19" s="809">
        <v>1500</v>
      </c>
      <c r="BE19" s="1039">
        <v>0</v>
      </c>
      <c r="BF19" s="1039">
        <v>0</v>
      </c>
      <c r="BG19" s="1058">
        <v>54.9539898703554</v>
      </c>
    </row>
    <row r="20" spans="1:93" x14ac:dyDescent="0.25">
      <c r="B20" s="283">
        <v>10</v>
      </c>
      <c r="C20" s="41">
        <v>41244</v>
      </c>
      <c r="D20" s="48" t="s">
        <v>81</v>
      </c>
      <c r="E20" s="231">
        <v>4300</v>
      </c>
      <c r="F20" s="192">
        <v>3183</v>
      </c>
      <c r="G20" s="141">
        <v>265</v>
      </c>
      <c r="H20" s="175">
        <v>34</v>
      </c>
      <c r="I20" s="139">
        <v>27</v>
      </c>
      <c r="J20" s="1039">
        <v>0</v>
      </c>
      <c r="K20" s="1137">
        <v>2.1</v>
      </c>
      <c r="L20" s="701">
        <v>0.41152263374485598</v>
      </c>
      <c r="M20" s="192">
        <v>14</v>
      </c>
      <c r="N20" s="195">
        <v>1</v>
      </c>
      <c r="O20" s="192">
        <v>85</v>
      </c>
      <c r="P20" s="195">
        <v>9</v>
      </c>
      <c r="Q20" s="154">
        <v>1</v>
      </c>
      <c r="R20" s="1039">
        <v>0</v>
      </c>
      <c r="S20" s="1039">
        <v>0</v>
      </c>
      <c r="T20" s="154">
        <v>2</v>
      </c>
      <c r="U20" s="154">
        <v>1</v>
      </c>
      <c r="V20" s="154">
        <v>35</v>
      </c>
      <c r="W20" s="197">
        <v>1165</v>
      </c>
      <c r="X20" s="197">
        <v>360</v>
      </c>
      <c r="Y20" s="197">
        <v>266</v>
      </c>
      <c r="Z20" s="197">
        <v>75</v>
      </c>
      <c r="AA20" s="154">
        <v>0</v>
      </c>
      <c r="AB20" s="956">
        <v>1459</v>
      </c>
      <c r="AC20" s="986">
        <v>100</v>
      </c>
      <c r="AD20" s="986">
        <v>93</v>
      </c>
      <c r="AE20" s="987">
        <v>100</v>
      </c>
      <c r="AF20" s="957">
        <v>180</v>
      </c>
      <c r="AG20" s="957">
        <v>521.6</v>
      </c>
      <c r="AH20" s="197">
        <v>14</v>
      </c>
      <c r="AI20" s="957">
        <v>108</v>
      </c>
      <c r="AJ20" s="957">
        <v>406.34999999999997</v>
      </c>
      <c r="AK20" s="957">
        <v>2009.0199999999998</v>
      </c>
      <c r="AL20" s="197">
        <v>867.59</v>
      </c>
      <c r="AM20" s="197">
        <v>1240.6537000000001</v>
      </c>
      <c r="AN20" s="956">
        <v>7459</v>
      </c>
      <c r="AO20" s="197">
        <v>309</v>
      </c>
      <c r="AP20" s="980">
        <v>450</v>
      </c>
      <c r="AQ20" s="980">
        <v>30</v>
      </c>
      <c r="AR20" s="981">
        <v>10</v>
      </c>
      <c r="AS20" s="996">
        <v>0</v>
      </c>
      <c r="AT20" s="982">
        <v>300</v>
      </c>
      <c r="AU20" s="983">
        <v>300</v>
      </c>
      <c r="AV20" s="1039">
        <v>0</v>
      </c>
      <c r="AW20" s="1039">
        <v>0</v>
      </c>
      <c r="AX20" s="197">
        <v>6000</v>
      </c>
      <c r="AY20" s="197">
        <v>4000</v>
      </c>
      <c r="AZ20" s="1039">
        <v>0</v>
      </c>
      <c r="BA20" s="984">
        <v>102408</v>
      </c>
      <c r="BB20" s="833">
        <v>5600</v>
      </c>
      <c r="BC20" s="835">
        <v>2464.5</v>
      </c>
      <c r="BD20" s="814">
        <v>4650</v>
      </c>
      <c r="BE20" s="835">
        <v>835</v>
      </c>
      <c r="BF20" s="830">
        <v>1670</v>
      </c>
      <c r="BG20" s="1059">
        <v>60.425859904605801</v>
      </c>
    </row>
    <row r="21" spans="1:93" x14ac:dyDescent="0.25">
      <c r="B21" s="570">
        <v>11</v>
      </c>
      <c r="C21" s="41">
        <v>41298</v>
      </c>
      <c r="D21" s="766" t="s">
        <v>72</v>
      </c>
      <c r="E21" s="765">
        <v>77092</v>
      </c>
      <c r="F21" s="192">
        <v>55897</v>
      </c>
      <c r="G21" s="141">
        <v>17920</v>
      </c>
      <c r="H21" s="175">
        <v>1121</v>
      </c>
      <c r="I21" s="139">
        <v>375</v>
      </c>
      <c r="J21" s="693">
        <v>0.37</v>
      </c>
      <c r="K21" s="1137">
        <v>7.6</v>
      </c>
      <c r="L21" s="701">
        <v>2.2687609075043627</v>
      </c>
      <c r="M21" s="192">
        <v>8</v>
      </c>
      <c r="N21" s="974">
        <v>0</v>
      </c>
      <c r="O21" s="192">
        <v>38</v>
      </c>
      <c r="P21" s="197">
        <v>1</v>
      </c>
      <c r="Q21" s="139">
        <v>12</v>
      </c>
      <c r="R21" s="1039">
        <v>0</v>
      </c>
      <c r="S21" s="154">
        <v>1</v>
      </c>
      <c r="T21" s="154">
        <v>18</v>
      </c>
      <c r="U21" s="154">
        <v>8</v>
      </c>
      <c r="V21" s="154">
        <v>573</v>
      </c>
      <c r="W21" s="197">
        <v>805</v>
      </c>
      <c r="X21" s="197">
        <v>6996</v>
      </c>
      <c r="Y21" s="197">
        <v>5191</v>
      </c>
      <c r="Z21" s="197">
        <v>1780</v>
      </c>
      <c r="AA21" s="154">
        <v>984</v>
      </c>
      <c r="AB21" s="956">
        <v>26209</v>
      </c>
      <c r="AC21" s="986">
        <v>100</v>
      </c>
      <c r="AD21" s="986">
        <v>94</v>
      </c>
      <c r="AE21" s="987">
        <v>98</v>
      </c>
      <c r="AF21" s="957">
        <v>6654</v>
      </c>
      <c r="AG21" s="957">
        <v>23484</v>
      </c>
      <c r="AH21" s="197">
        <v>291</v>
      </c>
      <c r="AI21" s="957">
        <v>2552.1999999999998</v>
      </c>
      <c r="AJ21" s="957">
        <v>2574.35</v>
      </c>
      <c r="AK21" s="957">
        <v>15993.125</v>
      </c>
      <c r="AL21" s="197">
        <v>7429.19</v>
      </c>
      <c r="AM21" s="197">
        <v>10549.449799999999</v>
      </c>
      <c r="AN21" s="956">
        <v>11525</v>
      </c>
      <c r="AO21" s="197">
        <v>3500</v>
      </c>
      <c r="AP21" s="980">
        <v>80</v>
      </c>
      <c r="AQ21" s="980">
        <v>70</v>
      </c>
      <c r="AR21" s="981">
        <v>20</v>
      </c>
      <c r="AS21" s="981">
        <v>70</v>
      </c>
      <c r="AT21" s="982">
        <v>200</v>
      </c>
      <c r="AU21" s="1039">
        <v>0</v>
      </c>
      <c r="AV21" s="980">
        <v>20</v>
      </c>
      <c r="AW21" s="981">
        <v>40</v>
      </c>
      <c r="AX21" s="197">
        <v>55000</v>
      </c>
      <c r="AY21" s="197">
        <v>580000</v>
      </c>
      <c r="AZ21" s="980">
        <v>1150</v>
      </c>
      <c r="BA21" s="988">
        <v>4800000</v>
      </c>
      <c r="BB21" s="832">
        <v>6870000</v>
      </c>
      <c r="BC21" s="834">
        <v>550000</v>
      </c>
      <c r="BD21" s="809">
        <v>550000</v>
      </c>
      <c r="BE21" s="834">
        <v>284000</v>
      </c>
      <c r="BF21" s="830">
        <v>710000</v>
      </c>
      <c r="BG21" s="1058">
        <v>61.666791941240596</v>
      </c>
    </row>
    <row r="22" spans="1:93" x14ac:dyDescent="0.25">
      <c r="B22" s="283">
        <v>12</v>
      </c>
      <c r="C22" s="41">
        <v>41306</v>
      </c>
      <c r="D22" s="48" t="s">
        <v>75</v>
      </c>
      <c r="E22" s="231">
        <v>27770</v>
      </c>
      <c r="F22" s="192">
        <v>17537</v>
      </c>
      <c r="G22" s="141">
        <v>3847</v>
      </c>
      <c r="H22" s="175">
        <v>324</v>
      </c>
      <c r="I22" s="139">
        <v>126</v>
      </c>
      <c r="J22" s="728">
        <v>0.21</v>
      </c>
      <c r="K22" s="1137">
        <v>9.8000000000000007</v>
      </c>
      <c r="L22" s="701">
        <v>2.7010435850214858</v>
      </c>
      <c r="M22" s="192">
        <v>3</v>
      </c>
      <c r="N22" s="1039">
        <v>0</v>
      </c>
      <c r="O22" s="192">
        <v>47</v>
      </c>
      <c r="P22" s="197">
        <v>2</v>
      </c>
      <c r="Q22" s="139">
        <v>7</v>
      </c>
      <c r="R22" s="1039">
        <v>0</v>
      </c>
      <c r="S22" s="1039">
        <v>0</v>
      </c>
      <c r="T22" s="154">
        <v>7</v>
      </c>
      <c r="U22" s="154">
        <v>4</v>
      </c>
      <c r="V22" s="154">
        <v>269</v>
      </c>
      <c r="W22" s="197">
        <v>265</v>
      </c>
      <c r="X22" s="197">
        <v>2268</v>
      </c>
      <c r="Y22" s="197">
        <v>1969</v>
      </c>
      <c r="Z22" s="197">
        <v>706</v>
      </c>
      <c r="AA22" s="154">
        <v>249</v>
      </c>
      <c r="AB22" s="956">
        <v>8909</v>
      </c>
      <c r="AC22" s="986">
        <v>98.02</v>
      </c>
      <c r="AD22" s="986">
        <v>92.95</v>
      </c>
      <c r="AE22" s="987">
        <v>98.15</v>
      </c>
      <c r="AF22" s="957">
        <v>2069</v>
      </c>
      <c r="AG22" s="957">
        <v>6615.5</v>
      </c>
      <c r="AH22" s="197">
        <v>199</v>
      </c>
      <c r="AI22" s="957">
        <v>1166</v>
      </c>
      <c r="AJ22" s="957">
        <v>2991.2999999999997</v>
      </c>
      <c r="AK22" s="957">
        <v>13795.697</v>
      </c>
      <c r="AL22" s="197">
        <v>4135.54</v>
      </c>
      <c r="AM22" s="197">
        <v>5872.4667999999992</v>
      </c>
      <c r="AN22" s="956">
        <v>16943</v>
      </c>
      <c r="AO22" s="197">
        <v>1705</v>
      </c>
      <c r="AP22" s="980">
        <v>400</v>
      </c>
      <c r="AQ22" s="980">
        <v>40</v>
      </c>
      <c r="AR22" s="981">
        <v>40</v>
      </c>
      <c r="AS22" s="981">
        <v>70</v>
      </c>
      <c r="AT22" s="982">
        <v>150</v>
      </c>
      <c r="AU22" s="1039">
        <v>0</v>
      </c>
      <c r="AV22" s="980">
        <v>400</v>
      </c>
      <c r="AW22" s="981">
        <v>180</v>
      </c>
      <c r="AX22" s="199">
        <v>20000</v>
      </c>
      <c r="AY22" s="197">
        <v>45000</v>
      </c>
      <c r="AZ22" s="980">
        <v>350</v>
      </c>
      <c r="BA22" s="984">
        <v>1664640</v>
      </c>
      <c r="BB22" s="833">
        <v>3161600</v>
      </c>
      <c r="BC22" s="1039">
        <v>0</v>
      </c>
      <c r="BD22" s="1039">
        <v>0</v>
      </c>
      <c r="BE22" s="1039">
        <v>0</v>
      </c>
      <c r="BF22" s="1039">
        <v>0</v>
      </c>
      <c r="BG22" s="1059">
        <v>62.426266609647598</v>
      </c>
    </row>
    <row r="23" spans="1:93" x14ac:dyDescent="0.25">
      <c r="B23" s="283">
        <v>13</v>
      </c>
      <c r="C23" s="41">
        <v>41319</v>
      </c>
      <c r="D23" s="766" t="s">
        <v>76</v>
      </c>
      <c r="E23" s="765">
        <v>19937</v>
      </c>
      <c r="F23" s="192">
        <v>16051</v>
      </c>
      <c r="G23" s="141">
        <v>1428</v>
      </c>
      <c r="H23" s="175">
        <v>281</v>
      </c>
      <c r="I23" s="139">
        <v>92</v>
      </c>
      <c r="J23" s="693">
        <v>0.04</v>
      </c>
      <c r="K23" s="1137">
        <v>8.5</v>
      </c>
      <c r="L23" s="701">
        <v>2.2126613398893666</v>
      </c>
      <c r="M23" s="192">
        <v>1</v>
      </c>
      <c r="N23" s="974">
        <v>0</v>
      </c>
      <c r="O23" s="192">
        <v>7</v>
      </c>
      <c r="P23" s="1039">
        <v>0</v>
      </c>
      <c r="Q23" s="139">
        <v>3</v>
      </c>
      <c r="R23" s="1039">
        <v>0</v>
      </c>
      <c r="S23" s="154">
        <v>1</v>
      </c>
      <c r="T23" s="154">
        <v>4</v>
      </c>
      <c r="U23" s="154">
        <v>3</v>
      </c>
      <c r="V23" s="154">
        <v>162</v>
      </c>
      <c r="W23" s="197">
        <v>158</v>
      </c>
      <c r="X23" s="197">
        <v>1842</v>
      </c>
      <c r="Y23" s="197">
        <v>1365</v>
      </c>
      <c r="Z23" s="197">
        <v>342</v>
      </c>
      <c r="AA23" s="154">
        <v>267</v>
      </c>
      <c r="AB23" s="956">
        <v>6259</v>
      </c>
      <c r="AC23" s="986">
        <v>99</v>
      </c>
      <c r="AD23" s="986">
        <v>97</v>
      </c>
      <c r="AE23" s="987">
        <v>95</v>
      </c>
      <c r="AF23" s="957">
        <v>653.5</v>
      </c>
      <c r="AG23" s="957">
        <v>2394.0500000000002</v>
      </c>
      <c r="AH23" s="197">
        <v>88</v>
      </c>
      <c r="AI23" s="957">
        <v>556</v>
      </c>
      <c r="AJ23" s="957">
        <v>1345.0500000000002</v>
      </c>
      <c r="AK23" s="957">
        <v>6770.6399999999994</v>
      </c>
      <c r="AL23" s="197">
        <v>4044.88</v>
      </c>
      <c r="AM23" s="197">
        <v>5743.7295999999997</v>
      </c>
      <c r="AN23" s="956">
        <v>6301</v>
      </c>
      <c r="AO23" s="197">
        <v>1540</v>
      </c>
      <c r="AP23" s="980">
        <v>135</v>
      </c>
      <c r="AQ23" s="980">
        <v>45</v>
      </c>
      <c r="AR23" s="981">
        <v>9</v>
      </c>
      <c r="AS23" s="981">
        <v>22</v>
      </c>
      <c r="AT23" s="982">
        <v>213</v>
      </c>
      <c r="AU23" s="983">
        <v>70</v>
      </c>
      <c r="AV23" s="982">
        <v>125</v>
      </c>
      <c r="AW23" s="983">
        <v>40</v>
      </c>
      <c r="AX23" s="197">
        <v>3500</v>
      </c>
      <c r="AY23" s="197">
        <v>48000</v>
      </c>
      <c r="AZ23" s="980">
        <v>70</v>
      </c>
      <c r="BA23" s="988">
        <v>190475</v>
      </c>
      <c r="BB23" s="832">
        <v>235000</v>
      </c>
      <c r="BC23" s="834">
        <v>101000</v>
      </c>
      <c r="BD23" s="809">
        <v>200000</v>
      </c>
      <c r="BE23" s="985">
        <v>5500</v>
      </c>
      <c r="BF23" s="830">
        <v>11000</v>
      </c>
      <c r="BG23" s="1058">
        <v>60.582647636657299</v>
      </c>
    </row>
    <row r="24" spans="1:93" x14ac:dyDescent="0.25">
      <c r="B24" s="283">
        <v>14</v>
      </c>
      <c r="C24" s="41">
        <v>41349</v>
      </c>
      <c r="D24" s="48" t="s">
        <v>58</v>
      </c>
      <c r="E24" s="231">
        <v>8024</v>
      </c>
      <c r="F24" s="192">
        <v>5416</v>
      </c>
      <c r="G24" s="141">
        <v>1126</v>
      </c>
      <c r="H24" s="181">
        <v>112</v>
      </c>
      <c r="I24" s="139">
        <v>46</v>
      </c>
      <c r="J24" s="1039">
        <v>0</v>
      </c>
      <c r="K24" s="1137">
        <v>6.9</v>
      </c>
      <c r="L24" s="702">
        <v>0.80645161290322576</v>
      </c>
      <c r="M24" s="192">
        <v>4</v>
      </c>
      <c r="N24" s="1039">
        <v>0</v>
      </c>
      <c r="O24" s="192">
        <v>27</v>
      </c>
      <c r="P24" s="1039">
        <v>0</v>
      </c>
      <c r="Q24" s="154">
        <v>0</v>
      </c>
      <c r="R24" s="1039">
        <v>0</v>
      </c>
      <c r="S24" s="1039">
        <v>0</v>
      </c>
      <c r="T24" s="154">
        <v>1</v>
      </c>
      <c r="U24" s="154">
        <v>1</v>
      </c>
      <c r="V24" s="154">
        <v>58</v>
      </c>
      <c r="W24" s="197">
        <v>174</v>
      </c>
      <c r="X24" s="197">
        <v>690</v>
      </c>
      <c r="Y24" s="197">
        <v>434</v>
      </c>
      <c r="Z24" s="197">
        <v>107</v>
      </c>
      <c r="AA24" s="154">
        <v>75</v>
      </c>
      <c r="AB24" s="956">
        <v>2806</v>
      </c>
      <c r="AC24" s="986">
        <v>98</v>
      </c>
      <c r="AD24" s="986">
        <v>98</v>
      </c>
      <c r="AE24" s="987">
        <v>100</v>
      </c>
      <c r="AF24" s="957">
        <v>558</v>
      </c>
      <c r="AG24" s="957">
        <v>4649.8500000000004</v>
      </c>
      <c r="AH24" s="197">
        <v>50</v>
      </c>
      <c r="AI24" s="957">
        <v>305</v>
      </c>
      <c r="AJ24" s="957">
        <v>328.45</v>
      </c>
      <c r="AK24" s="957">
        <v>1653.5250000000001</v>
      </c>
      <c r="AL24" s="197">
        <v>835.93</v>
      </c>
      <c r="AM24" s="197">
        <v>1187.0205999999998</v>
      </c>
      <c r="AN24" s="956">
        <v>4953</v>
      </c>
      <c r="AO24" s="197">
        <v>400</v>
      </c>
      <c r="AP24" s="980">
        <v>325</v>
      </c>
      <c r="AQ24" s="980">
        <v>190</v>
      </c>
      <c r="AR24" s="981">
        <v>70</v>
      </c>
      <c r="AS24" s="981">
        <v>45</v>
      </c>
      <c r="AT24" s="982">
        <v>200</v>
      </c>
      <c r="AU24" s="983">
        <v>150</v>
      </c>
      <c r="AV24" s="980">
        <v>650</v>
      </c>
      <c r="AW24" s="981">
        <v>850</v>
      </c>
      <c r="AX24" s="197">
        <v>2800</v>
      </c>
      <c r="AY24" s="197">
        <v>21000</v>
      </c>
      <c r="AZ24" s="1039">
        <v>0</v>
      </c>
      <c r="BA24" s="991">
        <v>720000</v>
      </c>
      <c r="BB24" s="833">
        <v>1740000</v>
      </c>
      <c r="BC24" s="835">
        <v>99000</v>
      </c>
      <c r="BD24" s="814">
        <v>120000</v>
      </c>
      <c r="BE24" s="1039">
        <v>0</v>
      </c>
      <c r="BF24" s="1039">
        <v>0</v>
      </c>
      <c r="BG24" s="1059">
        <v>57.549020736606501</v>
      </c>
    </row>
    <row r="25" spans="1:93" x14ac:dyDescent="0.25">
      <c r="B25" s="283">
        <v>15</v>
      </c>
      <c r="C25" s="41">
        <v>41357</v>
      </c>
      <c r="D25" s="48" t="s">
        <v>59</v>
      </c>
      <c r="E25" s="765">
        <v>9539</v>
      </c>
      <c r="F25" s="192">
        <v>9087</v>
      </c>
      <c r="G25" s="141">
        <v>636</v>
      </c>
      <c r="H25" s="175">
        <v>193</v>
      </c>
      <c r="I25" s="139">
        <v>49</v>
      </c>
      <c r="J25" s="693">
        <v>0.15</v>
      </c>
      <c r="K25" s="1137">
        <v>13.2</v>
      </c>
      <c r="L25" s="701">
        <v>2.6862026862026864</v>
      </c>
      <c r="M25" s="192">
        <v>7</v>
      </c>
      <c r="N25" s="974">
        <v>0</v>
      </c>
      <c r="O25" s="192">
        <v>53</v>
      </c>
      <c r="P25" s="195">
        <v>2</v>
      </c>
      <c r="Q25" s="154">
        <v>3</v>
      </c>
      <c r="R25" s="1039">
        <v>0</v>
      </c>
      <c r="S25" s="154">
        <v>1</v>
      </c>
      <c r="T25" s="154">
        <v>3</v>
      </c>
      <c r="U25" s="154">
        <v>1</v>
      </c>
      <c r="V25" s="154">
        <v>110</v>
      </c>
      <c r="W25" s="197">
        <v>408</v>
      </c>
      <c r="X25" s="197">
        <v>1117</v>
      </c>
      <c r="Y25" s="197">
        <v>667</v>
      </c>
      <c r="Z25" s="197">
        <v>181</v>
      </c>
      <c r="AA25" s="154">
        <v>62</v>
      </c>
      <c r="AB25" s="956">
        <v>3767</v>
      </c>
      <c r="AC25" s="986">
        <v>90</v>
      </c>
      <c r="AD25" s="986">
        <v>95</v>
      </c>
      <c r="AE25" s="987">
        <v>100</v>
      </c>
      <c r="AF25" s="957">
        <v>716</v>
      </c>
      <c r="AG25" s="957">
        <v>2337.1999999999998</v>
      </c>
      <c r="AH25" s="197">
        <v>74</v>
      </c>
      <c r="AI25" s="957">
        <v>524</v>
      </c>
      <c r="AJ25" s="957">
        <v>1266.55</v>
      </c>
      <c r="AK25" s="957">
        <v>5449.7449999999999</v>
      </c>
      <c r="AL25" s="197">
        <v>2044.98</v>
      </c>
      <c r="AM25" s="197">
        <v>2903.8715999999999</v>
      </c>
      <c r="AN25" s="956">
        <v>7158</v>
      </c>
      <c r="AO25" s="197">
        <v>1250</v>
      </c>
      <c r="AP25" s="980">
        <v>629</v>
      </c>
      <c r="AQ25" s="980">
        <v>218</v>
      </c>
      <c r="AR25" s="981">
        <v>355</v>
      </c>
      <c r="AS25" s="1067">
        <v>0</v>
      </c>
      <c r="AT25" s="1039">
        <v>0</v>
      </c>
      <c r="AU25" s="1039">
        <v>0</v>
      </c>
      <c r="AV25" s="980">
        <v>96</v>
      </c>
      <c r="AW25" s="1039">
        <v>0</v>
      </c>
      <c r="AX25" s="197">
        <v>16000</v>
      </c>
      <c r="AY25" s="197">
        <v>20000</v>
      </c>
      <c r="AZ25" s="980">
        <v>115</v>
      </c>
      <c r="BA25" s="988">
        <v>620500</v>
      </c>
      <c r="BB25" s="832">
        <v>276000</v>
      </c>
      <c r="BC25" s="834">
        <v>5900</v>
      </c>
      <c r="BD25" s="809">
        <v>5900</v>
      </c>
      <c r="BE25" s="985">
        <v>7140</v>
      </c>
      <c r="BF25" s="830">
        <v>10200</v>
      </c>
      <c r="BG25" s="1058">
        <v>50.931347321322001</v>
      </c>
    </row>
    <row r="26" spans="1:93" x14ac:dyDescent="0.25">
      <c r="B26" s="692">
        <v>16</v>
      </c>
      <c r="C26" s="41">
        <v>41359</v>
      </c>
      <c r="D26" s="48" t="s">
        <v>82</v>
      </c>
      <c r="E26" s="231">
        <v>29477</v>
      </c>
      <c r="F26" s="192">
        <v>24565</v>
      </c>
      <c r="G26" s="141">
        <v>1507</v>
      </c>
      <c r="H26" s="175">
        <v>382</v>
      </c>
      <c r="I26" s="139">
        <v>105</v>
      </c>
      <c r="J26" s="728">
        <v>0.23</v>
      </c>
      <c r="K26" s="1137">
        <v>17.3</v>
      </c>
      <c r="L26" s="701">
        <v>2.6609442060085837</v>
      </c>
      <c r="M26" s="192">
        <v>6</v>
      </c>
      <c r="N26" s="1039">
        <v>0</v>
      </c>
      <c r="O26" s="192">
        <v>27</v>
      </c>
      <c r="P26" s="197">
        <v>1</v>
      </c>
      <c r="Q26" s="154">
        <v>6</v>
      </c>
      <c r="R26" s="1039">
        <v>0</v>
      </c>
      <c r="S26" s="1039">
        <v>0</v>
      </c>
      <c r="T26" s="154">
        <v>1</v>
      </c>
      <c r="U26" s="154">
        <v>2</v>
      </c>
      <c r="V26" s="154">
        <v>223</v>
      </c>
      <c r="W26" s="197">
        <v>238</v>
      </c>
      <c r="X26" s="197">
        <v>2491</v>
      </c>
      <c r="Y26" s="197">
        <v>1621</v>
      </c>
      <c r="Z26" s="197">
        <v>532</v>
      </c>
      <c r="AA26" s="154">
        <v>604</v>
      </c>
      <c r="AB26" s="956">
        <v>7682</v>
      </c>
      <c r="AC26" s="986">
        <v>97</v>
      </c>
      <c r="AD26" s="986">
        <v>95</v>
      </c>
      <c r="AE26" s="987">
        <v>95</v>
      </c>
      <c r="AF26" s="957">
        <v>1192.6999999999998</v>
      </c>
      <c r="AG26" s="957">
        <v>3912.9399999999996</v>
      </c>
      <c r="AH26" s="197">
        <v>320</v>
      </c>
      <c r="AI26" s="957">
        <v>1917</v>
      </c>
      <c r="AJ26" s="957">
        <v>2985.1000000000004</v>
      </c>
      <c r="AK26" s="957">
        <v>26255.840000000004</v>
      </c>
      <c r="AL26" s="197">
        <v>3558.28</v>
      </c>
      <c r="AM26" s="197">
        <v>5088.3404</v>
      </c>
      <c r="AN26" s="956">
        <v>6955</v>
      </c>
      <c r="AO26" s="197">
        <v>1400</v>
      </c>
      <c r="AP26" s="980">
        <v>623</v>
      </c>
      <c r="AQ26" s="980">
        <v>47</v>
      </c>
      <c r="AR26" s="981">
        <v>56</v>
      </c>
      <c r="AS26" s="981">
        <v>16</v>
      </c>
      <c r="AT26" s="982">
        <v>2200</v>
      </c>
      <c r="AU26" s="983">
        <v>3298</v>
      </c>
      <c r="AV26" s="982">
        <v>67</v>
      </c>
      <c r="AW26" s="983">
        <v>105</v>
      </c>
      <c r="AX26" s="197">
        <v>30000</v>
      </c>
      <c r="AY26" s="197">
        <v>195000</v>
      </c>
      <c r="AZ26" s="980">
        <v>35</v>
      </c>
      <c r="BA26" s="984">
        <v>103675</v>
      </c>
      <c r="BB26" s="833">
        <v>7350</v>
      </c>
      <c r="BC26" s="835">
        <v>528</v>
      </c>
      <c r="BD26" s="814">
        <v>880</v>
      </c>
      <c r="BE26" s="985">
        <v>1094.5</v>
      </c>
      <c r="BF26" s="830">
        <v>1990</v>
      </c>
      <c r="BG26" s="1059">
        <v>56.130368570850202</v>
      </c>
    </row>
    <row r="27" spans="1:93" x14ac:dyDescent="0.25">
      <c r="B27" s="283">
        <v>17</v>
      </c>
      <c r="C27" s="41">
        <v>41378</v>
      </c>
      <c r="D27" s="48" t="s">
        <v>68</v>
      </c>
      <c r="E27" s="765">
        <v>14548</v>
      </c>
      <c r="F27" s="192">
        <v>12736</v>
      </c>
      <c r="G27" s="141">
        <v>664</v>
      </c>
      <c r="H27" s="175">
        <v>224</v>
      </c>
      <c r="I27" s="139">
        <v>50</v>
      </c>
      <c r="J27" s="693">
        <v>0.17</v>
      </c>
      <c r="K27" s="1137">
        <v>13.6</v>
      </c>
      <c r="L27" s="702">
        <v>2.3007395234182417</v>
      </c>
      <c r="M27" s="192">
        <v>18</v>
      </c>
      <c r="N27" s="974">
        <v>0</v>
      </c>
      <c r="O27" s="192">
        <v>109</v>
      </c>
      <c r="P27" s="197">
        <v>5</v>
      </c>
      <c r="Q27" s="154">
        <v>4</v>
      </c>
      <c r="R27" s="154">
        <v>1</v>
      </c>
      <c r="S27" s="154">
        <v>1</v>
      </c>
      <c r="T27" s="154">
        <v>7</v>
      </c>
      <c r="U27" s="154">
        <v>2</v>
      </c>
      <c r="V27" s="154">
        <v>134</v>
      </c>
      <c r="W27" s="197">
        <v>1106</v>
      </c>
      <c r="X27" s="197">
        <v>1391</v>
      </c>
      <c r="Y27" s="197">
        <v>903</v>
      </c>
      <c r="Z27" s="197">
        <v>206</v>
      </c>
      <c r="AA27" s="154">
        <v>184</v>
      </c>
      <c r="AB27" s="956">
        <v>4299</v>
      </c>
      <c r="AC27" s="986">
        <v>100</v>
      </c>
      <c r="AD27" s="986">
        <v>100</v>
      </c>
      <c r="AE27" s="987">
        <v>100</v>
      </c>
      <c r="AF27" s="957">
        <v>465</v>
      </c>
      <c r="AG27" s="957">
        <v>1234.7</v>
      </c>
      <c r="AH27" s="197">
        <v>39</v>
      </c>
      <c r="AI27" s="957">
        <v>270</v>
      </c>
      <c r="AJ27" s="957">
        <v>672.05</v>
      </c>
      <c r="AK27" s="957">
        <v>5405.4</v>
      </c>
      <c r="AL27" s="197">
        <v>2050.09</v>
      </c>
      <c r="AM27" s="197">
        <v>2911.1278000000002</v>
      </c>
      <c r="AN27" s="956">
        <v>4976</v>
      </c>
      <c r="AO27" s="197">
        <v>301</v>
      </c>
      <c r="AP27" s="980">
        <v>390</v>
      </c>
      <c r="AQ27" s="980">
        <v>35</v>
      </c>
      <c r="AR27" s="981">
        <v>25</v>
      </c>
      <c r="AS27" s="1067">
        <v>0</v>
      </c>
      <c r="AT27" s="982">
        <v>250</v>
      </c>
      <c r="AU27" s="983">
        <v>1900</v>
      </c>
      <c r="AV27" s="980">
        <v>100</v>
      </c>
      <c r="AW27" s="981">
        <v>200</v>
      </c>
      <c r="AX27" s="197">
        <v>9600</v>
      </c>
      <c r="AY27" s="197">
        <v>24000</v>
      </c>
      <c r="AZ27" s="980">
        <v>80</v>
      </c>
      <c r="BA27" s="992">
        <v>230000</v>
      </c>
      <c r="BB27" s="832">
        <v>75000</v>
      </c>
      <c r="BC27" s="834">
        <v>5330</v>
      </c>
      <c r="BD27" s="809">
        <v>8200</v>
      </c>
      <c r="BE27" s="985">
        <v>12800</v>
      </c>
      <c r="BF27" s="830">
        <v>25600</v>
      </c>
      <c r="BG27" s="1058">
        <v>57.305292806435801</v>
      </c>
    </row>
    <row r="28" spans="1:93" x14ac:dyDescent="0.25">
      <c r="B28" s="283">
        <v>18</v>
      </c>
      <c r="C28" s="41">
        <v>41396</v>
      </c>
      <c r="D28" s="48" t="s">
        <v>67</v>
      </c>
      <c r="E28" s="231">
        <v>62958</v>
      </c>
      <c r="F28" s="192">
        <v>50057</v>
      </c>
      <c r="G28" s="141">
        <v>10808</v>
      </c>
      <c r="H28" s="175">
        <v>1089</v>
      </c>
      <c r="I28" s="157">
        <v>287</v>
      </c>
      <c r="J28" s="728">
        <v>0.31</v>
      </c>
      <c r="K28" s="1137">
        <v>11</v>
      </c>
      <c r="L28" s="702">
        <v>2.7102991367195344</v>
      </c>
      <c r="M28" s="192">
        <v>4</v>
      </c>
      <c r="N28" s="1039">
        <v>0</v>
      </c>
      <c r="O28" s="192">
        <v>18</v>
      </c>
      <c r="P28" s="1039">
        <v>0</v>
      </c>
      <c r="Q28" s="139">
        <v>14</v>
      </c>
      <c r="R28" s="1039">
        <v>0</v>
      </c>
      <c r="S28" s="1039">
        <v>0</v>
      </c>
      <c r="T28" s="154">
        <v>14</v>
      </c>
      <c r="U28" s="154">
        <v>6</v>
      </c>
      <c r="V28" s="154">
        <v>577</v>
      </c>
      <c r="W28" s="197">
        <v>267</v>
      </c>
      <c r="X28" s="197">
        <v>6535</v>
      </c>
      <c r="Y28" s="197">
        <v>4359</v>
      </c>
      <c r="Z28" s="197">
        <v>1304</v>
      </c>
      <c r="AA28" s="154">
        <v>943</v>
      </c>
      <c r="AB28" s="956">
        <v>19104</v>
      </c>
      <c r="AC28" s="986">
        <v>97.67</v>
      </c>
      <c r="AD28" s="986">
        <v>93.98</v>
      </c>
      <c r="AE28" s="987">
        <v>98.51</v>
      </c>
      <c r="AF28" s="957">
        <v>8678</v>
      </c>
      <c r="AG28" s="957">
        <v>23598</v>
      </c>
      <c r="AH28" s="197">
        <v>510</v>
      </c>
      <c r="AI28" s="957">
        <v>3679.8</v>
      </c>
      <c r="AJ28" s="957">
        <v>2676.3999999999996</v>
      </c>
      <c r="AK28" s="957">
        <v>16453.796999999999</v>
      </c>
      <c r="AL28" s="197">
        <v>8979.76</v>
      </c>
      <c r="AM28" s="197">
        <v>12751.2592</v>
      </c>
      <c r="AN28" s="956">
        <v>21591</v>
      </c>
      <c r="AO28" s="197">
        <v>2000</v>
      </c>
      <c r="AP28" s="980">
        <v>5000</v>
      </c>
      <c r="AQ28" s="980">
        <v>20</v>
      </c>
      <c r="AR28" s="981">
        <v>20</v>
      </c>
      <c r="AS28" s="996">
        <v>0</v>
      </c>
      <c r="AT28" s="1039">
        <v>0</v>
      </c>
      <c r="AU28" s="1039">
        <v>0</v>
      </c>
      <c r="AV28" s="982">
        <v>50</v>
      </c>
      <c r="AW28" s="983">
        <v>15</v>
      </c>
      <c r="AX28" s="197">
        <v>60000</v>
      </c>
      <c r="AY28" s="197">
        <v>750000</v>
      </c>
      <c r="AZ28" s="980">
        <v>145</v>
      </c>
      <c r="BA28" s="984">
        <v>225000</v>
      </c>
      <c r="BB28" s="833">
        <v>325000</v>
      </c>
      <c r="BC28" s="835">
        <v>36000</v>
      </c>
      <c r="BD28" s="814">
        <v>48000</v>
      </c>
      <c r="BE28" s="1039">
        <v>0</v>
      </c>
      <c r="BF28" s="1039">
        <v>0</v>
      </c>
      <c r="BG28" s="1059">
        <v>58.499904240853802</v>
      </c>
    </row>
    <row r="29" spans="1:93" s="32" customFormat="1" x14ac:dyDescent="0.25">
      <c r="A29"/>
      <c r="B29" s="283">
        <v>19</v>
      </c>
      <c r="C29" s="41">
        <v>41483</v>
      </c>
      <c r="D29" s="48" t="s">
        <v>69</v>
      </c>
      <c r="E29" s="765">
        <v>6571</v>
      </c>
      <c r="F29" s="192">
        <v>5047</v>
      </c>
      <c r="G29" s="141">
        <v>404</v>
      </c>
      <c r="H29" s="175">
        <v>113</v>
      </c>
      <c r="I29" s="139">
        <v>31</v>
      </c>
      <c r="J29" s="727" t="s">
        <v>191</v>
      </c>
      <c r="K29" s="1137">
        <v>16.600000000000001</v>
      </c>
      <c r="L29" s="701">
        <v>5.0420168067226889</v>
      </c>
      <c r="M29" s="192">
        <v>39</v>
      </c>
      <c r="N29" s="974">
        <v>0</v>
      </c>
      <c r="O29" s="192">
        <v>167</v>
      </c>
      <c r="P29" s="195">
        <v>130</v>
      </c>
      <c r="Q29" s="154">
        <v>2</v>
      </c>
      <c r="R29" s="1039">
        <v>0</v>
      </c>
      <c r="S29" s="154">
        <v>1</v>
      </c>
      <c r="T29" s="154">
        <v>1</v>
      </c>
      <c r="U29" s="1039">
        <v>0</v>
      </c>
      <c r="V29" s="154">
        <v>71</v>
      </c>
      <c r="W29" s="197">
        <v>3896</v>
      </c>
      <c r="X29" s="197">
        <v>721</v>
      </c>
      <c r="Y29" s="197">
        <v>517</v>
      </c>
      <c r="Z29" s="197">
        <v>154</v>
      </c>
      <c r="AA29" s="154">
        <v>20</v>
      </c>
      <c r="AB29" s="956">
        <v>2141</v>
      </c>
      <c r="AC29" s="986">
        <v>99.18</v>
      </c>
      <c r="AD29" s="986">
        <v>96.15</v>
      </c>
      <c r="AE29" s="987">
        <v>96.39</v>
      </c>
      <c r="AF29" s="957">
        <v>188.5</v>
      </c>
      <c r="AG29" s="957">
        <v>523.1</v>
      </c>
      <c r="AH29" s="197">
        <v>28</v>
      </c>
      <c r="AI29" s="957">
        <v>179</v>
      </c>
      <c r="AJ29" s="957">
        <v>498.95</v>
      </c>
      <c r="AK29" s="957">
        <v>3361.23</v>
      </c>
      <c r="AL29" s="197">
        <v>1476.27</v>
      </c>
      <c r="AM29" s="197">
        <v>2096.3033999999998</v>
      </c>
      <c r="AN29" s="956">
        <v>3436</v>
      </c>
      <c r="AO29" s="197">
        <v>250</v>
      </c>
      <c r="AP29" s="980">
        <v>800</v>
      </c>
      <c r="AQ29" s="980">
        <v>15</v>
      </c>
      <c r="AR29" s="981">
        <v>5</v>
      </c>
      <c r="AS29" s="1067">
        <v>0</v>
      </c>
      <c r="AT29" s="1039">
        <v>0</v>
      </c>
      <c r="AU29" s="1039">
        <v>0</v>
      </c>
      <c r="AV29" s="1039">
        <v>0</v>
      </c>
      <c r="AW29" s="1039">
        <v>0</v>
      </c>
      <c r="AX29" s="197">
        <v>2000</v>
      </c>
      <c r="AY29" s="197">
        <v>8000</v>
      </c>
      <c r="AZ29" s="980">
        <v>20</v>
      </c>
      <c r="BA29" s="988">
        <v>5200</v>
      </c>
      <c r="BB29" s="832">
        <v>13000</v>
      </c>
      <c r="BC29" s="834">
        <v>2310</v>
      </c>
      <c r="BD29" s="832">
        <v>3850</v>
      </c>
      <c r="BE29" s="985">
        <v>650</v>
      </c>
      <c r="BF29" s="830">
        <v>1300</v>
      </c>
      <c r="BG29" s="1058">
        <v>60.590773046595899</v>
      </c>
      <c r="BH29"/>
      <c r="BI29"/>
      <c r="BJ29"/>
      <c r="BK29"/>
      <c r="BL29"/>
      <c r="BM29"/>
      <c r="BN29"/>
      <c r="BO29"/>
      <c r="BP29"/>
      <c r="BQ29"/>
      <c r="BR29"/>
      <c r="BS29"/>
      <c r="BT29"/>
      <c r="BU29"/>
      <c r="BV29"/>
      <c r="BW29"/>
      <c r="BX29"/>
      <c r="BY29"/>
      <c r="BZ29"/>
      <c r="CA29"/>
      <c r="CB29"/>
      <c r="CC29"/>
      <c r="CD29"/>
      <c r="CE29"/>
      <c r="CF29"/>
      <c r="CG29"/>
      <c r="CH29"/>
      <c r="CI29"/>
      <c r="CJ29"/>
      <c r="CK29"/>
      <c r="CL29"/>
      <c r="CM29"/>
      <c r="CN29"/>
      <c r="CO29"/>
    </row>
    <row r="30" spans="1:93" x14ac:dyDescent="0.25">
      <c r="B30" s="283">
        <v>20</v>
      </c>
      <c r="C30" s="41">
        <v>41503</v>
      </c>
      <c r="D30" s="48" t="s">
        <v>83</v>
      </c>
      <c r="E30" s="231">
        <v>12412</v>
      </c>
      <c r="F30" s="192">
        <v>10066</v>
      </c>
      <c r="G30" s="141">
        <v>630</v>
      </c>
      <c r="H30" s="175">
        <v>210</v>
      </c>
      <c r="I30" s="139">
        <v>41</v>
      </c>
      <c r="J30" s="728">
        <v>0.1</v>
      </c>
      <c r="K30" s="1137">
        <v>11.4</v>
      </c>
      <c r="L30" s="701">
        <v>3.0993618960802189</v>
      </c>
      <c r="M30" s="192">
        <v>3</v>
      </c>
      <c r="N30" s="1039">
        <v>0</v>
      </c>
      <c r="O30" s="192">
        <v>24</v>
      </c>
      <c r="P30" s="197">
        <v>1</v>
      </c>
      <c r="Q30" s="139">
        <v>2</v>
      </c>
      <c r="R30" s="1039">
        <v>0</v>
      </c>
      <c r="S30" s="1039">
        <v>0</v>
      </c>
      <c r="T30" s="154">
        <v>2</v>
      </c>
      <c r="U30" s="154">
        <v>1</v>
      </c>
      <c r="V30" s="154">
        <v>115</v>
      </c>
      <c r="W30" s="197">
        <v>215</v>
      </c>
      <c r="X30" s="197">
        <v>1317</v>
      </c>
      <c r="Y30" s="197">
        <v>781</v>
      </c>
      <c r="Z30" s="197">
        <v>266</v>
      </c>
      <c r="AA30" s="154">
        <v>83</v>
      </c>
      <c r="AB30" s="956">
        <v>3441</v>
      </c>
      <c r="AC30" s="986">
        <v>99</v>
      </c>
      <c r="AD30" s="986">
        <v>97</v>
      </c>
      <c r="AE30" s="987">
        <v>96</v>
      </c>
      <c r="AF30" s="957">
        <v>402</v>
      </c>
      <c r="AG30" s="957">
        <v>1338.5</v>
      </c>
      <c r="AH30" s="197">
        <v>41</v>
      </c>
      <c r="AI30" s="957">
        <v>266</v>
      </c>
      <c r="AJ30" s="957">
        <v>735.15000000000009</v>
      </c>
      <c r="AK30" s="957">
        <v>3543.7700000000004</v>
      </c>
      <c r="AL30" s="197">
        <v>2466.64</v>
      </c>
      <c r="AM30" s="197">
        <v>3527.2951999999996</v>
      </c>
      <c r="AN30" s="956">
        <v>3058</v>
      </c>
      <c r="AO30" s="197">
        <v>500</v>
      </c>
      <c r="AP30" s="980">
        <v>760</v>
      </c>
      <c r="AQ30" s="980">
        <v>130</v>
      </c>
      <c r="AR30" s="981">
        <v>12</v>
      </c>
      <c r="AS30" s="996">
        <v>0</v>
      </c>
      <c r="AT30" s="982">
        <v>35</v>
      </c>
      <c r="AU30" s="983">
        <v>500</v>
      </c>
      <c r="AV30" s="980">
        <v>10</v>
      </c>
      <c r="AW30" s="981">
        <v>50</v>
      </c>
      <c r="AX30" s="199">
        <v>1400</v>
      </c>
      <c r="AY30" s="197">
        <v>20800</v>
      </c>
      <c r="AZ30" s="980">
        <v>150</v>
      </c>
      <c r="BA30" s="984">
        <v>103850</v>
      </c>
      <c r="BB30" s="833">
        <v>11000</v>
      </c>
      <c r="BC30" s="835">
        <v>307.2</v>
      </c>
      <c r="BD30" s="833">
        <v>512</v>
      </c>
      <c r="BE30" s="985">
        <v>2550</v>
      </c>
      <c r="BF30" s="830">
        <v>4250</v>
      </c>
      <c r="BG30" s="1059">
        <v>51.390172559921901</v>
      </c>
    </row>
    <row r="31" spans="1:93" x14ac:dyDescent="0.25">
      <c r="B31" s="570">
        <v>21</v>
      </c>
      <c r="C31" s="41">
        <v>41518</v>
      </c>
      <c r="D31" s="48" t="s">
        <v>70</v>
      </c>
      <c r="E31" s="765">
        <v>6517</v>
      </c>
      <c r="F31" s="192">
        <v>4030</v>
      </c>
      <c r="G31" s="141">
        <v>538</v>
      </c>
      <c r="H31" s="175">
        <v>78</v>
      </c>
      <c r="I31" s="139">
        <v>24</v>
      </c>
      <c r="J31" s="693">
        <v>0.16</v>
      </c>
      <c r="K31" s="1137">
        <v>6.6</v>
      </c>
      <c r="L31" s="701">
        <v>2.9023746701846966</v>
      </c>
      <c r="M31" s="192">
        <v>6</v>
      </c>
      <c r="N31" s="974">
        <v>0</v>
      </c>
      <c r="O31" s="192">
        <v>21</v>
      </c>
      <c r="P31" s="1039">
        <v>0</v>
      </c>
      <c r="Q31" s="154">
        <v>1</v>
      </c>
      <c r="R31" s="1039">
        <v>0</v>
      </c>
      <c r="S31" s="154">
        <v>1</v>
      </c>
      <c r="T31" s="154">
        <v>2</v>
      </c>
      <c r="U31" s="154">
        <v>1</v>
      </c>
      <c r="V31" s="154">
        <v>58</v>
      </c>
      <c r="W31" s="197">
        <v>102</v>
      </c>
      <c r="X31" s="197">
        <v>537</v>
      </c>
      <c r="Y31" s="197">
        <v>407</v>
      </c>
      <c r="Z31" s="197">
        <v>135</v>
      </c>
      <c r="AA31" s="154">
        <v>134</v>
      </c>
      <c r="AB31" s="956">
        <v>2449</v>
      </c>
      <c r="AC31" s="986">
        <v>99.3</v>
      </c>
      <c r="AD31" s="986">
        <v>97</v>
      </c>
      <c r="AE31" s="987">
        <v>97</v>
      </c>
      <c r="AF31" s="957">
        <v>515</v>
      </c>
      <c r="AG31" s="957">
        <v>2847.3</v>
      </c>
      <c r="AH31" s="197">
        <v>18</v>
      </c>
      <c r="AI31" s="957">
        <v>108</v>
      </c>
      <c r="AJ31" s="957">
        <v>439.29999999999995</v>
      </c>
      <c r="AK31" s="957">
        <v>1701.2280000000001</v>
      </c>
      <c r="AL31" s="197">
        <v>1340.61</v>
      </c>
      <c r="AM31" s="197">
        <v>1903.6661999999997</v>
      </c>
      <c r="AN31" s="956">
        <v>13611</v>
      </c>
      <c r="AO31" s="197">
        <v>550</v>
      </c>
      <c r="AP31" s="980">
        <v>1100</v>
      </c>
      <c r="AQ31" s="980">
        <v>130</v>
      </c>
      <c r="AR31" s="981">
        <v>90</v>
      </c>
      <c r="AS31" s="981">
        <v>6</v>
      </c>
      <c r="AT31" s="982">
        <v>50</v>
      </c>
      <c r="AU31" s="983">
        <v>20</v>
      </c>
      <c r="AV31" s="982">
        <v>160</v>
      </c>
      <c r="AW31" s="981">
        <v>18</v>
      </c>
      <c r="AX31" s="197">
        <v>125000</v>
      </c>
      <c r="AY31" s="197">
        <v>46000</v>
      </c>
      <c r="AZ31" s="980">
        <v>95</v>
      </c>
      <c r="BA31" s="988">
        <v>124300</v>
      </c>
      <c r="BB31" s="832">
        <v>54000</v>
      </c>
      <c r="BC31" s="834">
        <v>6000</v>
      </c>
      <c r="BD31" s="809">
        <v>8000</v>
      </c>
      <c r="BE31" s="1039">
        <v>0</v>
      </c>
      <c r="BF31" s="1039">
        <v>0</v>
      </c>
      <c r="BG31" s="1058">
        <v>57.102092170985799</v>
      </c>
    </row>
    <row r="32" spans="1:93" x14ac:dyDescent="0.25">
      <c r="B32" s="283">
        <v>22</v>
      </c>
      <c r="C32" s="41">
        <v>41524</v>
      </c>
      <c r="D32" s="48" t="s">
        <v>60</v>
      </c>
      <c r="E32" s="231">
        <v>27610</v>
      </c>
      <c r="F32" s="192">
        <v>14293</v>
      </c>
      <c r="G32" s="141">
        <v>2599</v>
      </c>
      <c r="H32" s="175">
        <v>311</v>
      </c>
      <c r="I32" s="139">
        <v>122</v>
      </c>
      <c r="J32" s="728">
        <v>0.37</v>
      </c>
      <c r="K32" s="1137">
        <v>6.5</v>
      </c>
      <c r="L32" s="701">
        <v>1.7612524461839529</v>
      </c>
      <c r="M32" s="192">
        <v>2</v>
      </c>
      <c r="N32" s="1039">
        <v>0</v>
      </c>
      <c r="O32" s="192">
        <v>45</v>
      </c>
      <c r="P32" s="197">
        <v>5</v>
      </c>
      <c r="Q32" s="139">
        <v>6</v>
      </c>
      <c r="R32" s="1039">
        <v>0</v>
      </c>
      <c r="S32" s="154">
        <v>1</v>
      </c>
      <c r="T32" s="154">
        <v>7</v>
      </c>
      <c r="U32" s="154">
        <v>3</v>
      </c>
      <c r="V32" s="154">
        <v>217</v>
      </c>
      <c r="W32" s="197">
        <v>757</v>
      </c>
      <c r="X32" s="197">
        <v>2690</v>
      </c>
      <c r="Y32" s="197">
        <v>2025</v>
      </c>
      <c r="Z32" s="197">
        <v>587</v>
      </c>
      <c r="AA32" s="154">
        <v>320</v>
      </c>
      <c r="AB32" s="956">
        <v>10504</v>
      </c>
      <c r="AC32" s="986">
        <v>99</v>
      </c>
      <c r="AD32" s="986">
        <v>96</v>
      </c>
      <c r="AE32" s="987">
        <v>96</v>
      </c>
      <c r="AF32" s="957">
        <v>8562</v>
      </c>
      <c r="AG32" s="957">
        <v>59820.2</v>
      </c>
      <c r="AH32" s="197">
        <v>49</v>
      </c>
      <c r="AI32" s="957">
        <v>294</v>
      </c>
      <c r="AJ32" s="957">
        <v>1153.1699999999998</v>
      </c>
      <c r="AK32" s="957">
        <v>5606.232</v>
      </c>
      <c r="AL32" s="197">
        <v>1924.28</v>
      </c>
      <c r="AM32" s="197">
        <v>2732.4775999999997</v>
      </c>
      <c r="AN32" s="956">
        <v>29211</v>
      </c>
      <c r="AO32" s="197">
        <v>2000</v>
      </c>
      <c r="AP32" s="980">
        <v>1700</v>
      </c>
      <c r="AQ32" s="980">
        <v>150</v>
      </c>
      <c r="AR32" s="981">
        <v>260</v>
      </c>
      <c r="AS32" s="981">
        <v>100</v>
      </c>
      <c r="AT32" s="982">
        <v>160</v>
      </c>
      <c r="AU32" s="983">
        <v>100</v>
      </c>
      <c r="AV32" s="980">
        <v>100</v>
      </c>
      <c r="AW32" s="981">
        <v>250</v>
      </c>
      <c r="AX32" s="197">
        <v>360000</v>
      </c>
      <c r="AY32" s="197">
        <v>600000</v>
      </c>
      <c r="AZ32" s="980">
        <v>125</v>
      </c>
      <c r="BA32" s="984">
        <v>1840000</v>
      </c>
      <c r="BB32" s="833">
        <v>3100000</v>
      </c>
      <c r="BC32" s="835">
        <v>120000</v>
      </c>
      <c r="BD32" s="814">
        <v>200000</v>
      </c>
      <c r="BE32" s="1039">
        <v>0</v>
      </c>
      <c r="BF32" s="1039">
        <v>0</v>
      </c>
      <c r="BG32" s="1059">
        <v>67.012793486759193</v>
      </c>
    </row>
    <row r="33" spans="2:59" x14ac:dyDescent="0.25">
      <c r="B33" s="283">
        <v>23</v>
      </c>
      <c r="C33" s="41">
        <v>41530</v>
      </c>
      <c r="D33" s="48" t="s">
        <v>84</v>
      </c>
      <c r="E33" s="765">
        <v>12318</v>
      </c>
      <c r="F33" s="192">
        <v>10427</v>
      </c>
      <c r="G33" s="141">
        <v>528</v>
      </c>
      <c r="H33" s="175">
        <v>171</v>
      </c>
      <c r="I33" s="157">
        <v>38</v>
      </c>
      <c r="J33" s="693">
        <v>0.08</v>
      </c>
      <c r="K33" s="1137">
        <v>12.9</v>
      </c>
      <c r="L33" s="701">
        <v>3.4026465028355388</v>
      </c>
      <c r="M33" s="192">
        <v>5</v>
      </c>
      <c r="N33" s="974">
        <v>0</v>
      </c>
      <c r="O33" s="192">
        <v>35</v>
      </c>
      <c r="P33" s="1039">
        <v>0</v>
      </c>
      <c r="Q33" s="154">
        <v>4</v>
      </c>
      <c r="R33" s="1039">
        <v>0</v>
      </c>
      <c r="S33" s="1039">
        <v>0</v>
      </c>
      <c r="T33" s="154">
        <v>1</v>
      </c>
      <c r="U33" s="154">
        <v>1</v>
      </c>
      <c r="V33" s="154">
        <v>112</v>
      </c>
      <c r="W33" s="197">
        <v>196</v>
      </c>
      <c r="X33" s="197">
        <v>1191</v>
      </c>
      <c r="Y33" s="197">
        <v>746</v>
      </c>
      <c r="Z33" s="197">
        <v>272</v>
      </c>
      <c r="AA33" s="154">
        <v>68</v>
      </c>
      <c r="AB33" s="956">
        <v>3366</v>
      </c>
      <c r="AC33" s="986">
        <v>98</v>
      </c>
      <c r="AD33" s="986">
        <v>96</v>
      </c>
      <c r="AE33" s="987">
        <v>100</v>
      </c>
      <c r="AF33" s="957">
        <v>164</v>
      </c>
      <c r="AG33" s="957">
        <v>665.9</v>
      </c>
      <c r="AH33" s="197">
        <v>23</v>
      </c>
      <c r="AI33" s="957">
        <v>165</v>
      </c>
      <c r="AJ33" s="957">
        <v>1236.05</v>
      </c>
      <c r="AK33" s="957">
        <v>8930.2000000000007</v>
      </c>
      <c r="AL33" s="197">
        <v>3689.28</v>
      </c>
      <c r="AM33" s="197">
        <v>5275.6704</v>
      </c>
      <c r="AN33" s="956">
        <v>1710</v>
      </c>
      <c r="AO33" s="197">
        <v>290</v>
      </c>
      <c r="AP33" s="980">
        <v>780</v>
      </c>
      <c r="AQ33" s="980">
        <v>154</v>
      </c>
      <c r="AR33" s="981">
        <v>15</v>
      </c>
      <c r="AS33" s="1039">
        <v>0</v>
      </c>
      <c r="AT33" s="982">
        <v>100</v>
      </c>
      <c r="AU33" s="983">
        <v>650</v>
      </c>
      <c r="AV33" s="1039">
        <v>0</v>
      </c>
      <c r="AW33" s="1039">
        <v>0</v>
      </c>
      <c r="AX33" s="199">
        <v>6000</v>
      </c>
      <c r="AY33" s="197">
        <v>24000</v>
      </c>
      <c r="AZ33" s="980">
        <v>150</v>
      </c>
      <c r="BA33" s="992">
        <v>0</v>
      </c>
      <c r="BB33" s="834">
        <v>0</v>
      </c>
      <c r="BC33" s="1039">
        <v>0</v>
      </c>
      <c r="BD33" s="1039">
        <v>0</v>
      </c>
      <c r="BE33" s="985">
        <v>115500</v>
      </c>
      <c r="BF33" s="830">
        <v>154000</v>
      </c>
      <c r="BG33" s="1058">
        <v>56.410705624887697</v>
      </c>
    </row>
    <row r="34" spans="2:59" x14ac:dyDescent="0.25">
      <c r="B34" s="283">
        <v>24</v>
      </c>
      <c r="C34" s="41">
        <v>41548</v>
      </c>
      <c r="D34" s="48" t="s">
        <v>202</v>
      </c>
      <c r="E34" s="231">
        <v>14605</v>
      </c>
      <c r="F34" s="192">
        <v>10635</v>
      </c>
      <c r="G34" s="141">
        <v>636</v>
      </c>
      <c r="H34" s="181">
        <v>211</v>
      </c>
      <c r="I34" s="139">
        <v>48</v>
      </c>
      <c r="J34" s="728">
        <v>0.26</v>
      </c>
      <c r="K34" s="1137">
        <v>8.3000000000000007</v>
      </c>
      <c r="L34" s="701">
        <v>1.6052880075542966</v>
      </c>
      <c r="M34" s="192">
        <v>1</v>
      </c>
      <c r="N34" s="1039">
        <v>0</v>
      </c>
      <c r="O34" s="192">
        <v>12</v>
      </c>
      <c r="P34" s="1039">
        <v>0</v>
      </c>
      <c r="Q34" s="139">
        <v>3</v>
      </c>
      <c r="R34" s="1039">
        <v>0</v>
      </c>
      <c r="S34" s="1039">
        <v>0</v>
      </c>
      <c r="T34" s="154">
        <v>2</v>
      </c>
      <c r="U34" s="154">
        <v>1</v>
      </c>
      <c r="V34" s="154">
        <v>131</v>
      </c>
      <c r="W34" s="197">
        <v>279</v>
      </c>
      <c r="X34" s="197">
        <v>1442</v>
      </c>
      <c r="Y34" s="197">
        <v>1030</v>
      </c>
      <c r="Z34" s="197">
        <v>341</v>
      </c>
      <c r="AA34" s="154">
        <v>92</v>
      </c>
      <c r="AB34" s="956">
        <v>5147</v>
      </c>
      <c r="AC34" s="986">
        <v>99</v>
      </c>
      <c r="AD34" s="986">
        <v>99</v>
      </c>
      <c r="AE34" s="987">
        <v>100</v>
      </c>
      <c r="AF34" s="957">
        <v>751</v>
      </c>
      <c r="AG34" s="957">
        <v>2222</v>
      </c>
      <c r="AH34" s="197">
        <v>48</v>
      </c>
      <c r="AI34" s="957">
        <v>336</v>
      </c>
      <c r="AJ34" s="957">
        <v>1217.52</v>
      </c>
      <c r="AK34" s="957">
        <v>4498.8220000000001</v>
      </c>
      <c r="AL34" s="197">
        <v>3780.07</v>
      </c>
      <c r="AM34" s="197">
        <v>5367.6993999999995</v>
      </c>
      <c r="AN34" s="956">
        <v>6454</v>
      </c>
      <c r="AO34" s="197">
        <v>600</v>
      </c>
      <c r="AP34" s="980">
        <v>380</v>
      </c>
      <c r="AQ34" s="980">
        <v>50</v>
      </c>
      <c r="AR34" s="981">
        <v>225</v>
      </c>
      <c r="AS34" s="981">
        <v>20</v>
      </c>
      <c r="AT34" s="982">
        <v>25</v>
      </c>
      <c r="AU34" s="1039">
        <v>0</v>
      </c>
      <c r="AV34" s="980">
        <v>100</v>
      </c>
      <c r="AW34" s="1039">
        <v>0</v>
      </c>
      <c r="AX34" s="197">
        <v>1650</v>
      </c>
      <c r="AY34" s="197">
        <v>36000</v>
      </c>
      <c r="AZ34" s="980">
        <v>240</v>
      </c>
      <c r="BA34" s="984">
        <v>125000</v>
      </c>
      <c r="BB34" s="833">
        <v>50000</v>
      </c>
      <c r="BC34" s="835">
        <v>7350</v>
      </c>
      <c r="BD34" s="814">
        <v>7350</v>
      </c>
      <c r="BE34" s="985">
        <v>3575</v>
      </c>
      <c r="BF34" s="830">
        <v>6500</v>
      </c>
      <c r="BG34" s="1059">
        <v>53.9374398793436</v>
      </c>
    </row>
    <row r="35" spans="2:59" x14ac:dyDescent="0.25">
      <c r="B35" s="283">
        <v>25</v>
      </c>
      <c r="C35" s="41">
        <v>41551</v>
      </c>
      <c r="D35" s="48" t="s">
        <v>79</v>
      </c>
      <c r="E35" s="765">
        <v>137238</v>
      </c>
      <c r="F35" s="192">
        <v>100045</v>
      </c>
      <c r="G35" s="141">
        <v>40916</v>
      </c>
      <c r="H35" s="175">
        <v>2440</v>
      </c>
      <c r="I35" s="157">
        <v>656</v>
      </c>
      <c r="J35" s="693">
        <v>0.25</v>
      </c>
      <c r="K35" s="1137">
        <v>11.3</v>
      </c>
      <c r="L35" s="701">
        <v>3.0033140016570008</v>
      </c>
      <c r="M35" s="192">
        <v>24</v>
      </c>
      <c r="N35" s="974">
        <v>0</v>
      </c>
      <c r="O35" s="192">
        <v>134</v>
      </c>
      <c r="P35" s="197">
        <v>30</v>
      </c>
      <c r="Q35" s="1039">
        <v>0</v>
      </c>
      <c r="R35" s="1039">
        <v>0</v>
      </c>
      <c r="S35" s="1039">
        <v>0</v>
      </c>
      <c r="T35" s="1223">
        <v>0</v>
      </c>
      <c r="U35" s="1039">
        <v>0</v>
      </c>
      <c r="V35" s="974">
        <v>0</v>
      </c>
      <c r="W35" s="1145">
        <v>2224</v>
      </c>
      <c r="X35" s="1145">
        <v>12557</v>
      </c>
      <c r="Y35" s="1145">
        <v>11018</v>
      </c>
      <c r="Z35" s="1145">
        <v>3541</v>
      </c>
      <c r="AA35" s="1140">
        <v>2256</v>
      </c>
      <c r="AB35" s="956">
        <v>45523</v>
      </c>
      <c r="AC35" s="986">
        <v>100</v>
      </c>
      <c r="AD35" s="986">
        <v>97</v>
      </c>
      <c r="AE35" s="987">
        <v>85</v>
      </c>
      <c r="AF35" s="957">
        <v>8149</v>
      </c>
      <c r="AG35" s="957">
        <v>27270.5</v>
      </c>
      <c r="AH35" s="197">
        <v>480</v>
      </c>
      <c r="AI35" s="957">
        <v>3360</v>
      </c>
      <c r="AJ35" s="957">
        <v>3446.75</v>
      </c>
      <c r="AK35" s="957">
        <v>17079.59</v>
      </c>
      <c r="AL35" s="197">
        <v>14194.55</v>
      </c>
      <c r="AM35" s="197">
        <v>20298.206499999997</v>
      </c>
      <c r="AN35" s="956">
        <v>26278</v>
      </c>
      <c r="AO35" s="197">
        <v>3248</v>
      </c>
      <c r="AP35" s="980">
        <v>6980</v>
      </c>
      <c r="AQ35" s="980">
        <v>390</v>
      </c>
      <c r="AR35" s="981">
        <v>112</v>
      </c>
      <c r="AS35" s="981">
        <v>65</v>
      </c>
      <c r="AT35" s="982">
        <v>450</v>
      </c>
      <c r="AU35" s="983">
        <v>1150</v>
      </c>
      <c r="AV35" s="980">
        <v>130</v>
      </c>
      <c r="AW35" s="981">
        <v>160</v>
      </c>
      <c r="AX35" s="197">
        <v>70000</v>
      </c>
      <c r="AY35" s="197">
        <v>1250000</v>
      </c>
      <c r="AZ35" s="980">
        <v>1200</v>
      </c>
      <c r="BA35" s="988">
        <v>376000</v>
      </c>
      <c r="BB35" s="832">
        <v>435000</v>
      </c>
      <c r="BC35" s="834">
        <v>49300</v>
      </c>
      <c r="BD35" s="809">
        <v>58000</v>
      </c>
      <c r="BE35" s="985">
        <v>59500</v>
      </c>
      <c r="BF35" s="830">
        <v>119000</v>
      </c>
      <c r="BG35" s="1058">
        <v>64.945216329024106</v>
      </c>
    </row>
    <row r="36" spans="2:59" x14ac:dyDescent="0.25">
      <c r="B36" s="692">
        <v>26</v>
      </c>
      <c r="C36" s="41">
        <v>41615</v>
      </c>
      <c r="D36" s="48" t="s">
        <v>61</v>
      </c>
      <c r="E36" s="231">
        <v>24315</v>
      </c>
      <c r="F36" s="192">
        <v>13028</v>
      </c>
      <c r="G36" s="141">
        <v>2774</v>
      </c>
      <c r="H36" s="181">
        <v>297</v>
      </c>
      <c r="I36" s="139">
        <v>123</v>
      </c>
      <c r="J36" s="728">
        <v>1.02</v>
      </c>
      <c r="K36" s="1137">
        <v>3.7</v>
      </c>
      <c r="L36" s="701">
        <v>2.3866348448687349</v>
      </c>
      <c r="M36" s="192">
        <v>4</v>
      </c>
      <c r="N36" s="1039">
        <v>0</v>
      </c>
      <c r="O36" s="192">
        <v>23</v>
      </c>
      <c r="P36" s="197">
        <v>5</v>
      </c>
      <c r="Q36" s="154">
        <v>4</v>
      </c>
      <c r="R36" s="1039">
        <v>0</v>
      </c>
      <c r="S36" s="1039">
        <v>0</v>
      </c>
      <c r="T36" s="154">
        <v>4</v>
      </c>
      <c r="U36" s="154">
        <v>2</v>
      </c>
      <c r="V36" s="154">
        <v>185</v>
      </c>
      <c r="W36" s="197">
        <v>515</v>
      </c>
      <c r="X36" s="197">
        <v>2180</v>
      </c>
      <c r="Y36" s="197">
        <v>1621</v>
      </c>
      <c r="Z36" s="197">
        <v>549</v>
      </c>
      <c r="AA36" s="154">
        <v>120</v>
      </c>
      <c r="AB36" s="956">
        <v>8616</v>
      </c>
      <c r="AC36" s="986">
        <v>94</v>
      </c>
      <c r="AD36" s="986">
        <v>90</v>
      </c>
      <c r="AE36" s="987">
        <v>100</v>
      </c>
      <c r="AF36" s="957">
        <v>3447</v>
      </c>
      <c r="AG36" s="957">
        <v>18315.45</v>
      </c>
      <c r="AH36" s="197">
        <v>27</v>
      </c>
      <c r="AI36" s="957">
        <v>230</v>
      </c>
      <c r="AJ36" s="957">
        <v>2253.79</v>
      </c>
      <c r="AK36" s="957">
        <v>10715.038</v>
      </c>
      <c r="AL36" s="197">
        <v>590.45000000000005</v>
      </c>
      <c r="AM36" s="197">
        <v>838.43900000000008</v>
      </c>
      <c r="AN36" s="956">
        <v>14020</v>
      </c>
      <c r="AO36" s="197">
        <v>2500</v>
      </c>
      <c r="AP36" s="980">
        <v>220</v>
      </c>
      <c r="AQ36" s="980">
        <v>220</v>
      </c>
      <c r="AR36" s="981">
        <v>150</v>
      </c>
      <c r="AS36" s="981">
        <v>50</v>
      </c>
      <c r="AT36" s="1039">
        <v>0</v>
      </c>
      <c r="AU36" s="983">
        <v>850</v>
      </c>
      <c r="AV36" s="980">
        <v>750</v>
      </c>
      <c r="AW36" s="981">
        <v>120</v>
      </c>
      <c r="AX36" s="197">
        <v>560000</v>
      </c>
      <c r="AY36" s="197">
        <v>500000</v>
      </c>
      <c r="AZ36" s="980">
        <v>450</v>
      </c>
      <c r="BA36" s="984">
        <v>742500</v>
      </c>
      <c r="BB36" s="833">
        <v>1650000</v>
      </c>
      <c r="BC36" s="835">
        <v>200000</v>
      </c>
      <c r="BD36" s="814">
        <v>200000</v>
      </c>
      <c r="BE36" s="1039">
        <v>0</v>
      </c>
      <c r="BF36" s="1039">
        <v>0</v>
      </c>
      <c r="BG36" s="1059">
        <v>61.949237127326001</v>
      </c>
    </row>
    <row r="37" spans="2:59" x14ac:dyDescent="0.25">
      <c r="B37" s="283">
        <v>27</v>
      </c>
      <c r="C37" s="41">
        <v>41660</v>
      </c>
      <c r="D37" s="48" t="s">
        <v>85</v>
      </c>
      <c r="E37" s="765">
        <v>13397</v>
      </c>
      <c r="F37" s="192">
        <v>11314</v>
      </c>
      <c r="G37" s="141">
        <v>537</v>
      </c>
      <c r="H37" s="175">
        <v>196</v>
      </c>
      <c r="I37" s="139">
        <v>52</v>
      </c>
      <c r="J37" s="693">
        <v>0.4</v>
      </c>
      <c r="K37" s="1137">
        <v>11.7</v>
      </c>
      <c r="L37" s="701">
        <v>3.1598513011152414</v>
      </c>
      <c r="M37" s="192">
        <v>2</v>
      </c>
      <c r="N37" s="974">
        <v>0</v>
      </c>
      <c r="O37" s="192">
        <v>38</v>
      </c>
      <c r="P37" s="1039">
        <v>0</v>
      </c>
      <c r="Q37" s="154">
        <v>2</v>
      </c>
      <c r="R37" s="1039">
        <v>0</v>
      </c>
      <c r="S37" s="1039">
        <v>0</v>
      </c>
      <c r="T37" s="154">
        <v>4</v>
      </c>
      <c r="U37" s="154">
        <v>2</v>
      </c>
      <c r="V37" s="154">
        <v>112</v>
      </c>
      <c r="W37" s="197">
        <v>233</v>
      </c>
      <c r="X37" s="197">
        <v>1313</v>
      </c>
      <c r="Y37" s="197">
        <v>649</v>
      </c>
      <c r="Z37" s="197">
        <v>184</v>
      </c>
      <c r="AA37" s="154">
        <v>89</v>
      </c>
      <c r="AB37" s="956">
        <v>3580</v>
      </c>
      <c r="AC37" s="986">
        <v>99</v>
      </c>
      <c r="AD37" s="986">
        <v>96</v>
      </c>
      <c r="AE37" s="987">
        <v>98</v>
      </c>
      <c r="AF37" s="957">
        <v>328.5</v>
      </c>
      <c r="AG37" s="957">
        <v>791.9</v>
      </c>
      <c r="AH37" s="197">
        <v>50</v>
      </c>
      <c r="AI37" s="957">
        <v>286.5</v>
      </c>
      <c r="AJ37" s="957">
        <v>752.3</v>
      </c>
      <c r="AK37" s="957">
        <v>4301.59</v>
      </c>
      <c r="AL37" s="197">
        <v>2895.57</v>
      </c>
      <c r="AM37" s="197">
        <v>4140.6651000000002</v>
      </c>
      <c r="AN37" s="956">
        <v>5075</v>
      </c>
      <c r="AO37" s="197">
        <v>300</v>
      </c>
      <c r="AP37" s="980">
        <v>350</v>
      </c>
      <c r="AQ37" s="980">
        <v>25</v>
      </c>
      <c r="AR37" s="981">
        <v>40</v>
      </c>
      <c r="AS37" s="1039">
        <v>0</v>
      </c>
      <c r="AT37" s="1039">
        <v>0</v>
      </c>
      <c r="AU37" s="983">
        <v>100</v>
      </c>
      <c r="AV37" s="1039">
        <v>0</v>
      </c>
      <c r="AW37" s="981">
        <v>45</v>
      </c>
      <c r="AX37" s="199">
        <v>20000</v>
      </c>
      <c r="AY37" s="197">
        <v>80000</v>
      </c>
      <c r="AZ37" s="980">
        <v>30</v>
      </c>
      <c r="BA37" s="988">
        <v>111500</v>
      </c>
      <c r="BB37" s="832">
        <v>23000</v>
      </c>
      <c r="BC37" s="1039">
        <v>0</v>
      </c>
      <c r="BD37" s="1039">
        <v>0</v>
      </c>
      <c r="BE37" s="985">
        <v>14000</v>
      </c>
      <c r="BF37" s="830">
        <v>28000</v>
      </c>
      <c r="BG37" s="1058">
        <v>54.235766365640103</v>
      </c>
    </row>
    <row r="38" spans="2:59" x14ac:dyDescent="0.25">
      <c r="B38" s="283">
        <v>28</v>
      </c>
      <c r="C38" s="41">
        <v>41668</v>
      </c>
      <c r="D38" s="48" t="s">
        <v>86</v>
      </c>
      <c r="E38" s="231">
        <v>35609</v>
      </c>
      <c r="F38" s="192">
        <v>29272</v>
      </c>
      <c r="G38" s="141">
        <v>2460</v>
      </c>
      <c r="H38" s="175">
        <v>422</v>
      </c>
      <c r="I38" s="157">
        <v>145</v>
      </c>
      <c r="J38" s="728">
        <v>0.31</v>
      </c>
      <c r="K38" s="1137">
        <v>16.2</v>
      </c>
      <c r="L38" s="701">
        <v>3.3243486073674751</v>
      </c>
      <c r="M38" s="192">
        <v>9</v>
      </c>
      <c r="N38" s="1039">
        <v>0</v>
      </c>
      <c r="O38" s="192">
        <v>80</v>
      </c>
      <c r="P38" s="197">
        <v>1</v>
      </c>
      <c r="Q38" s="139">
        <v>9</v>
      </c>
      <c r="R38" s="1039">
        <v>0</v>
      </c>
      <c r="S38" s="1039">
        <v>0</v>
      </c>
      <c r="T38" s="154">
        <v>8</v>
      </c>
      <c r="U38" s="154">
        <v>2</v>
      </c>
      <c r="V38" s="154">
        <v>279</v>
      </c>
      <c r="W38" s="197">
        <v>548</v>
      </c>
      <c r="X38" s="197">
        <v>2951</v>
      </c>
      <c r="Y38" s="197">
        <v>2008</v>
      </c>
      <c r="Z38" s="197">
        <v>660</v>
      </c>
      <c r="AA38" s="154">
        <v>314</v>
      </c>
      <c r="AB38" s="956">
        <v>10402</v>
      </c>
      <c r="AC38" s="986">
        <v>99</v>
      </c>
      <c r="AD38" s="986">
        <v>97</v>
      </c>
      <c r="AE38" s="987">
        <v>99</v>
      </c>
      <c r="AF38" s="957">
        <v>2371.5</v>
      </c>
      <c r="AG38" s="957">
        <v>6973</v>
      </c>
      <c r="AH38" s="197">
        <v>210</v>
      </c>
      <c r="AI38" s="957">
        <v>1252</v>
      </c>
      <c r="AJ38" s="957">
        <v>2353.4499999999998</v>
      </c>
      <c r="AK38" s="957">
        <v>18169.59</v>
      </c>
      <c r="AL38" s="197">
        <v>4611.71</v>
      </c>
      <c r="AM38" s="197">
        <v>6594.7452999999996</v>
      </c>
      <c r="AN38" s="956">
        <v>6987</v>
      </c>
      <c r="AO38" s="197">
        <v>852</v>
      </c>
      <c r="AP38" s="980">
        <v>850</v>
      </c>
      <c r="AQ38" s="980">
        <v>175</v>
      </c>
      <c r="AR38" s="981">
        <v>100</v>
      </c>
      <c r="AS38" s="981">
        <v>45</v>
      </c>
      <c r="AT38" s="982">
        <v>800</v>
      </c>
      <c r="AU38" s="983">
        <v>2800</v>
      </c>
      <c r="AV38" s="980">
        <v>95</v>
      </c>
      <c r="AW38" s="981">
        <v>93</v>
      </c>
      <c r="AX38" s="197">
        <v>8000</v>
      </c>
      <c r="AY38" s="197">
        <v>120000</v>
      </c>
      <c r="AZ38" s="980">
        <v>765</v>
      </c>
      <c r="BA38" s="984">
        <v>101500</v>
      </c>
      <c r="BB38" s="833">
        <v>3000</v>
      </c>
      <c r="BC38" s="1039">
        <v>0</v>
      </c>
      <c r="BD38" s="1039">
        <v>0</v>
      </c>
      <c r="BE38" s="985">
        <v>4350</v>
      </c>
      <c r="BF38" s="830">
        <v>8700</v>
      </c>
      <c r="BG38" s="1059">
        <v>55.492135244201897</v>
      </c>
    </row>
    <row r="39" spans="2:59" x14ac:dyDescent="0.25">
      <c r="B39" s="283">
        <v>29</v>
      </c>
      <c r="C39" s="41">
        <v>41676</v>
      </c>
      <c r="D39" s="48" t="s">
        <v>62</v>
      </c>
      <c r="E39" s="765">
        <v>11107</v>
      </c>
      <c r="F39" s="192">
        <v>9490</v>
      </c>
      <c r="G39" s="141">
        <v>605</v>
      </c>
      <c r="H39" s="175">
        <v>160</v>
      </c>
      <c r="I39" s="139">
        <v>36</v>
      </c>
      <c r="J39" s="693">
        <v>0.64</v>
      </c>
      <c r="K39" s="1137">
        <v>7.9</v>
      </c>
      <c r="L39" s="700">
        <v>1.8090452261306531</v>
      </c>
      <c r="M39" s="192">
        <v>4</v>
      </c>
      <c r="N39" s="974">
        <v>0</v>
      </c>
      <c r="O39" s="192">
        <v>35</v>
      </c>
      <c r="P39" s="1039">
        <v>0</v>
      </c>
      <c r="Q39" s="154">
        <v>3</v>
      </c>
      <c r="R39" s="1039">
        <v>0</v>
      </c>
      <c r="S39" s="154">
        <v>1</v>
      </c>
      <c r="T39" s="154">
        <v>1</v>
      </c>
      <c r="U39" s="154">
        <v>1</v>
      </c>
      <c r="V39" s="154">
        <v>98</v>
      </c>
      <c r="W39" s="197">
        <v>140</v>
      </c>
      <c r="X39" s="197">
        <v>1062</v>
      </c>
      <c r="Y39" s="197">
        <v>694</v>
      </c>
      <c r="Z39" s="197">
        <v>237</v>
      </c>
      <c r="AA39" s="154">
        <v>100</v>
      </c>
      <c r="AB39" s="956">
        <v>3630</v>
      </c>
      <c r="AC39" s="986">
        <v>98.8</v>
      </c>
      <c r="AD39" s="986">
        <v>100</v>
      </c>
      <c r="AE39" s="987">
        <v>100</v>
      </c>
      <c r="AF39" s="957">
        <v>3565</v>
      </c>
      <c r="AG39" s="957">
        <v>5329.4</v>
      </c>
      <c r="AH39" s="197">
        <v>62</v>
      </c>
      <c r="AI39" s="957">
        <v>382</v>
      </c>
      <c r="AJ39" s="957">
        <v>1484.2999999999997</v>
      </c>
      <c r="AK39" s="957">
        <v>8323.0099999999984</v>
      </c>
      <c r="AL39" s="197">
        <v>2495.52</v>
      </c>
      <c r="AM39" s="197">
        <v>3543.6383999999998</v>
      </c>
      <c r="AN39" s="956">
        <v>8328</v>
      </c>
      <c r="AO39" s="197">
        <v>700</v>
      </c>
      <c r="AP39" s="997">
        <v>320</v>
      </c>
      <c r="AQ39" s="980">
        <v>60</v>
      </c>
      <c r="AR39" s="981">
        <v>40</v>
      </c>
      <c r="AS39" s="981">
        <v>16</v>
      </c>
      <c r="AT39" s="982">
        <v>200</v>
      </c>
      <c r="AU39" s="983">
        <v>150</v>
      </c>
      <c r="AV39" s="980">
        <v>150</v>
      </c>
      <c r="AW39" s="981">
        <v>100</v>
      </c>
      <c r="AX39" s="197">
        <v>1500</v>
      </c>
      <c r="AY39" s="197">
        <v>18000</v>
      </c>
      <c r="AZ39" s="980">
        <v>165</v>
      </c>
      <c r="BA39" s="992">
        <v>0</v>
      </c>
      <c r="BB39" s="834">
        <v>0</v>
      </c>
      <c r="BC39" s="1039">
        <v>0</v>
      </c>
      <c r="BD39" s="1039">
        <v>0</v>
      </c>
      <c r="BE39" s="985">
        <v>27000</v>
      </c>
      <c r="BF39" s="830">
        <v>45000</v>
      </c>
      <c r="BG39" s="1058">
        <v>54.403832110032702</v>
      </c>
    </row>
    <row r="40" spans="2:59" x14ac:dyDescent="0.25">
      <c r="B40" s="283">
        <v>30</v>
      </c>
      <c r="C40" s="41">
        <v>41770</v>
      </c>
      <c r="D40" s="48" t="s">
        <v>77</v>
      </c>
      <c r="E40" s="231">
        <v>21572</v>
      </c>
      <c r="F40" s="192">
        <v>17724</v>
      </c>
      <c r="G40" s="141">
        <v>1093</v>
      </c>
      <c r="H40" s="175">
        <v>372</v>
      </c>
      <c r="I40" s="139">
        <v>88</v>
      </c>
      <c r="J40" s="728">
        <v>0.38</v>
      </c>
      <c r="K40" s="1137">
        <v>9</v>
      </c>
      <c r="L40" s="701">
        <v>2.151639344262295</v>
      </c>
      <c r="M40" s="192">
        <v>7</v>
      </c>
      <c r="N40" s="1039">
        <v>0</v>
      </c>
      <c r="O40" s="192">
        <v>48</v>
      </c>
      <c r="P40" s="197">
        <v>2</v>
      </c>
      <c r="Q40" s="139">
        <v>5</v>
      </c>
      <c r="R40" s="1039">
        <v>0</v>
      </c>
      <c r="S40" s="154">
        <v>1</v>
      </c>
      <c r="T40" s="154">
        <v>3</v>
      </c>
      <c r="U40" s="154">
        <v>2</v>
      </c>
      <c r="V40" s="154">
        <v>195</v>
      </c>
      <c r="W40" s="197">
        <v>445</v>
      </c>
      <c r="X40" s="197">
        <v>2359</v>
      </c>
      <c r="Y40" s="197">
        <v>1414</v>
      </c>
      <c r="Z40" s="197">
        <v>422</v>
      </c>
      <c r="AA40" s="154">
        <v>341</v>
      </c>
      <c r="AB40" s="956">
        <v>6482</v>
      </c>
      <c r="AC40" s="986">
        <v>100</v>
      </c>
      <c r="AD40" s="986">
        <v>97</v>
      </c>
      <c r="AE40" s="987">
        <v>100</v>
      </c>
      <c r="AF40" s="957">
        <v>581</v>
      </c>
      <c r="AG40" s="957">
        <v>3909</v>
      </c>
      <c r="AH40" s="197">
        <v>60</v>
      </c>
      <c r="AI40" s="957">
        <v>365</v>
      </c>
      <c r="AJ40" s="957">
        <v>781.90000000000009</v>
      </c>
      <c r="AK40" s="957">
        <v>5595.25</v>
      </c>
      <c r="AL40" s="197">
        <v>5199.2299999999996</v>
      </c>
      <c r="AM40" s="197">
        <v>7382.9065999999993</v>
      </c>
      <c r="AN40" s="956">
        <v>8681</v>
      </c>
      <c r="AO40" s="197">
        <v>1500</v>
      </c>
      <c r="AP40" s="980">
        <v>155</v>
      </c>
      <c r="AQ40" s="980">
        <v>55</v>
      </c>
      <c r="AR40" s="981">
        <v>18</v>
      </c>
      <c r="AS40" s="981">
        <v>28</v>
      </c>
      <c r="AT40" s="982">
        <v>191</v>
      </c>
      <c r="AU40" s="1039">
        <v>0</v>
      </c>
      <c r="AV40" s="980">
        <v>145</v>
      </c>
      <c r="AW40" s="981">
        <v>80</v>
      </c>
      <c r="AX40" s="197">
        <v>24000</v>
      </c>
      <c r="AY40" s="197">
        <v>33000</v>
      </c>
      <c r="AZ40" s="980">
        <v>155</v>
      </c>
      <c r="BA40" s="984">
        <v>121600</v>
      </c>
      <c r="BB40" s="833">
        <v>48000</v>
      </c>
      <c r="BC40" s="1039">
        <v>0</v>
      </c>
      <c r="BD40" s="1039">
        <v>0</v>
      </c>
      <c r="BE40" s="985">
        <v>6900</v>
      </c>
      <c r="BF40" s="830">
        <v>13800</v>
      </c>
      <c r="BG40" s="1059">
        <v>60.559929861362498</v>
      </c>
    </row>
    <row r="41" spans="2:59" x14ac:dyDescent="0.25">
      <c r="B41" s="570">
        <v>31</v>
      </c>
      <c r="C41" s="41">
        <v>41791</v>
      </c>
      <c r="D41" s="48" t="s">
        <v>78</v>
      </c>
      <c r="E41" s="765">
        <v>18826</v>
      </c>
      <c r="F41" s="192">
        <v>14100</v>
      </c>
      <c r="G41" s="141">
        <v>1075</v>
      </c>
      <c r="H41" s="175">
        <v>266</v>
      </c>
      <c r="I41" s="139">
        <v>84</v>
      </c>
      <c r="J41" s="693">
        <v>0.19</v>
      </c>
      <c r="K41" s="1137">
        <v>7.4</v>
      </c>
      <c r="L41" s="701">
        <v>2.4406332453825859</v>
      </c>
      <c r="M41" s="192">
        <v>6</v>
      </c>
      <c r="N41" s="974">
        <v>0</v>
      </c>
      <c r="O41" s="192">
        <v>45</v>
      </c>
      <c r="P41" s="197">
        <v>1</v>
      </c>
      <c r="Q41" s="139">
        <v>6</v>
      </c>
      <c r="R41" s="1039">
        <v>0</v>
      </c>
      <c r="S41" s="1039">
        <v>0</v>
      </c>
      <c r="T41" s="154">
        <v>6</v>
      </c>
      <c r="U41" s="154">
        <v>2</v>
      </c>
      <c r="V41" s="154">
        <v>170</v>
      </c>
      <c r="W41" s="197">
        <v>333</v>
      </c>
      <c r="X41" s="197">
        <v>1645</v>
      </c>
      <c r="Y41" s="197">
        <v>1318</v>
      </c>
      <c r="Z41" s="197">
        <v>462</v>
      </c>
      <c r="AA41" s="154">
        <v>166</v>
      </c>
      <c r="AB41" s="956">
        <v>5684</v>
      </c>
      <c r="AC41" s="986">
        <v>99.38</v>
      </c>
      <c r="AD41" s="986">
        <v>96.2</v>
      </c>
      <c r="AE41" s="987">
        <v>96</v>
      </c>
      <c r="AF41" s="957">
        <v>517</v>
      </c>
      <c r="AG41" s="957">
        <v>2186.1</v>
      </c>
      <c r="AH41" s="197">
        <v>40</v>
      </c>
      <c r="AI41" s="957">
        <v>280</v>
      </c>
      <c r="AJ41" s="957">
        <v>1347.01</v>
      </c>
      <c r="AK41" s="957">
        <v>9694.246000000001</v>
      </c>
      <c r="AL41" s="197">
        <v>2362.98</v>
      </c>
      <c r="AM41" s="197">
        <v>3355.4315999999999</v>
      </c>
      <c r="AN41" s="956">
        <v>17454</v>
      </c>
      <c r="AO41" s="197">
        <v>1300</v>
      </c>
      <c r="AP41" s="980">
        <v>550</v>
      </c>
      <c r="AQ41" s="980">
        <v>70</v>
      </c>
      <c r="AR41" s="981">
        <v>130</v>
      </c>
      <c r="AS41" s="981">
        <v>20</v>
      </c>
      <c r="AT41" s="1039">
        <v>0</v>
      </c>
      <c r="AU41" s="983">
        <v>40</v>
      </c>
      <c r="AV41" s="980">
        <v>18</v>
      </c>
      <c r="AW41" s="981">
        <v>35</v>
      </c>
      <c r="AX41" s="197">
        <v>6000</v>
      </c>
      <c r="AY41" s="197">
        <v>24500</v>
      </c>
      <c r="AZ41" s="980">
        <v>170</v>
      </c>
      <c r="BA41" s="988">
        <v>124400</v>
      </c>
      <c r="BB41" s="832">
        <v>61000</v>
      </c>
      <c r="BC41" s="834">
        <v>4400</v>
      </c>
      <c r="BD41" s="809">
        <v>5500</v>
      </c>
      <c r="BE41" s="1039">
        <v>0</v>
      </c>
      <c r="BF41" s="1039">
        <v>0</v>
      </c>
      <c r="BG41" s="1058">
        <v>55.0712832478007</v>
      </c>
    </row>
    <row r="42" spans="2:59" x14ac:dyDescent="0.25">
      <c r="B42" s="283">
        <v>32</v>
      </c>
      <c r="C42" s="41">
        <v>41799</v>
      </c>
      <c r="D42" s="48" t="s">
        <v>63</v>
      </c>
      <c r="E42" s="231">
        <v>14213</v>
      </c>
      <c r="F42" s="192">
        <v>8953</v>
      </c>
      <c r="G42" s="141">
        <v>897</v>
      </c>
      <c r="H42" s="175">
        <v>136</v>
      </c>
      <c r="I42" s="139">
        <v>60</v>
      </c>
      <c r="J42" s="728">
        <v>0.11</v>
      </c>
      <c r="K42" s="1137">
        <v>12.7</v>
      </c>
      <c r="L42" s="702">
        <v>1.7482517482517483</v>
      </c>
      <c r="M42" s="192">
        <v>4</v>
      </c>
      <c r="N42" s="1039">
        <v>0</v>
      </c>
      <c r="O42" s="192">
        <v>42</v>
      </c>
      <c r="P42" s="1039">
        <v>0</v>
      </c>
      <c r="Q42" s="154">
        <v>4</v>
      </c>
      <c r="R42" s="1039">
        <v>0</v>
      </c>
      <c r="S42" s="1039">
        <v>0</v>
      </c>
      <c r="T42" s="154">
        <v>2</v>
      </c>
      <c r="U42" s="154">
        <v>2</v>
      </c>
      <c r="V42" s="154">
        <v>120</v>
      </c>
      <c r="W42" s="197">
        <v>192</v>
      </c>
      <c r="X42" s="197">
        <v>1145</v>
      </c>
      <c r="Y42" s="197">
        <v>760</v>
      </c>
      <c r="Z42" s="197">
        <v>244</v>
      </c>
      <c r="AA42" s="154">
        <v>82</v>
      </c>
      <c r="AB42" s="956">
        <v>4161</v>
      </c>
      <c r="AC42" s="986">
        <v>100</v>
      </c>
      <c r="AD42" s="986">
        <v>99</v>
      </c>
      <c r="AE42" s="987">
        <v>100</v>
      </c>
      <c r="AF42" s="957">
        <v>3063</v>
      </c>
      <c r="AG42" s="957">
        <v>16990.269999999997</v>
      </c>
      <c r="AH42" s="197">
        <v>87</v>
      </c>
      <c r="AI42" s="957">
        <v>540</v>
      </c>
      <c r="AJ42" s="957">
        <v>3917.41</v>
      </c>
      <c r="AK42" s="957">
        <v>19154.732199999999</v>
      </c>
      <c r="AL42" s="197">
        <v>2608.63</v>
      </c>
      <c r="AM42" s="197">
        <v>3704.2545999999998</v>
      </c>
      <c r="AN42" s="956">
        <v>17737</v>
      </c>
      <c r="AO42" s="197">
        <v>300</v>
      </c>
      <c r="AP42" s="980">
        <v>2550</v>
      </c>
      <c r="AQ42" s="980">
        <v>950</v>
      </c>
      <c r="AR42" s="981">
        <v>80</v>
      </c>
      <c r="AS42" s="981">
        <v>10</v>
      </c>
      <c r="AT42" s="1039">
        <v>0</v>
      </c>
      <c r="AU42" s="983">
        <v>1500</v>
      </c>
      <c r="AV42" s="1039">
        <v>0</v>
      </c>
      <c r="AW42" s="981">
        <v>400</v>
      </c>
      <c r="AX42" s="197">
        <v>6000</v>
      </c>
      <c r="AY42" s="197">
        <v>28000</v>
      </c>
      <c r="AZ42" s="980">
        <v>55</v>
      </c>
      <c r="BA42" s="984">
        <v>710500</v>
      </c>
      <c r="BB42" s="833">
        <v>28000</v>
      </c>
      <c r="BC42" s="835">
        <v>5500</v>
      </c>
      <c r="BD42" s="814">
        <v>5500</v>
      </c>
      <c r="BE42" s="1039">
        <v>0</v>
      </c>
      <c r="BF42" s="1039">
        <v>0</v>
      </c>
      <c r="BG42" s="1059">
        <v>56.847328975490498</v>
      </c>
    </row>
    <row r="43" spans="2:59" x14ac:dyDescent="0.25">
      <c r="B43" s="283">
        <v>33</v>
      </c>
      <c r="C43" s="41">
        <v>41801</v>
      </c>
      <c r="D43" s="48" t="s">
        <v>64</v>
      </c>
      <c r="E43" s="765">
        <v>8666</v>
      </c>
      <c r="F43" s="192">
        <v>6261</v>
      </c>
      <c r="G43" s="141">
        <v>608</v>
      </c>
      <c r="H43" s="175">
        <v>104</v>
      </c>
      <c r="I43" s="157">
        <v>45</v>
      </c>
      <c r="J43" s="693">
        <v>0.23</v>
      </c>
      <c r="K43" s="1137">
        <v>6.9</v>
      </c>
      <c r="L43" s="701">
        <v>2.8862478777589131</v>
      </c>
      <c r="M43" s="192">
        <v>3</v>
      </c>
      <c r="N43" s="974">
        <v>0</v>
      </c>
      <c r="O43" s="192">
        <v>20</v>
      </c>
      <c r="P43" s="1039">
        <v>0</v>
      </c>
      <c r="Q43" s="154">
        <v>2</v>
      </c>
      <c r="R43" s="1039">
        <v>0</v>
      </c>
      <c r="S43" s="154">
        <v>1</v>
      </c>
      <c r="T43" s="154">
        <v>2</v>
      </c>
      <c r="U43" s="154">
        <v>1</v>
      </c>
      <c r="V43" s="154">
        <v>65</v>
      </c>
      <c r="W43" s="197">
        <v>123</v>
      </c>
      <c r="X43" s="197">
        <v>757</v>
      </c>
      <c r="Y43" s="197">
        <v>443</v>
      </c>
      <c r="Z43" s="197">
        <v>126</v>
      </c>
      <c r="AA43" s="154">
        <v>61</v>
      </c>
      <c r="AB43" s="956">
        <v>2922</v>
      </c>
      <c r="AC43" s="986">
        <v>92.4</v>
      </c>
      <c r="AD43" s="986">
        <v>94.16</v>
      </c>
      <c r="AE43" s="987">
        <v>99</v>
      </c>
      <c r="AF43" s="957">
        <v>984</v>
      </c>
      <c r="AG43" s="957">
        <v>4314.5</v>
      </c>
      <c r="AH43" s="197">
        <v>38</v>
      </c>
      <c r="AI43" s="957">
        <v>228</v>
      </c>
      <c r="AJ43" s="957">
        <v>466.44999999999993</v>
      </c>
      <c r="AK43" s="957">
        <v>1893.6489999999999</v>
      </c>
      <c r="AL43" s="197">
        <v>2066.3000000000002</v>
      </c>
      <c r="AM43" s="197">
        <v>2934.1460000000002</v>
      </c>
      <c r="AN43" s="956">
        <v>5565</v>
      </c>
      <c r="AO43" s="197">
        <v>3199</v>
      </c>
      <c r="AP43" s="980">
        <v>250</v>
      </c>
      <c r="AQ43" s="980">
        <v>35</v>
      </c>
      <c r="AR43" s="981">
        <v>189</v>
      </c>
      <c r="AS43" s="981">
        <v>25</v>
      </c>
      <c r="AT43" s="1039">
        <v>0</v>
      </c>
      <c r="AU43" s="1039">
        <v>0</v>
      </c>
      <c r="AV43" s="980">
        <v>45</v>
      </c>
      <c r="AW43" s="981">
        <v>120</v>
      </c>
      <c r="AX43" s="197">
        <v>3500</v>
      </c>
      <c r="AY43" s="197">
        <v>16000</v>
      </c>
      <c r="AZ43" s="980">
        <v>24</v>
      </c>
      <c r="BA43" s="988">
        <v>8296</v>
      </c>
      <c r="BB43" s="832">
        <v>24400</v>
      </c>
      <c r="BC43" s="834">
        <v>560</v>
      </c>
      <c r="BD43" s="809">
        <v>800</v>
      </c>
      <c r="BE43" s="985">
        <v>13800</v>
      </c>
      <c r="BF43" s="830">
        <v>23000</v>
      </c>
      <c r="BG43" s="1058">
        <v>54.842647069379801</v>
      </c>
    </row>
    <row r="44" spans="2:59" x14ac:dyDescent="0.25">
      <c r="B44" s="283">
        <v>34</v>
      </c>
      <c r="C44" s="41">
        <v>41797</v>
      </c>
      <c r="D44" s="48" t="s">
        <v>71</v>
      </c>
      <c r="E44" s="231">
        <v>11321</v>
      </c>
      <c r="F44" s="192">
        <v>6904</v>
      </c>
      <c r="G44" s="141">
        <v>1437</v>
      </c>
      <c r="H44" s="175">
        <v>145</v>
      </c>
      <c r="I44" s="139">
        <v>58</v>
      </c>
      <c r="J44" s="728">
        <v>0.11</v>
      </c>
      <c r="K44" s="1137">
        <v>8</v>
      </c>
      <c r="L44" s="701">
        <v>2.768729641693811</v>
      </c>
      <c r="M44" s="192">
        <v>4</v>
      </c>
      <c r="N44" s="1039">
        <v>0</v>
      </c>
      <c r="O44" s="192">
        <v>16</v>
      </c>
      <c r="P44" s="195">
        <v>1</v>
      </c>
      <c r="Q44" s="154">
        <v>3</v>
      </c>
      <c r="R44" s="1039">
        <v>0</v>
      </c>
      <c r="S44" s="154">
        <v>1</v>
      </c>
      <c r="T44" s="154">
        <v>4</v>
      </c>
      <c r="U44" s="154">
        <v>1</v>
      </c>
      <c r="V44" s="154">
        <v>93</v>
      </c>
      <c r="W44" s="197">
        <v>169</v>
      </c>
      <c r="X44" s="197">
        <v>939</v>
      </c>
      <c r="Y44" s="197">
        <v>693</v>
      </c>
      <c r="Z44" s="197">
        <v>266</v>
      </c>
      <c r="AA44" s="154">
        <v>92</v>
      </c>
      <c r="AB44" s="956">
        <v>3834</v>
      </c>
      <c r="AC44" s="986">
        <v>95</v>
      </c>
      <c r="AD44" s="986">
        <v>90</v>
      </c>
      <c r="AE44" s="987">
        <v>94</v>
      </c>
      <c r="AF44" s="957">
        <v>1122</v>
      </c>
      <c r="AG44" s="957">
        <v>6297.3</v>
      </c>
      <c r="AH44" s="197">
        <v>25</v>
      </c>
      <c r="AI44" s="957">
        <v>175</v>
      </c>
      <c r="AJ44" s="957">
        <v>511.55999999999995</v>
      </c>
      <c r="AK44" s="957">
        <v>1262.6489999999999</v>
      </c>
      <c r="AL44" s="197">
        <v>543.26</v>
      </c>
      <c r="AM44" s="197">
        <v>771.42919999999992</v>
      </c>
      <c r="AN44" s="956">
        <v>17413</v>
      </c>
      <c r="AO44" s="197">
        <v>1050</v>
      </c>
      <c r="AP44" s="980">
        <v>745</v>
      </c>
      <c r="AQ44" s="980">
        <v>30</v>
      </c>
      <c r="AR44" s="981">
        <v>30</v>
      </c>
      <c r="AS44" s="996">
        <v>0</v>
      </c>
      <c r="AT44" s="982">
        <v>50</v>
      </c>
      <c r="AU44" s="983">
        <v>50</v>
      </c>
      <c r="AV44" s="980">
        <v>100</v>
      </c>
      <c r="AW44" s="981">
        <v>15</v>
      </c>
      <c r="AX44" s="197">
        <v>20000</v>
      </c>
      <c r="AY44" s="197">
        <v>96000</v>
      </c>
      <c r="AZ44" s="980">
        <v>140</v>
      </c>
      <c r="BA44" s="984">
        <v>40000</v>
      </c>
      <c r="BB44" s="833">
        <v>80000</v>
      </c>
      <c r="BC44" s="835">
        <v>2400</v>
      </c>
      <c r="BD44" s="833">
        <v>4800</v>
      </c>
      <c r="BE44" s="1039">
        <v>0</v>
      </c>
      <c r="BF44" s="1039">
        <v>0</v>
      </c>
      <c r="BG44" s="1059">
        <v>57.260886999804498</v>
      </c>
    </row>
    <row r="45" spans="2:59" x14ac:dyDescent="0.25">
      <c r="B45" s="283">
        <v>35</v>
      </c>
      <c r="C45" s="41">
        <v>41807</v>
      </c>
      <c r="D45" s="48" t="s">
        <v>87</v>
      </c>
      <c r="E45" s="765">
        <v>23563</v>
      </c>
      <c r="F45" s="192">
        <v>16177</v>
      </c>
      <c r="G45" s="141">
        <v>1313</v>
      </c>
      <c r="H45" s="175">
        <v>307</v>
      </c>
      <c r="I45" s="139">
        <v>110</v>
      </c>
      <c r="J45" s="693">
        <v>0.24</v>
      </c>
      <c r="K45" s="1137">
        <v>7.6</v>
      </c>
      <c r="L45" s="701">
        <v>1.4492753623188406</v>
      </c>
      <c r="M45" s="192">
        <v>6</v>
      </c>
      <c r="N45" s="974">
        <v>0</v>
      </c>
      <c r="O45" s="192">
        <v>31</v>
      </c>
      <c r="P45" s="197">
        <v>3</v>
      </c>
      <c r="Q45" s="139">
        <v>6</v>
      </c>
      <c r="R45" s="1039">
        <v>0</v>
      </c>
      <c r="S45" s="1039">
        <v>0</v>
      </c>
      <c r="T45" s="154">
        <v>5</v>
      </c>
      <c r="U45" s="154">
        <v>1</v>
      </c>
      <c r="V45" s="154">
        <v>171</v>
      </c>
      <c r="W45" s="197">
        <v>339</v>
      </c>
      <c r="X45" s="197">
        <v>1784</v>
      </c>
      <c r="Y45" s="197">
        <v>1358</v>
      </c>
      <c r="Z45" s="197">
        <v>447</v>
      </c>
      <c r="AA45" s="154">
        <v>438</v>
      </c>
      <c r="AB45" s="956">
        <v>7306</v>
      </c>
      <c r="AC45" s="986">
        <v>100</v>
      </c>
      <c r="AD45" s="986">
        <v>100</v>
      </c>
      <c r="AE45" s="987">
        <v>100</v>
      </c>
      <c r="AF45" s="957">
        <v>585</v>
      </c>
      <c r="AG45" s="957">
        <v>1470</v>
      </c>
      <c r="AH45" s="197">
        <v>42</v>
      </c>
      <c r="AI45" s="957">
        <v>322</v>
      </c>
      <c r="AJ45" s="957">
        <v>1385.5</v>
      </c>
      <c r="AK45" s="957">
        <v>7343.74</v>
      </c>
      <c r="AL45" s="197">
        <v>3837.09</v>
      </c>
      <c r="AM45" s="197">
        <v>5487.0387000000001</v>
      </c>
      <c r="AN45" s="956">
        <v>11631</v>
      </c>
      <c r="AO45" s="197">
        <v>2350</v>
      </c>
      <c r="AP45" s="980">
        <v>1050</v>
      </c>
      <c r="AQ45" s="980">
        <v>120</v>
      </c>
      <c r="AR45" s="981">
        <v>5</v>
      </c>
      <c r="AS45" s="981">
        <v>10</v>
      </c>
      <c r="AT45" s="982">
        <v>4200</v>
      </c>
      <c r="AU45" s="983">
        <v>5000</v>
      </c>
      <c r="AV45" s="980">
        <v>150</v>
      </c>
      <c r="AW45" s="981">
        <v>200</v>
      </c>
      <c r="AX45" s="197">
        <v>8000</v>
      </c>
      <c r="AY45" s="197">
        <v>203000</v>
      </c>
      <c r="AZ45" s="980">
        <v>500</v>
      </c>
      <c r="BA45" s="988">
        <v>106390</v>
      </c>
      <c r="BB45" s="832">
        <v>14200</v>
      </c>
      <c r="BC45" s="834">
        <v>2115</v>
      </c>
      <c r="BD45" s="809">
        <v>4000</v>
      </c>
      <c r="BE45" s="1039">
        <v>0</v>
      </c>
      <c r="BF45" s="1039">
        <v>0</v>
      </c>
      <c r="BG45" s="1058">
        <v>58.0317979179014</v>
      </c>
    </row>
    <row r="46" spans="2:59" x14ac:dyDescent="0.25">
      <c r="B46" s="692">
        <v>36</v>
      </c>
      <c r="C46" s="41">
        <v>41872</v>
      </c>
      <c r="D46" s="48" t="s">
        <v>65</v>
      </c>
      <c r="E46" s="231">
        <v>7934</v>
      </c>
      <c r="F46" s="192">
        <v>5149</v>
      </c>
      <c r="G46" s="141">
        <v>572</v>
      </c>
      <c r="H46" s="175">
        <v>85</v>
      </c>
      <c r="I46" s="139">
        <v>52</v>
      </c>
      <c r="J46" s="728">
        <v>0.39</v>
      </c>
      <c r="K46" s="1137">
        <v>8</v>
      </c>
      <c r="L46" s="701">
        <v>1.8264840182648401</v>
      </c>
      <c r="M46" s="192">
        <v>4</v>
      </c>
      <c r="N46" s="197">
        <v>1</v>
      </c>
      <c r="O46" s="192">
        <v>10</v>
      </c>
      <c r="P46" s="1039">
        <v>0</v>
      </c>
      <c r="Q46" s="154">
        <v>3</v>
      </c>
      <c r="R46" s="154">
        <v>1</v>
      </c>
      <c r="S46" s="1039">
        <v>0</v>
      </c>
      <c r="T46" s="154">
        <v>1</v>
      </c>
      <c r="U46" s="1039">
        <v>0</v>
      </c>
      <c r="V46" s="154">
        <v>60</v>
      </c>
      <c r="W46" s="197">
        <v>115</v>
      </c>
      <c r="X46" s="197">
        <v>613</v>
      </c>
      <c r="Y46" s="197">
        <v>389</v>
      </c>
      <c r="Z46" s="197">
        <v>117</v>
      </c>
      <c r="AA46" s="154">
        <v>72</v>
      </c>
      <c r="AB46" s="956">
        <v>2601</v>
      </c>
      <c r="AC46" s="986">
        <v>99</v>
      </c>
      <c r="AD46" s="986">
        <v>95</v>
      </c>
      <c r="AE46" s="987">
        <v>98.83</v>
      </c>
      <c r="AF46" s="957">
        <v>3160</v>
      </c>
      <c r="AG46" s="957">
        <v>25029.200000000001</v>
      </c>
      <c r="AH46" s="197">
        <v>5</v>
      </c>
      <c r="AI46" s="957">
        <v>30</v>
      </c>
      <c r="AJ46" s="957">
        <v>172.07499999999999</v>
      </c>
      <c r="AK46" s="957">
        <v>1342.99</v>
      </c>
      <c r="AL46" s="986">
        <v>0</v>
      </c>
      <c r="AM46" s="986">
        <v>0</v>
      </c>
      <c r="AN46" s="956">
        <v>11547</v>
      </c>
      <c r="AO46" s="197">
        <v>2881</v>
      </c>
      <c r="AP46" s="980">
        <v>742</v>
      </c>
      <c r="AQ46" s="980">
        <v>298</v>
      </c>
      <c r="AR46" s="981">
        <v>159</v>
      </c>
      <c r="AS46" s="996">
        <v>0</v>
      </c>
      <c r="AT46" s="1039">
        <v>0</v>
      </c>
      <c r="AU46" s="1039">
        <v>0</v>
      </c>
      <c r="AV46" s="980">
        <v>4500</v>
      </c>
      <c r="AW46" s="981">
        <v>5600</v>
      </c>
      <c r="AX46" s="197">
        <v>2000</v>
      </c>
      <c r="AY46" s="197">
        <v>16800</v>
      </c>
      <c r="AZ46" s="980">
        <v>75</v>
      </c>
      <c r="BA46" s="984">
        <v>3865000</v>
      </c>
      <c r="BB46" s="833">
        <v>6350000</v>
      </c>
      <c r="BC46" s="835">
        <v>33907.5</v>
      </c>
      <c r="BD46" s="833">
        <v>67000</v>
      </c>
      <c r="BE46" s="1039">
        <v>0</v>
      </c>
      <c r="BF46" s="1039">
        <v>0</v>
      </c>
      <c r="BG46" s="1059">
        <v>57.216781969665099</v>
      </c>
    </row>
    <row r="47" spans="2:59" x14ac:dyDescent="0.25">
      <c r="B47" s="283">
        <v>37</v>
      </c>
      <c r="C47" s="41">
        <v>41885</v>
      </c>
      <c r="D47" s="48" t="s">
        <v>66</v>
      </c>
      <c r="E47" s="765">
        <v>8217</v>
      </c>
      <c r="F47" s="192">
        <v>4509</v>
      </c>
      <c r="G47" s="141">
        <v>1662</v>
      </c>
      <c r="H47" s="181">
        <v>67</v>
      </c>
      <c r="I47" s="139">
        <v>45</v>
      </c>
      <c r="J47" s="1039">
        <v>0</v>
      </c>
      <c r="K47" s="1137">
        <v>3.6</v>
      </c>
      <c r="L47" s="702">
        <v>0.60060060060060061</v>
      </c>
      <c r="M47" s="192">
        <v>1</v>
      </c>
      <c r="N47" s="974">
        <v>0</v>
      </c>
      <c r="O47" s="192">
        <v>7</v>
      </c>
      <c r="P47" s="197">
        <v>2</v>
      </c>
      <c r="Q47" s="139">
        <v>1</v>
      </c>
      <c r="R47" s="1039">
        <v>0</v>
      </c>
      <c r="S47" s="154">
        <v>1</v>
      </c>
      <c r="T47" s="154">
        <v>3</v>
      </c>
      <c r="U47" s="154">
        <v>1</v>
      </c>
      <c r="V47" s="154">
        <v>112</v>
      </c>
      <c r="W47" s="197">
        <v>106</v>
      </c>
      <c r="X47" s="197">
        <v>541</v>
      </c>
      <c r="Y47" s="197">
        <v>481</v>
      </c>
      <c r="Z47" s="197">
        <v>162</v>
      </c>
      <c r="AA47" s="154">
        <v>45</v>
      </c>
      <c r="AB47" s="956">
        <v>3050</v>
      </c>
      <c r="AC47" s="986">
        <v>100</v>
      </c>
      <c r="AD47" s="986">
        <v>99</v>
      </c>
      <c r="AE47" s="987">
        <v>100</v>
      </c>
      <c r="AF47" s="957">
        <v>2438</v>
      </c>
      <c r="AG47" s="957">
        <v>19017.5</v>
      </c>
      <c r="AH47" s="195">
        <v>0</v>
      </c>
      <c r="AI47" s="195">
        <v>0</v>
      </c>
      <c r="AJ47" s="957">
        <v>112.7</v>
      </c>
      <c r="AK47" s="957">
        <v>654.85</v>
      </c>
      <c r="AL47" s="986">
        <v>0</v>
      </c>
      <c r="AM47" s="986">
        <v>0</v>
      </c>
      <c r="AN47" s="956">
        <v>10413</v>
      </c>
      <c r="AO47" s="197">
        <v>1200</v>
      </c>
      <c r="AP47" s="980">
        <v>400</v>
      </c>
      <c r="AQ47" s="980">
        <v>63</v>
      </c>
      <c r="AR47" s="981">
        <v>21</v>
      </c>
      <c r="AS47" s="1039">
        <v>0</v>
      </c>
      <c r="AT47" s="1039">
        <v>0</v>
      </c>
      <c r="AU47" s="1039">
        <v>0</v>
      </c>
      <c r="AV47" s="980">
        <v>80</v>
      </c>
      <c r="AW47" s="981">
        <v>30</v>
      </c>
      <c r="AX47" s="199">
        <v>30000</v>
      </c>
      <c r="AY47" s="197">
        <v>9600</v>
      </c>
      <c r="AZ47" s="1039">
        <v>0</v>
      </c>
      <c r="BA47" s="993">
        <v>378000</v>
      </c>
      <c r="BB47" s="994">
        <v>1260000</v>
      </c>
      <c r="BC47" s="1039">
        <v>0</v>
      </c>
      <c r="BD47" s="1039">
        <v>0</v>
      </c>
      <c r="BE47" s="1039">
        <v>0</v>
      </c>
      <c r="BF47" s="1039">
        <v>0</v>
      </c>
      <c r="BG47" s="1058">
        <v>66.195782610068605</v>
      </c>
    </row>
    <row r="48" spans="2:59" ht="8.25" customHeight="1" thickBot="1" x14ac:dyDescent="0.3">
      <c r="B48" s="284"/>
      <c r="C48" s="254"/>
      <c r="D48" s="49"/>
      <c r="E48" s="234"/>
      <c r="F48" s="235"/>
      <c r="G48" s="235"/>
      <c r="H48" s="237"/>
      <c r="I48" s="237"/>
      <c r="J48" s="88"/>
      <c r="K48" s="88"/>
      <c r="L48" s="115"/>
      <c r="M48" s="235"/>
      <c r="N48" s="235"/>
      <c r="O48" s="235"/>
      <c r="P48" s="235"/>
      <c r="Q48" s="235"/>
      <c r="R48" s="235"/>
      <c r="S48" s="235"/>
      <c r="T48" s="235"/>
      <c r="U48" s="235"/>
      <c r="V48" s="235"/>
      <c r="W48" s="235"/>
      <c r="X48" s="235"/>
      <c r="Y48" s="235"/>
      <c r="Z48" s="235"/>
      <c r="AA48" s="235"/>
      <c r="AB48" s="241"/>
      <c r="AC48" s="94"/>
      <c r="AD48" s="94"/>
      <c r="AE48" s="52"/>
      <c r="AF48" s="245"/>
      <c r="AG48" s="245"/>
      <c r="AH48" s="246"/>
      <c r="AI48" s="247"/>
      <c r="AJ48" s="235"/>
      <c r="AK48" s="235"/>
      <c r="AL48" s="235"/>
      <c r="AM48" s="235"/>
      <c r="AN48" s="241"/>
      <c r="AO48" s="235"/>
      <c r="AP48" s="742"/>
      <c r="AQ48" s="742"/>
      <c r="AR48" s="746"/>
      <c r="AS48" s="745"/>
      <c r="AT48" s="747"/>
      <c r="AU48" s="748"/>
      <c r="AV48" s="742"/>
      <c r="AW48" s="746"/>
      <c r="AX48" s="235"/>
      <c r="AY48" s="235"/>
      <c r="AZ48" s="749"/>
      <c r="BA48" s="235"/>
      <c r="BB48" s="235"/>
      <c r="BC48" s="235"/>
      <c r="BD48" s="235"/>
      <c r="BE48" s="225"/>
      <c r="BF48" s="1118"/>
      <c r="BG48" s="1102"/>
    </row>
    <row r="49" spans="2:59" ht="12.75" customHeight="1" thickBot="1" x14ac:dyDescent="0.3">
      <c r="B49" s="41"/>
      <c r="C49" s="41"/>
      <c r="D49" s="1025"/>
      <c r="E49" s="1052"/>
      <c r="F49" s="139"/>
      <c r="G49" s="139"/>
      <c r="H49" s="154"/>
      <c r="I49" s="154"/>
      <c r="J49" s="64"/>
      <c r="K49" s="64"/>
      <c r="L49" s="64"/>
      <c r="M49" s="139"/>
      <c r="N49" s="139"/>
      <c r="O49" s="139"/>
      <c r="P49" s="139"/>
      <c r="Q49" s="139"/>
      <c r="R49" s="139"/>
      <c r="S49" s="139"/>
      <c r="T49" s="139"/>
      <c r="U49" s="139"/>
      <c r="V49" s="139"/>
      <c r="W49" s="139"/>
      <c r="X49" s="139"/>
      <c r="Y49" s="139"/>
      <c r="Z49" s="139"/>
      <c r="AA49" s="139"/>
      <c r="AB49" s="139"/>
      <c r="AC49" s="39"/>
      <c r="AD49" s="39"/>
      <c r="AE49" s="39"/>
      <c r="AF49" s="1053"/>
      <c r="AG49" s="1053"/>
      <c r="AH49" s="1054"/>
      <c r="AI49" s="1055"/>
      <c r="AJ49" s="139"/>
      <c r="AK49" s="139"/>
      <c r="AL49" s="139"/>
      <c r="AM49" s="139"/>
      <c r="AN49" s="139"/>
      <c r="AO49" s="139"/>
      <c r="AP49" s="1061"/>
      <c r="AQ49" s="1061"/>
      <c r="AR49" s="34"/>
      <c r="AS49" s="1061"/>
      <c r="AT49"/>
      <c r="AU49" s="1062"/>
      <c r="AV49" s="1061"/>
      <c r="AW49" s="34"/>
      <c r="AX49" s="139"/>
      <c r="AY49" s="139"/>
      <c r="AZ49" s="34"/>
      <c r="BA49" s="139"/>
      <c r="BB49" s="139"/>
      <c r="BC49" s="139"/>
      <c r="BD49" s="139"/>
      <c r="BE49" s="1031"/>
      <c r="BF49" s="1056"/>
      <c r="BG49" s="1018"/>
    </row>
    <row r="50" spans="2:59" ht="12.75" customHeight="1" x14ac:dyDescent="0.25">
      <c r="B50" s="331" t="s">
        <v>301</v>
      </c>
      <c r="C50" s="1036"/>
      <c r="D50" s="1036"/>
      <c r="E50" s="1009"/>
      <c r="F50" s="1009"/>
      <c r="G50" s="1009"/>
      <c r="H50" s="1009"/>
      <c r="I50" s="1009"/>
      <c r="J50" s="1009"/>
      <c r="K50" s="1009"/>
      <c r="L50" s="1063"/>
      <c r="M50" s="139"/>
      <c r="N50" s="139"/>
      <c r="O50" s="139"/>
      <c r="P50" s="139"/>
      <c r="Q50" s="139"/>
      <c r="R50" s="139"/>
      <c r="S50" s="139"/>
      <c r="T50" s="139"/>
      <c r="U50" s="139"/>
      <c r="V50" s="139"/>
      <c r="W50" s="139"/>
      <c r="X50" s="139"/>
      <c r="Y50" s="139"/>
      <c r="Z50" s="139"/>
      <c r="AA50" s="139"/>
      <c r="AB50" s="139"/>
      <c r="AC50" s="39"/>
      <c r="AD50" s="39"/>
      <c r="AE50" s="39"/>
      <c r="AF50" s="1053"/>
      <c r="AG50" s="1053"/>
      <c r="AH50" s="1054"/>
      <c r="AI50" s="1055"/>
      <c r="AJ50" s="139"/>
      <c r="AK50" s="139"/>
      <c r="AL50" s="139"/>
      <c r="AM50" s="139"/>
      <c r="AN50" s="139"/>
      <c r="AO50" s="139"/>
      <c r="AP50" s="1061"/>
      <c r="AQ50" s="1061"/>
      <c r="AR50" s="34"/>
      <c r="AS50" s="1061"/>
      <c r="AT50"/>
      <c r="AU50" s="1062"/>
      <c r="AV50" s="1061"/>
      <c r="AW50" s="34"/>
      <c r="AX50" s="139"/>
      <c r="AY50" s="139"/>
      <c r="AZ50" s="34"/>
      <c r="BA50" s="139"/>
      <c r="BB50" s="139"/>
      <c r="BC50" s="139"/>
      <c r="BD50" s="139"/>
      <c r="BE50" s="1031"/>
      <c r="BF50" s="1056"/>
      <c r="BG50" s="1018"/>
    </row>
    <row r="51" spans="2:59" ht="12.75" customHeight="1" x14ac:dyDescent="0.25">
      <c r="B51" s="332" t="s">
        <v>306</v>
      </c>
      <c r="C51" s="999"/>
      <c r="D51" s="999"/>
      <c r="E51" s="1011"/>
      <c r="F51" s="1011"/>
      <c r="G51" s="1011"/>
      <c r="H51" s="1011"/>
      <c r="I51" s="1011"/>
      <c r="J51" s="1011"/>
      <c r="K51" s="1011"/>
      <c r="L51" s="1064"/>
      <c r="M51" s="139"/>
      <c r="N51" s="139"/>
      <c r="O51" s="139"/>
      <c r="P51" s="139"/>
      <c r="Q51" s="139"/>
      <c r="R51" s="139"/>
      <c r="S51" s="139"/>
      <c r="T51" s="139"/>
      <c r="U51" s="139"/>
      <c r="V51" s="139"/>
      <c r="W51" s="139"/>
      <c r="X51" s="139"/>
      <c r="Y51" s="139"/>
      <c r="Z51" s="139"/>
      <c r="AA51" s="139"/>
      <c r="AB51" s="139"/>
      <c r="AC51" s="39"/>
      <c r="AD51" s="39"/>
      <c r="AE51" s="39"/>
      <c r="AF51" s="1053"/>
      <c r="AG51" s="1053"/>
      <c r="AH51" s="1054"/>
      <c r="AI51" s="1055"/>
      <c r="AJ51" s="139"/>
      <c r="AK51" s="139"/>
      <c r="AL51" s="139"/>
      <c r="AM51" s="139"/>
      <c r="AN51" s="139"/>
      <c r="AO51" s="139"/>
      <c r="AP51" s="1061"/>
      <c r="AQ51" s="1061"/>
      <c r="AR51" s="34"/>
      <c r="AS51" s="1061"/>
      <c r="AT51"/>
      <c r="AU51" s="1062"/>
      <c r="AV51" s="1061"/>
      <c r="AW51" s="34"/>
      <c r="AX51" s="139"/>
      <c r="AY51" s="139"/>
      <c r="AZ51" s="34"/>
      <c r="BA51" s="139"/>
      <c r="BB51" s="139"/>
      <c r="BC51" s="139"/>
      <c r="BD51" s="139"/>
      <c r="BE51" s="1031"/>
      <c r="BF51" s="1056"/>
      <c r="BG51" s="1018"/>
    </row>
    <row r="52" spans="2:59" ht="18" customHeight="1" thickBot="1" x14ac:dyDescent="0.3">
      <c r="B52" s="1013"/>
      <c r="C52" s="27"/>
      <c r="D52" s="27"/>
      <c r="E52" s="27"/>
      <c r="F52" s="27"/>
      <c r="G52" s="27"/>
      <c r="H52" s="1014"/>
      <c r="I52" s="1015"/>
      <c r="J52" s="1015"/>
      <c r="K52" s="1065"/>
      <c r="L52" s="115"/>
      <c r="M52" s="139"/>
      <c r="N52" s="139"/>
      <c r="O52" s="139"/>
      <c r="P52" s="139"/>
      <c r="Q52" s="139"/>
      <c r="R52" s="139"/>
      <c r="S52" s="139"/>
      <c r="T52" s="139"/>
      <c r="U52" s="139"/>
      <c r="V52" s="139"/>
      <c r="W52" s="139"/>
      <c r="X52" s="139"/>
      <c r="Y52" s="139"/>
      <c r="Z52" s="139"/>
      <c r="AA52" s="139"/>
      <c r="AB52" s="139"/>
      <c r="AC52" s="39"/>
      <c r="AD52" s="39"/>
      <c r="AE52" s="39"/>
      <c r="AF52" s="1053"/>
      <c r="AG52" s="1053"/>
      <c r="AH52" s="1054"/>
      <c r="AI52" s="1055"/>
      <c r="AJ52" s="139"/>
      <c r="AK52" s="139"/>
      <c r="AL52" s="139"/>
      <c r="AM52" s="139"/>
      <c r="AN52" s="139"/>
      <c r="AO52" s="139"/>
      <c r="AP52" s="1061"/>
      <c r="AQ52" s="1061"/>
      <c r="AR52" s="34"/>
      <c r="AS52" s="1061"/>
      <c r="AT52"/>
      <c r="AU52" s="1062"/>
      <c r="AV52" s="1061"/>
      <c r="AW52" s="34"/>
      <c r="AX52" s="139"/>
      <c r="AY52" s="139"/>
      <c r="AZ52" s="34"/>
      <c r="BA52" s="139"/>
      <c r="BB52" s="139"/>
      <c r="BC52" s="139"/>
      <c r="BD52" s="139"/>
      <c r="BE52" s="1031"/>
      <c r="BF52" s="1056"/>
      <c r="BG52" s="1018"/>
    </row>
    <row r="53" spans="2:59" ht="15.75" thickBot="1" x14ac:dyDescent="0.3"/>
    <row r="54" spans="2:59" x14ac:dyDescent="0.25">
      <c r="B54" s="1378" t="s">
        <v>127</v>
      </c>
      <c r="C54" s="1379"/>
      <c r="D54" s="334"/>
      <c r="E54" s="334"/>
      <c r="F54" s="334"/>
      <c r="G54" s="334"/>
      <c r="H54" s="334"/>
      <c r="I54" s="334"/>
      <c r="J54" s="334"/>
      <c r="K54" s="334"/>
      <c r="L54" s="335"/>
    </row>
    <row r="55" spans="2:59" x14ac:dyDescent="0.25">
      <c r="B55" s="1380" t="s">
        <v>217</v>
      </c>
      <c r="C55" s="1381"/>
      <c r="D55" s="1381"/>
      <c r="E55" s="1381"/>
      <c r="F55" s="1381"/>
      <c r="G55" s="1381"/>
      <c r="H55" s="330"/>
      <c r="I55" s="330"/>
      <c r="J55" s="330"/>
      <c r="K55" s="330"/>
      <c r="L55" s="942"/>
      <c r="M55" s="345"/>
    </row>
    <row r="56" spans="2:59" x14ac:dyDescent="0.25">
      <c r="B56" s="339" t="s">
        <v>193</v>
      </c>
      <c r="C56" s="340"/>
      <c r="D56" s="340"/>
      <c r="E56" s="340"/>
      <c r="F56" s="340"/>
      <c r="G56" s="340"/>
      <c r="H56" s="340"/>
      <c r="I56" s="340"/>
      <c r="J56" s="340"/>
      <c r="K56" s="340"/>
      <c r="L56" s="336"/>
    </row>
    <row r="57" spans="2:59" x14ac:dyDescent="0.25">
      <c r="B57" s="1380" t="s">
        <v>197</v>
      </c>
      <c r="C57" s="1381"/>
      <c r="D57" s="1381"/>
      <c r="E57" s="1381"/>
      <c r="F57" s="1381"/>
      <c r="G57" s="1381"/>
      <c r="H57" s="1381"/>
      <c r="I57" s="1381"/>
      <c r="J57" s="1381"/>
      <c r="K57" s="1381"/>
      <c r="L57" s="336"/>
    </row>
    <row r="58" spans="2:59" x14ac:dyDescent="0.25">
      <c r="B58" s="1380" t="s">
        <v>212</v>
      </c>
      <c r="C58" s="1381"/>
      <c r="D58" s="1381"/>
      <c r="E58" s="1381"/>
      <c r="F58" s="1381"/>
      <c r="G58" s="1381"/>
      <c r="H58" s="340"/>
      <c r="I58" s="340"/>
      <c r="J58" s="340"/>
      <c r="K58" s="340"/>
      <c r="L58" s="336"/>
    </row>
    <row r="59" spans="2:59" ht="15" customHeight="1" x14ac:dyDescent="0.25">
      <c r="B59" s="1671" t="s">
        <v>223</v>
      </c>
      <c r="C59" s="1381"/>
      <c r="D59" s="1381"/>
      <c r="E59" s="1381"/>
      <c r="F59" s="1381"/>
      <c r="G59" s="1381"/>
      <c r="H59" s="1381"/>
      <c r="I59" s="1381"/>
      <c r="J59" s="1381"/>
      <c r="K59" s="1381"/>
      <c r="L59" s="1382"/>
    </row>
    <row r="60" spans="2:59" x14ac:dyDescent="0.25">
      <c r="B60" s="1380" t="s">
        <v>220</v>
      </c>
      <c r="C60" s="1381"/>
      <c r="D60" s="1381"/>
      <c r="E60" s="1381"/>
      <c r="F60" s="1381"/>
      <c r="G60" s="1381"/>
      <c r="H60" s="1381"/>
      <c r="I60" s="1381"/>
      <c r="J60" s="330"/>
      <c r="K60" s="330"/>
      <c r="L60" s="336"/>
    </row>
    <row r="61" spans="2:59" x14ac:dyDescent="0.25">
      <c r="B61" s="1380" t="s">
        <v>130</v>
      </c>
      <c r="C61" s="1381"/>
      <c r="D61" s="1381"/>
      <c r="E61" s="1381"/>
      <c r="F61" s="1381"/>
      <c r="G61" s="1381"/>
      <c r="H61" s="1381"/>
      <c r="I61" s="1381"/>
      <c r="J61" s="1381"/>
      <c r="K61" s="1381"/>
      <c r="L61" s="336"/>
      <c r="AC61" s="14"/>
    </row>
    <row r="62" spans="2:59" x14ac:dyDescent="0.25">
      <c r="B62" s="342" t="s">
        <v>218</v>
      </c>
      <c r="C62" s="340"/>
      <c r="D62" s="340"/>
      <c r="E62" s="340"/>
      <c r="F62" s="340"/>
      <c r="G62" s="340"/>
      <c r="H62" s="340"/>
      <c r="I62" s="340"/>
      <c r="J62" s="340"/>
      <c r="K62" s="340"/>
      <c r="L62" s="336"/>
      <c r="AC62" s="14"/>
    </row>
    <row r="63" spans="2:59" ht="16.5" customHeight="1" x14ac:dyDescent="0.25">
      <c r="B63" s="1696" t="s">
        <v>222</v>
      </c>
      <c r="C63" s="1697"/>
      <c r="D63" s="1697"/>
      <c r="E63" s="1697"/>
      <c r="F63" s="1697"/>
      <c r="G63" s="1697"/>
      <c r="H63" s="1697"/>
      <c r="I63" s="1697"/>
      <c r="J63" s="1697"/>
      <c r="K63" s="1697"/>
      <c r="L63" s="1698"/>
      <c r="AC63" s="14"/>
    </row>
    <row r="64" spans="2:59" x14ac:dyDescent="0.25">
      <c r="B64" s="342" t="s">
        <v>224</v>
      </c>
      <c r="C64" s="340"/>
      <c r="D64" s="340"/>
      <c r="E64" s="340"/>
      <c r="F64" s="340"/>
      <c r="G64" s="340"/>
      <c r="H64" s="340"/>
      <c r="I64" s="340"/>
      <c r="J64" s="340"/>
      <c r="K64" s="340"/>
      <c r="L64" s="336"/>
      <c r="AC64" s="14"/>
    </row>
    <row r="65" spans="2:60" x14ac:dyDescent="0.25">
      <c r="B65" s="342" t="s">
        <v>200</v>
      </c>
      <c r="C65" s="330"/>
      <c r="D65" s="39"/>
      <c r="E65" s="729"/>
      <c r="F65" s="729"/>
      <c r="G65" s="729"/>
      <c r="H65" s="729"/>
      <c r="I65" s="729"/>
      <c r="J65" s="330"/>
      <c r="K65" s="330"/>
      <c r="L65" s="336"/>
      <c r="AC65" s="14"/>
    </row>
    <row r="66" spans="2:60" ht="48" customHeight="1" thickBot="1" x14ac:dyDescent="0.3">
      <c r="B66" s="1687" t="s">
        <v>314</v>
      </c>
      <c r="C66" s="1678"/>
      <c r="D66" s="1678"/>
      <c r="E66" s="1678"/>
      <c r="F66" s="1678"/>
      <c r="G66" s="1678"/>
      <c r="H66" s="1678"/>
      <c r="I66" s="1678"/>
      <c r="J66" s="1678"/>
      <c r="K66" s="1678"/>
      <c r="L66" s="1679"/>
      <c r="AC66" s="14"/>
      <c r="AF66"/>
      <c r="AG66"/>
      <c r="BG66" s="30"/>
      <c r="BH66" s="30"/>
    </row>
    <row r="67" spans="2:60" x14ac:dyDescent="0.25">
      <c r="D67" s="35"/>
    </row>
    <row r="68" spans="2:60" x14ac:dyDescent="0.25">
      <c r="D68" s="35"/>
      <c r="F68" s="40"/>
    </row>
    <row r="69" spans="2:60" x14ac:dyDescent="0.25">
      <c r="D69" s="33"/>
      <c r="E69" s="34"/>
      <c r="F69" s="34"/>
    </row>
    <row r="70" spans="2:60" x14ac:dyDescent="0.25">
      <c r="D70" s="35"/>
    </row>
    <row r="71" spans="2:60" x14ac:dyDescent="0.25">
      <c r="D71" s="35"/>
    </row>
    <row r="72" spans="2:60" x14ac:dyDescent="0.25">
      <c r="D72" s="35"/>
    </row>
    <row r="73" spans="2:60" x14ac:dyDescent="0.25">
      <c r="D73" s="35"/>
    </row>
    <row r="74" spans="2:60" x14ac:dyDescent="0.25">
      <c r="D74" s="35"/>
    </row>
    <row r="75" spans="2:60" x14ac:dyDescent="0.25">
      <c r="D75" s="33"/>
      <c r="E75" s="34"/>
      <c r="F75" s="34"/>
    </row>
    <row r="76" spans="2:60" x14ac:dyDescent="0.25">
      <c r="D76" s="35"/>
    </row>
    <row r="77" spans="2:60" x14ac:dyDescent="0.25">
      <c r="D77" s="35"/>
    </row>
    <row r="78" spans="2:60" x14ac:dyDescent="0.25">
      <c r="D78" s="35"/>
    </row>
    <row r="79" spans="2:60" x14ac:dyDescent="0.25">
      <c r="D79" s="35"/>
    </row>
    <row r="80" spans="2:60" x14ac:dyDescent="0.25">
      <c r="D80" s="35"/>
    </row>
    <row r="81" spans="4:6" x14ac:dyDescent="0.25">
      <c r="D81" s="35"/>
    </row>
    <row r="82" spans="4:6" x14ac:dyDescent="0.25">
      <c r="D82" s="35"/>
    </row>
    <row r="83" spans="4:6" x14ac:dyDescent="0.25">
      <c r="D83" s="35"/>
    </row>
    <row r="84" spans="4:6" x14ac:dyDescent="0.25">
      <c r="D84" s="33"/>
      <c r="E84" s="34"/>
      <c r="F84" s="34"/>
    </row>
    <row r="85" spans="4:6" x14ac:dyDescent="0.25">
      <c r="D85" s="35"/>
    </row>
    <row r="86" spans="4:6" x14ac:dyDescent="0.25">
      <c r="D86" s="35"/>
    </row>
    <row r="87" spans="4:6" x14ac:dyDescent="0.25">
      <c r="D87" s="35"/>
    </row>
    <row r="88" spans="4:6" x14ac:dyDescent="0.25">
      <c r="D88" s="35"/>
    </row>
    <row r="89" spans="4:6" x14ac:dyDescent="0.25">
      <c r="D89" s="35"/>
    </row>
    <row r="90" spans="4:6" x14ac:dyDescent="0.25">
      <c r="D90" s="35"/>
    </row>
    <row r="91" spans="4:6" x14ac:dyDescent="0.25">
      <c r="D91" s="35"/>
    </row>
    <row r="92" spans="4:6" x14ac:dyDescent="0.25">
      <c r="D92" s="35"/>
    </row>
    <row r="93" spans="4:6" x14ac:dyDescent="0.25">
      <c r="D93" s="35"/>
    </row>
    <row r="94" spans="4:6" x14ac:dyDescent="0.25">
      <c r="D94" s="38"/>
    </row>
  </sheetData>
  <mergeCells count="126">
    <mergeCell ref="AM8:AM9"/>
    <mergeCell ref="AN8:AN9"/>
    <mergeCell ref="AO8:AO9"/>
    <mergeCell ref="AX8:AX9"/>
    <mergeCell ref="AY8:AY9"/>
    <mergeCell ref="AF8:AF9"/>
    <mergeCell ref="AH8:AH9"/>
    <mergeCell ref="AJ8:AJ9"/>
    <mergeCell ref="AL8:AL9"/>
    <mergeCell ref="AG8:AG9"/>
    <mergeCell ref="AI8:AI9"/>
    <mergeCell ref="AK8:AK9"/>
    <mergeCell ref="AA8:AA9"/>
    <mergeCell ref="AB8:AB9"/>
    <mergeCell ref="AC8:AC9"/>
    <mergeCell ref="AD8:AD9"/>
    <mergeCell ref="AE8:AE9"/>
    <mergeCell ref="V8:V9"/>
    <mergeCell ref="W8:W9"/>
    <mergeCell ref="X8:X9"/>
    <mergeCell ref="Y8:Y9"/>
    <mergeCell ref="Z8:Z9"/>
    <mergeCell ref="Q8:Q9"/>
    <mergeCell ref="R8:R9"/>
    <mergeCell ref="S8:S9"/>
    <mergeCell ref="T8:T9"/>
    <mergeCell ref="U8:U9"/>
    <mergeCell ref="L8:L9"/>
    <mergeCell ref="M8:M9"/>
    <mergeCell ref="N8:N9"/>
    <mergeCell ref="O8:O9"/>
    <mergeCell ref="P8:P9"/>
    <mergeCell ref="B63:L63"/>
    <mergeCell ref="B58:G58"/>
    <mergeCell ref="B60:I60"/>
    <mergeCell ref="B61:K61"/>
    <mergeCell ref="E4:G4"/>
    <mergeCell ref="B55:G55"/>
    <mergeCell ref="B57:K57"/>
    <mergeCell ref="B59:L59"/>
    <mergeCell ref="B3:C10"/>
    <mergeCell ref="D3:D9"/>
    <mergeCell ref="E8:E9"/>
    <mergeCell ref="F8:F9"/>
    <mergeCell ref="G8:G9"/>
    <mergeCell ref="J8:J9"/>
    <mergeCell ref="K8:K9"/>
    <mergeCell ref="AI5:AI7"/>
    <mergeCell ref="H4:I4"/>
    <mergeCell ref="J4:L4"/>
    <mergeCell ref="P4:P7"/>
    <mergeCell ref="J5:J7"/>
    <mergeCell ref="K5:K7"/>
    <mergeCell ref="L5:L7"/>
    <mergeCell ref="M5:M7"/>
    <mergeCell ref="N5:N7"/>
    <mergeCell ref="O5:O7"/>
    <mergeCell ref="B1:BF1"/>
    <mergeCell ref="E3:L3"/>
    <mergeCell ref="M3:AA3"/>
    <mergeCell ref="AB3:AE3"/>
    <mergeCell ref="AF3:AM3"/>
    <mergeCell ref="AN3:AZ3"/>
    <mergeCell ref="BA3:BF3"/>
    <mergeCell ref="Q4:V4"/>
    <mergeCell ref="W4:AA4"/>
    <mergeCell ref="AB4:AB7"/>
    <mergeCell ref="AF4:AG4"/>
    <mergeCell ref="Q5:Q7"/>
    <mergeCell ref="R5:R7"/>
    <mergeCell ref="S5:S7"/>
    <mergeCell ref="AJ4:AM4"/>
    <mergeCell ref="AM5:AM7"/>
    <mergeCell ref="AN4:AN7"/>
    <mergeCell ref="AO4:AO7"/>
    <mergeCell ref="AL5:AL7"/>
    <mergeCell ref="AJ5:AJ7"/>
    <mergeCell ref="AX4:AX7"/>
    <mergeCell ref="AK5:AK7"/>
    <mergeCell ref="E5:E7"/>
    <mergeCell ref="F5:F7"/>
    <mergeCell ref="BG3:BG7"/>
    <mergeCell ref="AP9:AW9"/>
    <mergeCell ref="AZ9:BF9"/>
    <mergeCell ref="BE4:BF4"/>
    <mergeCell ref="AY4:AY7"/>
    <mergeCell ref="AZ4:AZ7"/>
    <mergeCell ref="BA4:BB4"/>
    <mergeCell ref="BC4:BD4"/>
    <mergeCell ref="BF5:BF7"/>
    <mergeCell ref="BA5:BA7"/>
    <mergeCell ref="BB5:BB7"/>
    <mergeCell ref="BC5:BC7"/>
    <mergeCell ref="BD5:BD7"/>
    <mergeCell ref="BE5:BE7"/>
    <mergeCell ref="AR4:AR7"/>
    <mergeCell ref="AW4:AW7"/>
    <mergeCell ref="AU4:AU7"/>
    <mergeCell ref="AV4:AV7"/>
    <mergeCell ref="AQ4:AQ7"/>
    <mergeCell ref="AP4:AP7"/>
    <mergeCell ref="BG8:BG9"/>
    <mergeCell ref="B66:L66"/>
    <mergeCell ref="AH4:AI4"/>
    <mergeCell ref="AS4:AS7"/>
    <mergeCell ref="AT4:AT7"/>
    <mergeCell ref="AC5:AC7"/>
    <mergeCell ref="AA5:AA7"/>
    <mergeCell ref="Z5:Z7"/>
    <mergeCell ref="Y5:Y7"/>
    <mergeCell ref="T5:T7"/>
    <mergeCell ref="U5:U7"/>
    <mergeCell ref="V5:V7"/>
    <mergeCell ref="W5:W7"/>
    <mergeCell ref="X5:X7"/>
    <mergeCell ref="AD5:AD7"/>
    <mergeCell ref="AE5:AE7"/>
    <mergeCell ref="M4:O4"/>
    <mergeCell ref="H9:I9"/>
    <mergeCell ref="B54:C54"/>
    <mergeCell ref="G5:G7"/>
    <mergeCell ref="H5:H7"/>
    <mergeCell ref="I5:I7"/>
    <mergeCell ref="AF5:AF7"/>
    <mergeCell ref="AG5:AG7"/>
    <mergeCell ref="AH5:AH7"/>
  </mergeCells>
  <pageMargins left="0.7" right="0.7" top="0.75" bottom="0.75" header="0.3" footer="0.3"/>
  <pageSetup orientation="portrait" r:id="rId1"/>
  <drawing r:id="rId2"/>
  <legacyDrawing r:id="rId3"/>
  <tableParts count="1">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CO104"/>
  <sheetViews>
    <sheetView topLeftCell="A4" zoomScaleNormal="100" workbookViewId="0">
      <selection activeCell="O12" sqref="O12"/>
    </sheetView>
  </sheetViews>
  <sheetFormatPr baseColWidth="10" defaultRowHeight="15" x14ac:dyDescent="0.25"/>
  <cols>
    <col min="1" max="1" width="4.7109375" customWidth="1"/>
    <col min="2" max="2" width="4" style="285" customWidth="1"/>
    <col min="3" max="3" width="11" customWidth="1"/>
    <col min="4" max="4" width="11.140625" customWidth="1"/>
    <col min="5" max="9" width="10.7109375" style="30" customWidth="1"/>
    <col min="10" max="12" width="10.7109375" customWidth="1"/>
    <col min="13" max="16" width="10.7109375" style="30" customWidth="1"/>
    <col min="17" max="22" width="8.7109375" style="30" customWidth="1"/>
    <col min="23" max="28" width="10.7109375" style="30" customWidth="1"/>
    <col min="29" max="29" width="12.42578125" customWidth="1"/>
    <col min="30" max="30" width="16.7109375" customWidth="1"/>
    <col min="31" max="31" width="10.7109375" customWidth="1"/>
    <col min="32" max="51" width="10.7109375" style="30" customWidth="1"/>
    <col min="52" max="52" width="21.85546875" style="30" customWidth="1"/>
    <col min="53" max="53" width="10.7109375" style="30" customWidth="1"/>
    <col min="54" max="54" width="12" style="30" customWidth="1"/>
    <col min="55" max="58" width="10.7109375" style="30" customWidth="1"/>
    <col min="251" max="251" width="2.5703125" customWidth="1"/>
    <col min="252" max="252" width="5.140625" customWidth="1"/>
    <col min="253" max="253" width="12.42578125" customWidth="1"/>
    <col min="254" max="254" width="8.5703125" customWidth="1"/>
    <col min="255" max="255" width="9.28515625" customWidth="1"/>
    <col min="256" max="256" width="9.140625" customWidth="1"/>
    <col min="257" max="257" width="9" customWidth="1"/>
    <col min="258" max="258" width="8.85546875" customWidth="1"/>
    <col min="259" max="259" width="9" customWidth="1"/>
    <col min="260" max="261" width="8.85546875" customWidth="1"/>
    <col min="262" max="262" width="9.140625" customWidth="1"/>
    <col min="263" max="263" width="9.28515625" customWidth="1"/>
    <col min="264" max="264" width="9.42578125" customWidth="1"/>
    <col min="265" max="265" width="9.28515625" customWidth="1"/>
    <col min="266" max="266" width="9.5703125" customWidth="1"/>
    <col min="267" max="267" width="10" customWidth="1"/>
    <col min="268" max="268" width="10.140625" customWidth="1"/>
    <col min="269" max="269" width="10.28515625" customWidth="1"/>
    <col min="270" max="270" width="9.42578125" customWidth="1"/>
    <col min="271" max="271" width="9.5703125" customWidth="1"/>
    <col min="272" max="272" width="9" customWidth="1"/>
    <col min="273" max="273" width="9.42578125" customWidth="1"/>
    <col min="274" max="275" width="9.7109375" customWidth="1"/>
    <col min="276" max="277" width="10" customWidth="1"/>
    <col min="278" max="278" width="9.85546875" customWidth="1"/>
    <col min="279" max="279" width="14.140625" customWidth="1"/>
    <col min="280" max="280" width="10.42578125" customWidth="1"/>
    <col min="281" max="281" width="10.5703125" customWidth="1"/>
    <col min="282" max="282" width="10.42578125" customWidth="1"/>
    <col min="283" max="283" width="10.28515625" customWidth="1"/>
    <col min="284" max="284" width="10.5703125" customWidth="1"/>
    <col min="285" max="285" width="9.140625" customWidth="1"/>
    <col min="286" max="286" width="10.42578125" customWidth="1"/>
    <col min="287" max="292" width="9.140625" customWidth="1"/>
    <col min="293" max="293" width="8" customWidth="1"/>
    <col min="294" max="302" width="7.28515625" customWidth="1"/>
    <col min="303" max="303" width="8.42578125" customWidth="1"/>
    <col min="304" max="304" width="9.28515625" customWidth="1"/>
    <col min="305" max="305" width="7.28515625" customWidth="1"/>
    <col min="306" max="306" width="9.85546875" customWidth="1"/>
    <col min="307" max="307" width="10.5703125" customWidth="1"/>
    <col min="308" max="308" width="8.5703125" customWidth="1"/>
    <col min="309" max="310" width="8.42578125" customWidth="1"/>
    <col min="311" max="311" width="9.140625" customWidth="1"/>
    <col min="312" max="312" width="8.140625" customWidth="1"/>
    <col min="313" max="313" width="8.85546875" customWidth="1"/>
    <col min="507" max="507" width="2.5703125" customWidth="1"/>
    <col min="508" max="508" width="5.140625" customWidth="1"/>
    <col min="509" max="509" width="12.42578125" customWidth="1"/>
    <col min="510" max="510" width="8.5703125" customWidth="1"/>
    <col min="511" max="511" width="9.28515625" customWidth="1"/>
    <col min="512" max="512" width="9.140625" customWidth="1"/>
    <col min="513" max="513" width="9" customWidth="1"/>
    <col min="514" max="514" width="8.85546875" customWidth="1"/>
    <col min="515" max="515" width="9" customWidth="1"/>
    <col min="516" max="517" width="8.85546875" customWidth="1"/>
    <col min="518" max="518" width="9.140625" customWidth="1"/>
    <col min="519" max="519" width="9.28515625" customWidth="1"/>
    <col min="520" max="520" width="9.42578125" customWidth="1"/>
    <col min="521" max="521" width="9.28515625" customWidth="1"/>
    <col min="522" max="522" width="9.5703125" customWidth="1"/>
    <col min="523" max="523" width="10" customWidth="1"/>
    <col min="524" max="524" width="10.140625" customWidth="1"/>
    <col min="525" max="525" width="10.28515625" customWidth="1"/>
    <col min="526" max="526" width="9.42578125" customWidth="1"/>
    <col min="527" max="527" width="9.5703125" customWidth="1"/>
    <col min="528" max="528" width="9" customWidth="1"/>
    <col min="529" max="529" width="9.42578125" customWidth="1"/>
    <col min="530" max="531" width="9.7109375" customWidth="1"/>
    <col min="532" max="533" width="10" customWidth="1"/>
    <col min="534" max="534" width="9.85546875" customWidth="1"/>
    <col min="535" max="535" width="14.140625" customWidth="1"/>
    <col min="536" max="536" width="10.42578125" customWidth="1"/>
    <col min="537" max="537" width="10.5703125" customWidth="1"/>
    <col min="538" max="538" width="10.42578125" customWidth="1"/>
    <col min="539" max="539" width="10.28515625" customWidth="1"/>
    <col min="540" max="540" width="10.5703125" customWidth="1"/>
    <col min="541" max="541" width="9.140625" customWidth="1"/>
    <col min="542" max="542" width="10.42578125" customWidth="1"/>
    <col min="543" max="548" width="9.140625" customWidth="1"/>
    <col min="549" max="549" width="8" customWidth="1"/>
    <col min="550" max="558" width="7.28515625" customWidth="1"/>
    <col min="559" max="559" width="8.42578125" customWidth="1"/>
    <col min="560" max="560" width="9.28515625" customWidth="1"/>
    <col min="561" max="561" width="7.28515625" customWidth="1"/>
    <col min="562" max="562" width="9.85546875" customWidth="1"/>
    <col min="563" max="563" width="10.5703125" customWidth="1"/>
    <col min="564" max="564" width="8.5703125" customWidth="1"/>
    <col min="565" max="566" width="8.42578125" customWidth="1"/>
    <col min="567" max="567" width="9.140625" customWidth="1"/>
    <col min="568" max="568" width="8.140625" customWidth="1"/>
    <col min="569" max="569" width="8.85546875" customWidth="1"/>
    <col min="763" max="763" width="2.5703125" customWidth="1"/>
    <col min="764" max="764" width="5.140625" customWidth="1"/>
    <col min="765" max="765" width="12.42578125" customWidth="1"/>
    <col min="766" max="766" width="8.5703125" customWidth="1"/>
    <col min="767" max="767" width="9.28515625" customWidth="1"/>
    <col min="768" max="768" width="9.140625" customWidth="1"/>
    <col min="769" max="769" width="9" customWidth="1"/>
    <col min="770" max="770" width="8.85546875" customWidth="1"/>
    <col min="771" max="771" width="9" customWidth="1"/>
    <col min="772" max="773" width="8.85546875" customWidth="1"/>
    <col min="774" max="774" width="9.140625" customWidth="1"/>
    <col min="775" max="775" width="9.28515625" customWidth="1"/>
    <col min="776" max="776" width="9.42578125" customWidth="1"/>
    <col min="777" max="777" width="9.28515625" customWidth="1"/>
    <col min="778" max="778" width="9.5703125" customWidth="1"/>
    <col min="779" max="779" width="10" customWidth="1"/>
    <col min="780" max="780" width="10.140625" customWidth="1"/>
    <col min="781" max="781" width="10.28515625" customWidth="1"/>
    <col min="782" max="782" width="9.42578125" customWidth="1"/>
    <col min="783" max="783" width="9.5703125" customWidth="1"/>
    <col min="784" max="784" width="9" customWidth="1"/>
    <col min="785" max="785" width="9.42578125" customWidth="1"/>
    <col min="786" max="787" width="9.7109375" customWidth="1"/>
    <col min="788" max="789" width="10" customWidth="1"/>
    <col min="790" max="790" width="9.85546875" customWidth="1"/>
    <col min="791" max="791" width="14.140625" customWidth="1"/>
    <col min="792" max="792" width="10.42578125" customWidth="1"/>
    <col min="793" max="793" width="10.5703125" customWidth="1"/>
    <col min="794" max="794" width="10.42578125" customWidth="1"/>
    <col min="795" max="795" width="10.28515625" customWidth="1"/>
    <col min="796" max="796" width="10.5703125" customWidth="1"/>
    <col min="797" max="797" width="9.140625" customWidth="1"/>
    <col min="798" max="798" width="10.42578125" customWidth="1"/>
    <col min="799" max="804" width="9.140625" customWidth="1"/>
    <col min="805" max="805" width="8" customWidth="1"/>
    <col min="806" max="814" width="7.28515625" customWidth="1"/>
    <col min="815" max="815" width="8.42578125" customWidth="1"/>
    <col min="816" max="816" width="9.28515625" customWidth="1"/>
    <col min="817" max="817" width="7.28515625" customWidth="1"/>
    <col min="818" max="818" width="9.85546875" customWidth="1"/>
    <col min="819" max="819" width="10.5703125" customWidth="1"/>
    <col min="820" max="820" width="8.5703125" customWidth="1"/>
    <col min="821" max="822" width="8.42578125" customWidth="1"/>
    <col min="823" max="823" width="9.140625" customWidth="1"/>
    <col min="824" max="824" width="8.140625" customWidth="1"/>
    <col min="825" max="825" width="8.85546875" customWidth="1"/>
    <col min="1019" max="1019" width="2.5703125" customWidth="1"/>
    <col min="1020" max="1020" width="5.140625" customWidth="1"/>
    <col min="1021" max="1021" width="12.42578125" customWidth="1"/>
    <col min="1022" max="1022" width="8.5703125" customWidth="1"/>
    <col min="1023" max="1023" width="9.28515625" customWidth="1"/>
    <col min="1024" max="1024" width="9.140625" customWidth="1"/>
    <col min="1025" max="1025" width="9" customWidth="1"/>
    <col min="1026" max="1026" width="8.85546875" customWidth="1"/>
    <col min="1027" max="1027" width="9" customWidth="1"/>
    <col min="1028" max="1029" width="8.85546875" customWidth="1"/>
    <col min="1030" max="1030" width="9.140625" customWidth="1"/>
    <col min="1031" max="1031" width="9.28515625" customWidth="1"/>
    <col min="1032" max="1032" width="9.42578125" customWidth="1"/>
    <col min="1033" max="1033" width="9.28515625" customWidth="1"/>
    <col min="1034" max="1034" width="9.5703125" customWidth="1"/>
    <col min="1035" max="1035" width="10" customWidth="1"/>
    <col min="1036" max="1036" width="10.140625" customWidth="1"/>
    <col min="1037" max="1037" width="10.28515625" customWidth="1"/>
    <col min="1038" max="1038" width="9.42578125" customWidth="1"/>
    <col min="1039" max="1039" width="9.5703125" customWidth="1"/>
    <col min="1040" max="1040" width="9" customWidth="1"/>
    <col min="1041" max="1041" width="9.42578125" customWidth="1"/>
    <col min="1042" max="1043" width="9.7109375" customWidth="1"/>
    <col min="1044" max="1045" width="10" customWidth="1"/>
    <col min="1046" max="1046" width="9.85546875" customWidth="1"/>
    <col min="1047" max="1047" width="14.140625" customWidth="1"/>
    <col min="1048" max="1048" width="10.42578125" customWidth="1"/>
    <col min="1049" max="1049" width="10.5703125" customWidth="1"/>
    <col min="1050" max="1050" width="10.42578125" customWidth="1"/>
    <col min="1051" max="1051" width="10.28515625" customWidth="1"/>
    <col min="1052" max="1052" width="10.5703125" customWidth="1"/>
    <col min="1053" max="1053" width="9.140625" customWidth="1"/>
    <col min="1054" max="1054" width="10.42578125" customWidth="1"/>
    <col min="1055" max="1060" width="9.140625" customWidth="1"/>
    <col min="1061" max="1061" width="8" customWidth="1"/>
    <col min="1062" max="1070" width="7.28515625" customWidth="1"/>
    <col min="1071" max="1071" width="8.42578125" customWidth="1"/>
    <col min="1072" max="1072" width="9.28515625" customWidth="1"/>
    <col min="1073" max="1073" width="7.28515625" customWidth="1"/>
    <col min="1074" max="1074" width="9.85546875" customWidth="1"/>
    <col min="1075" max="1075" width="10.5703125" customWidth="1"/>
    <col min="1076" max="1076" width="8.5703125" customWidth="1"/>
    <col min="1077" max="1078" width="8.42578125" customWidth="1"/>
    <col min="1079" max="1079" width="9.140625" customWidth="1"/>
    <col min="1080" max="1080" width="8.140625" customWidth="1"/>
    <col min="1081" max="1081" width="8.85546875" customWidth="1"/>
    <col min="1275" max="1275" width="2.5703125" customWidth="1"/>
    <col min="1276" max="1276" width="5.140625" customWidth="1"/>
    <col min="1277" max="1277" width="12.42578125" customWidth="1"/>
    <col min="1278" max="1278" width="8.5703125" customWidth="1"/>
    <col min="1279" max="1279" width="9.28515625" customWidth="1"/>
    <col min="1280" max="1280" width="9.140625" customWidth="1"/>
    <col min="1281" max="1281" width="9" customWidth="1"/>
    <col min="1282" max="1282" width="8.85546875" customWidth="1"/>
    <col min="1283" max="1283" width="9" customWidth="1"/>
    <col min="1284" max="1285" width="8.85546875" customWidth="1"/>
    <col min="1286" max="1286" width="9.140625" customWidth="1"/>
    <col min="1287" max="1287" width="9.28515625" customWidth="1"/>
    <col min="1288" max="1288" width="9.42578125" customWidth="1"/>
    <col min="1289" max="1289" width="9.28515625" customWidth="1"/>
    <col min="1290" max="1290" width="9.5703125" customWidth="1"/>
    <col min="1291" max="1291" width="10" customWidth="1"/>
    <col min="1292" max="1292" width="10.140625" customWidth="1"/>
    <col min="1293" max="1293" width="10.28515625" customWidth="1"/>
    <col min="1294" max="1294" width="9.42578125" customWidth="1"/>
    <col min="1295" max="1295" width="9.5703125" customWidth="1"/>
    <col min="1296" max="1296" width="9" customWidth="1"/>
    <col min="1297" max="1297" width="9.42578125" customWidth="1"/>
    <col min="1298" max="1299" width="9.7109375" customWidth="1"/>
    <col min="1300" max="1301" width="10" customWidth="1"/>
    <col min="1302" max="1302" width="9.85546875" customWidth="1"/>
    <col min="1303" max="1303" width="14.140625" customWidth="1"/>
    <col min="1304" max="1304" width="10.42578125" customWidth="1"/>
    <col min="1305" max="1305" width="10.5703125" customWidth="1"/>
    <col min="1306" max="1306" width="10.42578125" customWidth="1"/>
    <col min="1307" max="1307" width="10.28515625" customWidth="1"/>
    <col min="1308" max="1308" width="10.5703125" customWidth="1"/>
    <col min="1309" max="1309" width="9.140625" customWidth="1"/>
    <col min="1310" max="1310" width="10.42578125" customWidth="1"/>
    <col min="1311" max="1316" width="9.140625" customWidth="1"/>
    <col min="1317" max="1317" width="8" customWidth="1"/>
    <col min="1318" max="1326" width="7.28515625" customWidth="1"/>
    <col min="1327" max="1327" width="8.42578125" customWidth="1"/>
    <col min="1328" max="1328" width="9.28515625" customWidth="1"/>
    <col min="1329" max="1329" width="7.28515625" customWidth="1"/>
    <col min="1330" max="1330" width="9.85546875" customWidth="1"/>
    <col min="1331" max="1331" width="10.5703125" customWidth="1"/>
    <col min="1332" max="1332" width="8.5703125" customWidth="1"/>
    <col min="1333" max="1334" width="8.42578125" customWidth="1"/>
    <col min="1335" max="1335" width="9.140625" customWidth="1"/>
    <col min="1336" max="1336" width="8.140625" customWidth="1"/>
    <col min="1337" max="1337" width="8.85546875" customWidth="1"/>
    <col min="1531" max="1531" width="2.5703125" customWidth="1"/>
    <col min="1532" max="1532" width="5.140625" customWidth="1"/>
    <col min="1533" max="1533" width="12.42578125" customWidth="1"/>
    <col min="1534" max="1534" width="8.5703125" customWidth="1"/>
    <col min="1535" max="1535" width="9.28515625" customWidth="1"/>
    <col min="1536" max="1536" width="9.140625" customWidth="1"/>
    <col min="1537" max="1537" width="9" customWidth="1"/>
    <col min="1538" max="1538" width="8.85546875" customWidth="1"/>
    <col min="1539" max="1539" width="9" customWidth="1"/>
    <col min="1540" max="1541" width="8.85546875" customWidth="1"/>
    <col min="1542" max="1542" width="9.140625" customWidth="1"/>
    <col min="1543" max="1543" width="9.28515625" customWidth="1"/>
    <col min="1544" max="1544" width="9.42578125" customWidth="1"/>
    <col min="1545" max="1545" width="9.28515625" customWidth="1"/>
    <col min="1546" max="1546" width="9.5703125" customWidth="1"/>
    <col min="1547" max="1547" width="10" customWidth="1"/>
    <col min="1548" max="1548" width="10.140625" customWidth="1"/>
    <col min="1549" max="1549" width="10.28515625" customWidth="1"/>
    <col min="1550" max="1550" width="9.42578125" customWidth="1"/>
    <col min="1551" max="1551" width="9.5703125" customWidth="1"/>
    <col min="1552" max="1552" width="9" customWidth="1"/>
    <col min="1553" max="1553" width="9.42578125" customWidth="1"/>
    <col min="1554" max="1555" width="9.7109375" customWidth="1"/>
    <col min="1556" max="1557" width="10" customWidth="1"/>
    <col min="1558" max="1558" width="9.85546875" customWidth="1"/>
    <col min="1559" max="1559" width="14.140625" customWidth="1"/>
    <col min="1560" max="1560" width="10.42578125" customWidth="1"/>
    <col min="1561" max="1561" width="10.5703125" customWidth="1"/>
    <col min="1562" max="1562" width="10.42578125" customWidth="1"/>
    <col min="1563" max="1563" width="10.28515625" customWidth="1"/>
    <col min="1564" max="1564" width="10.5703125" customWidth="1"/>
    <col min="1565" max="1565" width="9.140625" customWidth="1"/>
    <col min="1566" max="1566" width="10.42578125" customWidth="1"/>
    <col min="1567" max="1572" width="9.140625" customWidth="1"/>
    <col min="1573" max="1573" width="8" customWidth="1"/>
    <col min="1574" max="1582" width="7.28515625" customWidth="1"/>
    <col min="1583" max="1583" width="8.42578125" customWidth="1"/>
    <col min="1584" max="1584" width="9.28515625" customWidth="1"/>
    <col min="1585" max="1585" width="7.28515625" customWidth="1"/>
    <col min="1586" max="1586" width="9.85546875" customWidth="1"/>
    <col min="1587" max="1587" width="10.5703125" customWidth="1"/>
    <col min="1588" max="1588" width="8.5703125" customWidth="1"/>
    <col min="1589" max="1590" width="8.42578125" customWidth="1"/>
    <col min="1591" max="1591" width="9.140625" customWidth="1"/>
    <col min="1592" max="1592" width="8.140625" customWidth="1"/>
    <col min="1593" max="1593" width="8.85546875" customWidth="1"/>
    <col min="1787" max="1787" width="2.5703125" customWidth="1"/>
    <col min="1788" max="1788" width="5.140625" customWidth="1"/>
    <col min="1789" max="1789" width="12.42578125" customWidth="1"/>
    <col min="1790" max="1790" width="8.5703125" customWidth="1"/>
    <col min="1791" max="1791" width="9.28515625" customWidth="1"/>
    <col min="1792" max="1792" width="9.140625" customWidth="1"/>
    <col min="1793" max="1793" width="9" customWidth="1"/>
    <col min="1794" max="1794" width="8.85546875" customWidth="1"/>
    <col min="1795" max="1795" width="9" customWidth="1"/>
    <col min="1796" max="1797" width="8.85546875" customWidth="1"/>
    <col min="1798" max="1798" width="9.140625" customWidth="1"/>
    <col min="1799" max="1799" width="9.28515625" customWidth="1"/>
    <col min="1800" max="1800" width="9.42578125" customWidth="1"/>
    <col min="1801" max="1801" width="9.28515625" customWidth="1"/>
    <col min="1802" max="1802" width="9.5703125" customWidth="1"/>
    <col min="1803" max="1803" width="10" customWidth="1"/>
    <col min="1804" max="1804" width="10.140625" customWidth="1"/>
    <col min="1805" max="1805" width="10.28515625" customWidth="1"/>
    <col min="1806" max="1806" width="9.42578125" customWidth="1"/>
    <col min="1807" max="1807" width="9.5703125" customWidth="1"/>
    <col min="1808" max="1808" width="9" customWidth="1"/>
    <col min="1809" max="1809" width="9.42578125" customWidth="1"/>
    <col min="1810" max="1811" width="9.7109375" customWidth="1"/>
    <col min="1812" max="1813" width="10" customWidth="1"/>
    <col min="1814" max="1814" width="9.85546875" customWidth="1"/>
    <col min="1815" max="1815" width="14.140625" customWidth="1"/>
    <col min="1816" max="1816" width="10.42578125" customWidth="1"/>
    <col min="1817" max="1817" width="10.5703125" customWidth="1"/>
    <col min="1818" max="1818" width="10.42578125" customWidth="1"/>
    <col min="1819" max="1819" width="10.28515625" customWidth="1"/>
    <col min="1820" max="1820" width="10.5703125" customWidth="1"/>
    <col min="1821" max="1821" width="9.140625" customWidth="1"/>
    <col min="1822" max="1822" width="10.42578125" customWidth="1"/>
    <col min="1823" max="1828" width="9.140625" customWidth="1"/>
    <col min="1829" max="1829" width="8" customWidth="1"/>
    <col min="1830" max="1838" width="7.28515625" customWidth="1"/>
    <col min="1839" max="1839" width="8.42578125" customWidth="1"/>
    <col min="1840" max="1840" width="9.28515625" customWidth="1"/>
    <col min="1841" max="1841" width="7.28515625" customWidth="1"/>
    <col min="1842" max="1842" width="9.85546875" customWidth="1"/>
    <col min="1843" max="1843" width="10.5703125" customWidth="1"/>
    <col min="1844" max="1844" width="8.5703125" customWidth="1"/>
    <col min="1845" max="1846" width="8.42578125" customWidth="1"/>
    <col min="1847" max="1847" width="9.140625" customWidth="1"/>
    <col min="1848" max="1848" width="8.140625" customWidth="1"/>
    <col min="1849" max="1849" width="8.85546875" customWidth="1"/>
    <col min="2043" max="2043" width="2.5703125" customWidth="1"/>
    <col min="2044" max="2044" width="5.140625" customWidth="1"/>
    <col min="2045" max="2045" width="12.42578125" customWidth="1"/>
    <col min="2046" max="2046" width="8.5703125" customWidth="1"/>
    <col min="2047" max="2047" width="9.28515625" customWidth="1"/>
    <col min="2048" max="2048" width="9.140625" customWidth="1"/>
    <col min="2049" max="2049" width="9" customWidth="1"/>
    <col min="2050" max="2050" width="8.85546875" customWidth="1"/>
    <col min="2051" max="2051" width="9" customWidth="1"/>
    <col min="2052" max="2053" width="8.85546875" customWidth="1"/>
    <col min="2054" max="2054" width="9.140625" customWidth="1"/>
    <col min="2055" max="2055" width="9.28515625" customWidth="1"/>
    <col min="2056" max="2056" width="9.42578125" customWidth="1"/>
    <col min="2057" max="2057" width="9.28515625" customWidth="1"/>
    <col min="2058" max="2058" width="9.5703125" customWidth="1"/>
    <col min="2059" max="2059" width="10" customWidth="1"/>
    <col min="2060" max="2060" width="10.140625" customWidth="1"/>
    <col min="2061" max="2061" width="10.28515625" customWidth="1"/>
    <col min="2062" max="2062" width="9.42578125" customWidth="1"/>
    <col min="2063" max="2063" width="9.5703125" customWidth="1"/>
    <col min="2064" max="2064" width="9" customWidth="1"/>
    <col min="2065" max="2065" width="9.42578125" customWidth="1"/>
    <col min="2066" max="2067" width="9.7109375" customWidth="1"/>
    <col min="2068" max="2069" width="10" customWidth="1"/>
    <col min="2070" max="2070" width="9.85546875" customWidth="1"/>
    <col min="2071" max="2071" width="14.140625" customWidth="1"/>
    <col min="2072" max="2072" width="10.42578125" customWidth="1"/>
    <col min="2073" max="2073" width="10.5703125" customWidth="1"/>
    <col min="2074" max="2074" width="10.42578125" customWidth="1"/>
    <col min="2075" max="2075" width="10.28515625" customWidth="1"/>
    <col min="2076" max="2076" width="10.5703125" customWidth="1"/>
    <col min="2077" max="2077" width="9.140625" customWidth="1"/>
    <col min="2078" max="2078" width="10.42578125" customWidth="1"/>
    <col min="2079" max="2084" width="9.140625" customWidth="1"/>
    <col min="2085" max="2085" width="8" customWidth="1"/>
    <col min="2086" max="2094" width="7.28515625" customWidth="1"/>
    <col min="2095" max="2095" width="8.42578125" customWidth="1"/>
    <col min="2096" max="2096" width="9.28515625" customWidth="1"/>
    <col min="2097" max="2097" width="7.28515625" customWidth="1"/>
    <col min="2098" max="2098" width="9.85546875" customWidth="1"/>
    <col min="2099" max="2099" width="10.5703125" customWidth="1"/>
    <col min="2100" max="2100" width="8.5703125" customWidth="1"/>
    <col min="2101" max="2102" width="8.42578125" customWidth="1"/>
    <col min="2103" max="2103" width="9.140625" customWidth="1"/>
    <col min="2104" max="2104" width="8.140625" customWidth="1"/>
    <col min="2105" max="2105" width="8.85546875" customWidth="1"/>
    <col min="2299" max="2299" width="2.5703125" customWidth="1"/>
    <col min="2300" max="2300" width="5.140625" customWidth="1"/>
    <col min="2301" max="2301" width="12.42578125" customWidth="1"/>
    <col min="2302" max="2302" width="8.5703125" customWidth="1"/>
    <col min="2303" max="2303" width="9.28515625" customWidth="1"/>
    <col min="2304" max="2304" width="9.140625" customWidth="1"/>
    <col min="2305" max="2305" width="9" customWidth="1"/>
    <col min="2306" max="2306" width="8.85546875" customWidth="1"/>
    <col min="2307" max="2307" width="9" customWidth="1"/>
    <col min="2308" max="2309" width="8.85546875" customWidth="1"/>
    <col min="2310" max="2310" width="9.140625" customWidth="1"/>
    <col min="2311" max="2311" width="9.28515625" customWidth="1"/>
    <col min="2312" max="2312" width="9.42578125" customWidth="1"/>
    <col min="2313" max="2313" width="9.28515625" customWidth="1"/>
    <col min="2314" max="2314" width="9.5703125" customWidth="1"/>
    <col min="2315" max="2315" width="10" customWidth="1"/>
    <col min="2316" max="2316" width="10.140625" customWidth="1"/>
    <col min="2317" max="2317" width="10.28515625" customWidth="1"/>
    <col min="2318" max="2318" width="9.42578125" customWidth="1"/>
    <col min="2319" max="2319" width="9.5703125" customWidth="1"/>
    <col min="2320" max="2320" width="9" customWidth="1"/>
    <col min="2321" max="2321" width="9.42578125" customWidth="1"/>
    <col min="2322" max="2323" width="9.7109375" customWidth="1"/>
    <col min="2324" max="2325" width="10" customWidth="1"/>
    <col min="2326" max="2326" width="9.85546875" customWidth="1"/>
    <col min="2327" max="2327" width="14.140625" customWidth="1"/>
    <col min="2328" max="2328" width="10.42578125" customWidth="1"/>
    <col min="2329" max="2329" width="10.5703125" customWidth="1"/>
    <col min="2330" max="2330" width="10.42578125" customWidth="1"/>
    <col min="2331" max="2331" width="10.28515625" customWidth="1"/>
    <col min="2332" max="2332" width="10.5703125" customWidth="1"/>
    <col min="2333" max="2333" width="9.140625" customWidth="1"/>
    <col min="2334" max="2334" width="10.42578125" customWidth="1"/>
    <col min="2335" max="2340" width="9.140625" customWidth="1"/>
    <col min="2341" max="2341" width="8" customWidth="1"/>
    <col min="2342" max="2350" width="7.28515625" customWidth="1"/>
    <col min="2351" max="2351" width="8.42578125" customWidth="1"/>
    <col min="2352" max="2352" width="9.28515625" customWidth="1"/>
    <col min="2353" max="2353" width="7.28515625" customWidth="1"/>
    <col min="2354" max="2354" width="9.85546875" customWidth="1"/>
    <col min="2355" max="2355" width="10.5703125" customWidth="1"/>
    <col min="2356" max="2356" width="8.5703125" customWidth="1"/>
    <col min="2357" max="2358" width="8.42578125" customWidth="1"/>
    <col min="2359" max="2359" width="9.140625" customWidth="1"/>
    <col min="2360" max="2360" width="8.140625" customWidth="1"/>
    <col min="2361" max="2361" width="8.85546875" customWidth="1"/>
    <col min="2555" max="2555" width="2.5703125" customWidth="1"/>
    <col min="2556" max="2556" width="5.140625" customWidth="1"/>
    <col min="2557" max="2557" width="12.42578125" customWidth="1"/>
    <col min="2558" max="2558" width="8.5703125" customWidth="1"/>
    <col min="2559" max="2559" width="9.28515625" customWidth="1"/>
    <col min="2560" max="2560" width="9.140625" customWidth="1"/>
    <col min="2561" max="2561" width="9" customWidth="1"/>
    <col min="2562" max="2562" width="8.85546875" customWidth="1"/>
    <col min="2563" max="2563" width="9" customWidth="1"/>
    <col min="2564" max="2565" width="8.85546875" customWidth="1"/>
    <col min="2566" max="2566" width="9.140625" customWidth="1"/>
    <col min="2567" max="2567" width="9.28515625" customWidth="1"/>
    <col min="2568" max="2568" width="9.42578125" customWidth="1"/>
    <col min="2569" max="2569" width="9.28515625" customWidth="1"/>
    <col min="2570" max="2570" width="9.5703125" customWidth="1"/>
    <col min="2571" max="2571" width="10" customWidth="1"/>
    <col min="2572" max="2572" width="10.140625" customWidth="1"/>
    <col min="2573" max="2573" width="10.28515625" customWidth="1"/>
    <col min="2574" max="2574" width="9.42578125" customWidth="1"/>
    <col min="2575" max="2575" width="9.5703125" customWidth="1"/>
    <col min="2576" max="2576" width="9" customWidth="1"/>
    <col min="2577" max="2577" width="9.42578125" customWidth="1"/>
    <col min="2578" max="2579" width="9.7109375" customWidth="1"/>
    <col min="2580" max="2581" width="10" customWidth="1"/>
    <col min="2582" max="2582" width="9.85546875" customWidth="1"/>
    <col min="2583" max="2583" width="14.140625" customWidth="1"/>
    <col min="2584" max="2584" width="10.42578125" customWidth="1"/>
    <col min="2585" max="2585" width="10.5703125" customWidth="1"/>
    <col min="2586" max="2586" width="10.42578125" customWidth="1"/>
    <col min="2587" max="2587" width="10.28515625" customWidth="1"/>
    <col min="2588" max="2588" width="10.5703125" customWidth="1"/>
    <col min="2589" max="2589" width="9.140625" customWidth="1"/>
    <col min="2590" max="2590" width="10.42578125" customWidth="1"/>
    <col min="2591" max="2596" width="9.140625" customWidth="1"/>
    <col min="2597" max="2597" width="8" customWidth="1"/>
    <col min="2598" max="2606" width="7.28515625" customWidth="1"/>
    <col min="2607" max="2607" width="8.42578125" customWidth="1"/>
    <col min="2608" max="2608" width="9.28515625" customWidth="1"/>
    <col min="2609" max="2609" width="7.28515625" customWidth="1"/>
    <col min="2610" max="2610" width="9.85546875" customWidth="1"/>
    <col min="2611" max="2611" width="10.5703125" customWidth="1"/>
    <col min="2612" max="2612" width="8.5703125" customWidth="1"/>
    <col min="2613" max="2614" width="8.42578125" customWidth="1"/>
    <col min="2615" max="2615" width="9.140625" customWidth="1"/>
    <col min="2616" max="2616" width="8.140625" customWidth="1"/>
    <col min="2617" max="2617" width="8.85546875" customWidth="1"/>
    <col min="2811" max="2811" width="2.5703125" customWidth="1"/>
    <col min="2812" max="2812" width="5.140625" customWidth="1"/>
    <col min="2813" max="2813" width="12.42578125" customWidth="1"/>
    <col min="2814" max="2814" width="8.5703125" customWidth="1"/>
    <col min="2815" max="2815" width="9.28515625" customWidth="1"/>
    <col min="2816" max="2816" width="9.140625" customWidth="1"/>
    <col min="2817" max="2817" width="9" customWidth="1"/>
    <col min="2818" max="2818" width="8.85546875" customWidth="1"/>
    <col min="2819" max="2819" width="9" customWidth="1"/>
    <col min="2820" max="2821" width="8.85546875" customWidth="1"/>
    <col min="2822" max="2822" width="9.140625" customWidth="1"/>
    <col min="2823" max="2823" width="9.28515625" customWidth="1"/>
    <col min="2824" max="2824" width="9.42578125" customWidth="1"/>
    <col min="2825" max="2825" width="9.28515625" customWidth="1"/>
    <col min="2826" max="2826" width="9.5703125" customWidth="1"/>
    <col min="2827" max="2827" width="10" customWidth="1"/>
    <col min="2828" max="2828" width="10.140625" customWidth="1"/>
    <col min="2829" max="2829" width="10.28515625" customWidth="1"/>
    <col min="2830" max="2830" width="9.42578125" customWidth="1"/>
    <col min="2831" max="2831" width="9.5703125" customWidth="1"/>
    <col min="2832" max="2832" width="9" customWidth="1"/>
    <col min="2833" max="2833" width="9.42578125" customWidth="1"/>
    <col min="2834" max="2835" width="9.7109375" customWidth="1"/>
    <col min="2836" max="2837" width="10" customWidth="1"/>
    <col min="2838" max="2838" width="9.85546875" customWidth="1"/>
    <col min="2839" max="2839" width="14.140625" customWidth="1"/>
    <col min="2840" max="2840" width="10.42578125" customWidth="1"/>
    <col min="2841" max="2841" width="10.5703125" customWidth="1"/>
    <col min="2842" max="2842" width="10.42578125" customWidth="1"/>
    <col min="2843" max="2843" width="10.28515625" customWidth="1"/>
    <col min="2844" max="2844" width="10.5703125" customWidth="1"/>
    <col min="2845" max="2845" width="9.140625" customWidth="1"/>
    <col min="2846" max="2846" width="10.42578125" customWidth="1"/>
    <col min="2847" max="2852" width="9.140625" customWidth="1"/>
    <col min="2853" max="2853" width="8" customWidth="1"/>
    <col min="2854" max="2862" width="7.28515625" customWidth="1"/>
    <col min="2863" max="2863" width="8.42578125" customWidth="1"/>
    <col min="2864" max="2864" width="9.28515625" customWidth="1"/>
    <col min="2865" max="2865" width="7.28515625" customWidth="1"/>
    <col min="2866" max="2866" width="9.85546875" customWidth="1"/>
    <col min="2867" max="2867" width="10.5703125" customWidth="1"/>
    <col min="2868" max="2868" width="8.5703125" customWidth="1"/>
    <col min="2869" max="2870" width="8.42578125" customWidth="1"/>
    <col min="2871" max="2871" width="9.140625" customWidth="1"/>
    <col min="2872" max="2872" width="8.140625" customWidth="1"/>
    <col min="2873" max="2873" width="8.85546875" customWidth="1"/>
    <col min="3067" max="3067" width="2.5703125" customWidth="1"/>
    <col min="3068" max="3068" width="5.140625" customWidth="1"/>
    <col min="3069" max="3069" width="12.42578125" customWidth="1"/>
    <col min="3070" max="3070" width="8.5703125" customWidth="1"/>
    <col min="3071" max="3071" width="9.28515625" customWidth="1"/>
    <col min="3072" max="3072" width="9.140625" customWidth="1"/>
    <col min="3073" max="3073" width="9" customWidth="1"/>
    <col min="3074" max="3074" width="8.85546875" customWidth="1"/>
    <col min="3075" max="3075" width="9" customWidth="1"/>
    <col min="3076" max="3077" width="8.85546875" customWidth="1"/>
    <col min="3078" max="3078" width="9.140625" customWidth="1"/>
    <col min="3079" max="3079" width="9.28515625" customWidth="1"/>
    <col min="3080" max="3080" width="9.42578125" customWidth="1"/>
    <col min="3081" max="3081" width="9.28515625" customWidth="1"/>
    <col min="3082" max="3082" width="9.5703125" customWidth="1"/>
    <col min="3083" max="3083" width="10" customWidth="1"/>
    <col min="3084" max="3084" width="10.140625" customWidth="1"/>
    <col min="3085" max="3085" width="10.28515625" customWidth="1"/>
    <col min="3086" max="3086" width="9.42578125" customWidth="1"/>
    <col min="3087" max="3087" width="9.5703125" customWidth="1"/>
    <col min="3088" max="3088" width="9" customWidth="1"/>
    <col min="3089" max="3089" width="9.42578125" customWidth="1"/>
    <col min="3090" max="3091" width="9.7109375" customWidth="1"/>
    <col min="3092" max="3093" width="10" customWidth="1"/>
    <col min="3094" max="3094" width="9.85546875" customWidth="1"/>
    <col min="3095" max="3095" width="14.140625" customWidth="1"/>
    <col min="3096" max="3096" width="10.42578125" customWidth="1"/>
    <col min="3097" max="3097" width="10.5703125" customWidth="1"/>
    <col min="3098" max="3098" width="10.42578125" customWidth="1"/>
    <col min="3099" max="3099" width="10.28515625" customWidth="1"/>
    <col min="3100" max="3100" width="10.5703125" customWidth="1"/>
    <col min="3101" max="3101" width="9.140625" customWidth="1"/>
    <col min="3102" max="3102" width="10.42578125" customWidth="1"/>
    <col min="3103" max="3108" width="9.140625" customWidth="1"/>
    <col min="3109" max="3109" width="8" customWidth="1"/>
    <col min="3110" max="3118" width="7.28515625" customWidth="1"/>
    <col min="3119" max="3119" width="8.42578125" customWidth="1"/>
    <col min="3120" max="3120" width="9.28515625" customWidth="1"/>
    <col min="3121" max="3121" width="7.28515625" customWidth="1"/>
    <col min="3122" max="3122" width="9.85546875" customWidth="1"/>
    <col min="3123" max="3123" width="10.5703125" customWidth="1"/>
    <col min="3124" max="3124" width="8.5703125" customWidth="1"/>
    <col min="3125" max="3126" width="8.42578125" customWidth="1"/>
    <col min="3127" max="3127" width="9.140625" customWidth="1"/>
    <col min="3128" max="3128" width="8.140625" customWidth="1"/>
    <col min="3129" max="3129" width="8.85546875" customWidth="1"/>
    <col min="3323" max="3323" width="2.5703125" customWidth="1"/>
    <col min="3324" max="3324" width="5.140625" customWidth="1"/>
    <col min="3325" max="3325" width="12.42578125" customWidth="1"/>
    <col min="3326" max="3326" width="8.5703125" customWidth="1"/>
    <col min="3327" max="3327" width="9.28515625" customWidth="1"/>
    <col min="3328" max="3328" width="9.140625" customWidth="1"/>
    <col min="3329" max="3329" width="9" customWidth="1"/>
    <col min="3330" max="3330" width="8.85546875" customWidth="1"/>
    <col min="3331" max="3331" width="9" customWidth="1"/>
    <col min="3332" max="3333" width="8.85546875" customWidth="1"/>
    <col min="3334" max="3334" width="9.140625" customWidth="1"/>
    <col min="3335" max="3335" width="9.28515625" customWidth="1"/>
    <col min="3336" max="3336" width="9.42578125" customWidth="1"/>
    <col min="3337" max="3337" width="9.28515625" customWidth="1"/>
    <col min="3338" max="3338" width="9.5703125" customWidth="1"/>
    <col min="3339" max="3339" width="10" customWidth="1"/>
    <col min="3340" max="3340" width="10.140625" customWidth="1"/>
    <col min="3341" max="3341" width="10.28515625" customWidth="1"/>
    <col min="3342" max="3342" width="9.42578125" customWidth="1"/>
    <col min="3343" max="3343" width="9.5703125" customWidth="1"/>
    <col min="3344" max="3344" width="9" customWidth="1"/>
    <col min="3345" max="3345" width="9.42578125" customWidth="1"/>
    <col min="3346" max="3347" width="9.7109375" customWidth="1"/>
    <col min="3348" max="3349" width="10" customWidth="1"/>
    <col min="3350" max="3350" width="9.85546875" customWidth="1"/>
    <col min="3351" max="3351" width="14.140625" customWidth="1"/>
    <col min="3352" max="3352" width="10.42578125" customWidth="1"/>
    <col min="3353" max="3353" width="10.5703125" customWidth="1"/>
    <col min="3354" max="3354" width="10.42578125" customWidth="1"/>
    <col min="3355" max="3355" width="10.28515625" customWidth="1"/>
    <col min="3356" max="3356" width="10.5703125" customWidth="1"/>
    <col min="3357" max="3357" width="9.140625" customWidth="1"/>
    <col min="3358" max="3358" width="10.42578125" customWidth="1"/>
    <col min="3359" max="3364" width="9.140625" customWidth="1"/>
    <col min="3365" max="3365" width="8" customWidth="1"/>
    <col min="3366" max="3374" width="7.28515625" customWidth="1"/>
    <col min="3375" max="3375" width="8.42578125" customWidth="1"/>
    <col min="3376" max="3376" width="9.28515625" customWidth="1"/>
    <col min="3377" max="3377" width="7.28515625" customWidth="1"/>
    <col min="3378" max="3378" width="9.85546875" customWidth="1"/>
    <col min="3379" max="3379" width="10.5703125" customWidth="1"/>
    <col min="3380" max="3380" width="8.5703125" customWidth="1"/>
    <col min="3381" max="3382" width="8.42578125" customWidth="1"/>
    <col min="3383" max="3383" width="9.140625" customWidth="1"/>
    <col min="3384" max="3384" width="8.140625" customWidth="1"/>
    <col min="3385" max="3385" width="8.85546875" customWidth="1"/>
    <col min="3579" max="3579" width="2.5703125" customWidth="1"/>
    <col min="3580" max="3580" width="5.140625" customWidth="1"/>
    <col min="3581" max="3581" width="12.42578125" customWidth="1"/>
    <col min="3582" max="3582" width="8.5703125" customWidth="1"/>
    <col min="3583" max="3583" width="9.28515625" customWidth="1"/>
    <col min="3584" max="3584" width="9.140625" customWidth="1"/>
    <col min="3585" max="3585" width="9" customWidth="1"/>
    <col min="3586" max="3586" width="8.85546875" customWidth="1"/>
    <col min="3587" max="3587" width="9" customWidth="1"/>
    <col min="3588" max="3589" width="8.85546875" customWidth="1"/>
    <col min="3590" max="3590" width="9.140625" customWidth="1"/>
    <col min="3591" max="3591" width="9.28515625" customWidth="1"/>
    <col min="3592" max="3592" width="9.42578125" customWidth="1"/>
    <col min="3593" max="3593" width="9.28515625" customWidth="1"/>
    <col min="3594" max="3594" width="9.5703125" customWidth="1"/>
    <col min="3595" max="3595" width="10" customWidth="1"/>
    <col min="3596" max="3596" width="10.140625" customWidth="1"/>
    <col min="3597" max="3597" width="10.28515625" customWidth="1"/>
    <col min="3598" max="3598" width="9.42578125" customWidth="1"/>
    <col min="3599" max="3599" width="9.5703125" customWidth="1"/>
    <col min="3600" max="3600" width="9" customWidth="1"/>
    <col min="3601" max="3601" width="9.42578125" customWidth="1"/>
    <col min="3602" max="3603" width="9.7109375" customWidth="1"/>
    <col min="3604" max="3605" width="10" customWidth="1"/>
    <col min="3606" max="3606" width="9.85546875" customWidth="1"/>
    <col min="3607" max="3607" width="14.140625" customWidth="1"/>
    <col min="3608" max="3608" width="10.42578125" customWidth="1"/>
    <col min="3609" max="3609" width="10.5703125" customWidth="1"/>
    <col min="3610" max="3610" width="10.42578125" customWidth="1"/>
    <col min="3611" max="3611" width="10.28515625" customWidth="1"/>
    <col min="3612" max="3612" width="10.5703125" customWidth="1"/>
    <col min="3613" max="3613" width="9.140625" customWidth="1"/>
    <col min="3614" max="3614" width="10.42578125" customWidth="1"/>
    <col min="3615" max="3620" width="9.140625" customWidth="1"/>
    <col min="3621" max="3621" width="8" customWidth="1"/>
    <col min="3622" max="3630" width="7.28515625" customWidth="1"/>
    <col min="3631" max="3631" width="8.42578125" customWidth="1"/>
    <col min="3632" max="3632" width="9.28515625" customWidth="1"/>
    <col min="3633" max="3633" width="7.28515625" customWidth="1"/>
    <col min="3634" max="3634" width="9.85546875" customWidth="1"/>
    <col min="3635" max="3635" width="10.5703125" customWidth="1"/>
    <col min="3636" max="3636" width="8.5703125" customWidth="1"/>
    <col min="3637" max="3638" width="8.42578125" customWidth="1"/>
    <col min="3639" max="3639" width="9.140625" customWidth="1"/>
    <col min="3640" max="3640" width="8.140625" customWidth="1"/>
    <col min="3641" max="3641" width="8.85546875" customWidth="1"/>
    <col min="3835" max="3835" width="2.5703125" customWidth="1"/>
    <col min="3836" max="3836" width="5.140625" customWidth="1"/>
    <col min="3837" max="3837" width="12.42578125" customWidth="1"/>
    <col min="3838" max="3838" width="8.5703125" customWidth="1"/>
    <col min="3839" max="3839" width="9.28515625" customWidth="1"/>
    <col min="3840" max="3840" width="9.140625" customWidth="1"/>
    <col min="3841" max="3841" width="9" customWidth="1"/>
    <col min="3842" max="3842" width="8.85546875" customWidth="1"/>
    <col min="3843" max="3843" width="9" customWidth="1"/>
    <col min="3844" max="3845" width="8.85546875" customWidth="1"/>
    <col min="3846" max="3846" width="9.140625" customWidth="1"/>
    <col min="3847" max="3847" width="9.28515625" customWidth="1"/>
    <col min="3848" max="3848" width="9.42578125" customWidth="1"/>
    <col min="3849" max="3849" width="9.28515625" customWidth="1"/>
    <col min="3850" max="3850" width="9.5703125" customWidth="1"/>
    <col min="3851" max="3851" width="10" customWidth="1"/>
    <col min="3852" max="3852" width="10.140625" customWidth="1"/>
    <col min="3853" max="3853" width="10.28515625" customWidth="1"/>
    <col min="3854" max="3854" width="9.42578125" customWidth="1"/>
    <col min="3855" max="3855" width="9.5703125" customWidth="1"/>
    <col min="3856" max="3856" width="9" customWidth="1"/>
    <col min="3857" max="3857" width="9.42578125" customWidth="1"/>
    <col min="3858" max="3859" width="9.7109375" customWidth="1"/>
    <col min="3860" max="3861" width="10" customWidth="1"/>
    <col min="3862" max="3862" width="9.85546875" customWidth="1"/>
    <col min="3863" max="3863" width="14.140625" customWidth="1"/>
    <col min="3864" max="3864" width="10.42578125" customWidth="1"/>
    <col min="3865" max="3865" width="10.5703125" customWidth="1"/>
    <col min="3866" max="3866" width="10.42578125" customWidth="1"/>
    <col min="3867" max="3867" width="10.28515625" customWidth="1"/>
    <col min="3868" max="3868" width="10.5703125" customWidth="1"/>
    <col min="3869" max="3869" width="9.140625" customWidth="1"/>
    <col min="3870" max="3870" width="10.42578125" customWidth="1"/>
    <col min="3871" max="3876" width="9.140625" customWidth="1"/>
    <col min="3877" max="3877" width="8" customWidth="1"/>
    <col min="3878" max="3886" width="7.28515625" customWidth="1"/>
    <col min="3887" max="3887" width="8.42578125" customWidth="1"/>
    <col min="3888" max="3888" width="9.28515625" customWidth="1"/>
    <col min="3889" max="3889" width="7.28515625" customWidth="1"/>
    <col min="3890" max="3890" width="9.85546875" customWidth="1"/>
    <col min="3891" max="3891" width="10.5703125" customWidth="1"/>
    <col min="3892" max="3892" width="8.5703125" customWidth="1"/>
    <col min="3893" max="3894" width="8.42578125" customWidth="1"/>
    <col min="3895" max="3895" width="9.140625" customWidth="1"/>
    <col min="3896" max="3896" width="8.140625" customWidth="1"/>
    <col min="3897" max="3897" width="8.85546875" customWidth="1"/>
    <col min="4091" max="4091" width="2.5703125" customWidth="1"/>
    <col min="4092" max="4092" width="5.140625" customWidth="1"/>
    <col min="4093" max="4093" width="12.42578125" customWidth="1"/>
    <col min="4094" max="4094" width="8.5703125" customWidth="1"/>
    <col min="4095" max="4095" width="9.28515625" customWidth="1"/>
    <col min="4096" max="4096" width="9.140625" customWidth="1"/>
    <col min="4097" max="4097" width="9" customWidth="1"/>
    <col min="4098" max="4098" width="8.85546875" customWidth="1"/>
    <col min="4099" max="4099" width="9" customWidth="1"/>
    <col min="4100" max="4101" width="8.85546875" customWidth="1"/>
    <col min="4102" max="4102" width="9.140625" customWidth="1"/>
    <col min="4103" max="4103" width="9.28515625" customWidth="1"/>
    <col min="4104" max="4104" width="9.42578125" customWidth="1"/>
    <col min="4105" max="4105" width="9.28515625" customWidth="1"/>
    <col min="4106" max="4106" width="9.5703125" customWidth="1"/>
    <col min="4107" max="4107" width="10" customWidth="1"/>
    <col min="4108" max="4108" width="10.140625" customWidth="1"/>
    <col min="4109" max="4109" width="10.28515625" customWidth="1"/>
    <col min="4110" max="4110" width="9.42578125" customWidth="1"/>
    <col min="4111" max="4111" width="9.5703125" customWidth="1"/>
    <col min="4112" max="4112" width="9" customWidth="1"/>
    <col min="4113" max="4113" width="9.42578125" customWidth="1"/>
    <col min="4114" max="4115" width="9.7109375" customWidth="1"/>
    <col min="4116" max="4117" width="10" customWidth="1"/>
    <col min="4118" max="4118" width="9.85546875" customWidth="1"/>
    <col min="4119" max="4119" width="14.140625" customWidth="1"/>
    <col min="4120" max="4120" width="10.42578125" customWidth="1"/>
    <col min="4121" max="4121" width="10.5703125" customWidth="1"/>
    <col min="4122" max="4122" width="10.42578125" customWidth="1"/>
    <col min="4123" max="4123" width="10.28515625" customWidth="1"/>
    <col min="4124" max="4124" width="10.5703125" customWidth="1"/>
    <col min="4125" max="4125" width="9.140625" customWidth="1"/>
    <col min="4126" max="4126" width="10.42578125" customWidth="1"/>
    <col min="4127" max="4132" width="9.140625" customWidth="1"/>
    <col min="4133" max="4133" width="8" customWidth="1"/>
    <col min="4134" max="4142" width="7.28515625" customWidth="1"/>
    <col min="4143" max="4143" width="8.42578125" customWidth="1"/>
    <col min="4144" max="4144" width="9.28515625" customWidth="1"/>
    <col min="4145" max="4145" width="7.28515625" customWidth="1"/>
    <col min="4146" max="4146" width="9.85546875" customWidth="1"/>
    <col min="4147" max="4147" width="10.5703125" customWidth="1"/>
    <col min="4148" max="4148" width="8.5703125" customWidth="1"/>
    <col min="4149" max="4150" width="8.42578125" customWidth="1"/>
    <col min="4151" max="4151" width="9.140625" customWidth="1"/>
    <col min="4152" max="4152" width="8.140625" customWidth="1"/>
    <col min="4153" max="4153" width="8.85546875" customWidth="1"/>
    <col min="4347" max="4347" width="2.5703125" customWidth="1"/>
    <col min="4348" max="4348" width="5.140625" customWidth="1"/>
    <col min="4349" max="4349" width="12.42578125" customWidth="1"/>
    <col min="4350" max="4350" width="8.5703125" customWidth="1"/>
    <col min="4351" max="4351" width="9.28515625" customWidth="1"/>
    <col min="4352" max="4352" width="9.140625" customWidth="1"/>
    <col min="4353" max="4353" width="9" customWidth="1"/>
    <col min="4354" max="4354" width="8.85546875" customWidth="1"/>
    <col min="4355" max="4355" width="9" customWidth="1"/>
    <col min="4356" max="4357" width="8.85546875" customWidth="1"/>
    <col min="4358" max="4358" width="9.140625" customWidth="1"/>
    <col min="4359" max="4359" width="9.28515625" customWidth="1"/>
    <col min="4360" max="4360" width="9.42578125" customWidth="1"/>
    <col min="4361" max="4361" width="9.28515625" customWidth="1"/>
    <col min="4362" max="4362" width="9.5703125" customWidth="1"/>
    <col min="4363" max="4363" width="10" customWidth="1"/>
    <col min="4364" max="4364" width="10.140625" customWidth="1"/>
    <col min="4365" max="4365" width="10.28515625" customWidth="1"/>
    <col min="4366" max="4366" width="9.42578125" customWidth="1"/>
    <col min="4367" max="4367" width="9.5703125" customWidth="1"/>
    <col min="4368" max="4368" width="9" customWidth="1"/>
    <col min="4369" max="4369" width="9.42578125" customWidth="1"/>
    <col min="4370" max="4371" width="9.7109375" customWidth="1"/>
    <col min="4372" max="4373" width="10" customWidth="1"/>
    <col min="4374" max="4374" width="9.85546875" customWidth="1"/>
    <col min="4375" max="4375" width="14.140625" customWidth="1"/>
    <col min="4376" max="4376" width="10.42578125" customWidth="1"/>
    <col min="4377" max="4377" width="10.5703125" customWidth="1"/>
    <col min="4378" max="4378" width="10.42578125" customWidth="1"/>
    <col min="4379" max="4379" width="10.28515625" customWidth="1"/>
    <col min="4380" max="4380" width="10.5703125" customWidth="1"/>
    <col min="4381" max="4381" width="9.140625" customWidth="1"/>
    <col min="4382" max="4382" width="10.42578125" customWidth="1"/>
    <col min="4383" max="4388" width="9.140625" customWidth="1"/>
    <col min="4389" max="4389" width="8" customWidth="1"/>
    <col min="4390" max="4398" width="7.28515625" customWidth="1"/>
    <col min="4399" max="4399" width="8.42578125" customWidth="1"/>
    <col min="4400" max="4400" width="9.28515625" customWidth="1"/>
    <col min="4401" max="4401" width="7.28515625" customWidth="1"/>
    <col min="4402" max="4402" width="9.85546875" customWidth="1"/>
    <col min="4403" max="4403" width="10.5703125" customWidth="1"/>
    <col min="4404" max="4404" width="8.5703125" customWidth="1"/>
    <col min="4405" max="4406" width="8.42578125" customWidth="1"/>
    <col min="4407" max="4407" width="9.140625" customWidth="1"/>
    <col min="4408" max="4408" width="8.140625" customWidth="1"/>
    <col min="4409" max="4409" width="8.85546875" customWidth="1"/>
    <col min="4603" max="4603" width="2.5703125" customWidth="1"/>
    <col min="4604" max="4604" width="5.140625" customWidth="1"/>
    <col min="4605" max="4605" width="12.42578125" customWidth="1"/>
    <col min="4606" max="4606" width="8.5703125" customWidth="1"/>
    <col min="4607" max="4607" width="9.28515625" customWidth="1"/>
    <col min="4608" max="4608" width="9.140625" customWidth="1"/>
    <col min="4609" max="4609" width="9" customWidth="1"/>
    <col min="4610" max="4610" width="8.85546875" customWidth="1"/>
    <col min="4611" max="4611" width="9" customWidth="1"/>
    <col min="4612" max="4613" width="8.85546875" customWidth="1"/>
    <col min="4614" max="4614" width="9.140625" customWidth="1"/>
    <col min="4615" max="4615" width="9.28515625" customWidth="1"/>
    <col min="4616" max="4616" width="9.42578125" customWidth="1"/>
    <col min="4617" max="4617" width="9.28515625" customWidth="1"/>
    <col min="4618" max="4618" width="9.5703125" customWidth="1"/>
    <col min="4619" max="4619" width="10" customWidth="1"/>
    <col min="4620" max="4620" width="10.140625" customWidth="1"/>
    <col min="4621" max="4621" width="10.28515625" customWidth="1"/>
    <col min="4622" max="4622" width="9.42578125" customWidth="1"/>
    <col min="4623" max="4623" width="9.5703125" customWidth="1"/>
    <col min="4624" max="4624" width="9" customWidth="1"/>
    <col min="4625" max="4625" width="9.42578125" customWidth="1"/>
    <col min="4626" max="4627" width="9.7109375" customWidth="1"/>
    <col min="4628" max="4629" width="10" customWidth="1"/>
    <col min="4630" max="4630" width="9.85546875" customWidth="1"/>
    <col min="4631" max="4631" width="14.140625" customWidth="1"/>
    <col min="4632" max="4632" width="10.42578125" customWidth="1"/>
    <col min="4633" max="4633" width="10.5703125" customWidth="1"/>
    <col min="4634" max="4634" width="10.42578125" customWidth="1"/>
    <col min="4635" max="4635" width="10.28515625" customWidth="1"/>
    <col min="4636" max="4636" width="10.5703125" customWidth="1"/>
    <col min="4637" max="4637" width="9.140625" customWidth="1"/>
    <col min="4638" max="4638" width="10.42578125" customWidth="1"/>
    <col min="4639" max="4644" width="9.140625" customWidth="1"/>
    <col min="4645" max="4645" width="8" customWidth="1"/>
    <col min="4646" max="4654" width="7.28515625" customWidth="1"/>
    <col min="4655" max="4655" width="8.42578125" customWidth="1"/>
    <col min="4656" max="4656" width="9.28515625" customWidth="1"/>
    <col min="4657" max="4657" width="7.28515625" customWidth="1"/>
    <col min="4658" max="4658" width="9.85546875" customWidth="1"/>
    <col min="4659" max="4659" width="10.5703125" customWidth="1"/>
    <col min="4660" max="4660" width="8.5703125" customWidth="1"/>
    <col min="4661" max="4662" width="8.42578125" customWidth="1"/>
    <col min="4663" max="4663" width="9.140625" customWidth="1"/>
    <col min="4664" max="4664" width="8.140625" customWidth="1"/>
    <col min="4665" max="4665" width="8.85546875" customWidth="1"/>
    <col min="4859" max="4859" width="2.5703125" customWidth="1"/>
    <col min="4860" max="4860" width="5.140625" customWidth="1"/>
    <col min="4861" max="4861" width="12.42578125" customWidth="1"/>
    <col min="4862" max="4862" width="8.5703125" customWidth="1"/>
    <col min="4863" max="4863" width="9.28515625" customWidth="1"/>
    <col min="4864" max="4864" width="9.140625" customWidth="1"/>
    <col min="4865" max="4865" width="9" customWidth="1"/>
    <col min="4866" max="4866" width="8.85546875" customWidth="1"/>
    <col min="4867" max="4867" width="9" customWidth="1"/>
    <col min="4868" max="4869" width="8.85546875" customWidth="1"/>
    <col min="4870" max="4870" width="9.140625" customWidth="1"/>
    <col min="4871" max="4871" width="9.28515625" customWidth="1"/>
    <col min="4872" max="4872" width="9.42578125" customWidth="1"/>
    <col min="4873" max="4873" width="9.28515625" customWidth="1"/>
    <col min="4874" max="4874" width="9.5703125" customWidth="1"/>
    <col min="4875" max="4875" width="10" customWidth="1"/>
    <col min="4876" max="4876" width="10.140625" customWidth="1"/>
    <col min="4877" max="4877" width="10.28515625" customWidth="1"/>
    <col min="4878" max="4878" width="9.42578125" customWidth="1"/>
    <col min="4879" max="4879" width="9.5703125" customWidth="1"/>
    <col min="4880" max="4880" width="9" customWidth="1"/>
    <col min="4881" max="4881" width="9.42578125" customWidth="1"/>
    <col min="4882" max="4883" width="9.7109375" customWidth="1"/>
    <col min="4884" max="4885" width="10" customWidth="1"/>
    <col min="4886" max="4886" width="9.85546875" customWidth="1"/>
    <col min="4887" max="4887" width="14.140625" customWidth="1"/>
    <col min="4888" max="4888" width="10.42578125" customWidth="1"/>
    <col min="4889" max="4889" width="10.5703125" customWidth="1"/>
    <col min="4890" max="4890" width="10.42578125" customWidth="1"/>
    <col min="4891" max="4891" width="10.28515625" customWidth="1"/>
    <col min="4892" max="4892" width="10.5703125" customWidth="1"/>
    <col min="4893" max="4893" width="9.140625" customWidth="1"/>
    <col min="4894" max="4894" width="10.42578125" customWidth="1"/>
    <col min="4895" max="4900" width="9.140625" customWidth="1"/>
    <col min="4901" max="4901" width="8" customWidth="1"/>
    <col min="4902" max="4910" width="7.28515625" customWidth="1"/>
    <col min="4911" max="4911" width="8.42578125" customWidth="1"/>
    <col min="4912" max="4912" width="9.28515625" customWidth="1"/>
    <col min="4913" max="4913" width="7.28515625" customWidth="1"/>
    <col min="4914" max="4914" width="9.85546875" customWidth="1"/>
    <col min="4915" max="4915" width="10.5703125" customWidth="1"/>
    <col min="4916" max="4916" width="8.5703125" customWidth="1"/>
    <col min="4917" max="4918" width="8.42578125" customWidth="1"/>
    <col min="4919" max="4919" width="9.140625" customWidth="1"/>
    <col min="4920" max="4920" width="8.140625" customWidth="1"/>
    <col min="4921" max="4921" width="8.85546875" customWidth="1"/>
    <col min="5115" max="5115" width="2.5703125" customWidth="1"/>
    <col min="5116" max="5116" width="5.140625" customWidth="1"/>
    <col min="5117" max="5117" width="12.42578125" customWidth="1"/>
    <col min="5118" max="5118" width="8.5703125" customWidth="1"/>
    <col min="5119" max="5119" width="9.28515625" customWidth="1"/>
    <col min="5120" max="5120" width="9.140625" customWidth="1"/>
    <col min="5121" max="5121" width="9" customWidth="1"/>
    <col min="5122" max="5122" width="8.85546875" customWidth="1"/>
    <col min="5123" max="5123" width="9" customWidth="1"/>
    <col min="5124" max="5125" width="8.85546875" customWidth="1"/>
    <col min="5126" max="5126" width="9.140625" customWidth="1"/>
    <col min="5127" max="5127" width="9.28515625" customWidth="1"/>
    <col min="5128" max="5128" width="9.42578125" customWidth="1"/>
    <col min="5129" max="5129" width="9.28515625" customWidth="1"/>
    <col min="5130" max="5130" width="9.5703125" customWidth="1"/>
    <col min="5131" max="5131" width="10" customWidth="1"/>
    <col min="5132" max="5132" width="10.140625" customWidth="1"/>
    <col min="5133" max="5133" width="10.28515625" customWidth="1"/>
    <col min="5134" max="5134" width="9.42578125" customWidth="1"/>
    <col min="5135" max="5135" width="9.5703125" customWidth="1"/>
    <col min="5136" max="5136" width="9" customWidth="1"/>
    <col min="5137" max="5137" width="9.42578125" customWidth="1"/>
    <col min="5138" max="5139" width="9.7109375" customWidth="1"/>
    <col min="5140" max="5141" width="10" customWidth="1"/>
    <col min="5142" max="5142" width="9.85546875" customWidth="1"/>
    <col min="5143" max="5143" width="14.140625" customWidth="1"/>
    <col min="5144" max="5144" width="10.42578125" customWidth="1"/>
    <col min="5145" max="5145" width="10.5703125" customWidth="1"/>
    <col min="5146" max="5146" width="10.42578125" customWidth="1"/>
    <col min="5147" max="5147" width="10.28515625" customWidth="1"/>
    <col min="5148" max="5148" width="10.5703125" customWidth="1"/>
    <col min="5149" max="5149" width="9.140625" customWidth="1"/>
    <col min="5150" max="5150" width="10.42578125" customWidth="1"/>
    <col min="5151" max="5156" width="9.140625" customWidth="1"/>
    <col min="5157" max="5157" width="8" customWidth="1"/>
    <col min="5158" max="5166" width="7.28515625" customWidth="1"/>
    <col min="5167" max="5167" width="8.42578125" customWidth="1"/>
    <col min="5168" max="5168" width="9.28515625" customWidth="1"/>
    <col min="5169" max="5169" width="7.28515625" customWidth="1"/>
    <col min="5170" max="5170" width="9.85546875" customWidth="1"/>
    <col min="5171" max="5171" width="10.5703125" customWidth="1"/>
    <col min="5172" max="5172" width="8.5703125" customWidth="1"/>
    <col min="5173" max="5174" width="8.42578125" customWidth="1"/>
    <col min="5175" max="5175" width="9.140625" customWidth="1"/>
    <col min="5176" max="5176" width="8.140625" customWidth="1"/>
    <col min="5177" max="5177" width="8.85546875" customWidth="1"/>
    <col min="5371" max="5371" width="2.5703125" customWidth="1"/>
    <col min="5372" max="5372" width="5.140625" customWidth="1"/>
    <col min="5373" max="5373" width="12.42578125" customWidth="1"/>
    <col min="5374" max="5374" width="8.5703125" customWidth="1"/>
    <col min="5375" max="5375" width="9.28515625" customWidth="1"/>
    <col min="5376" max="5376" width="9.140625" customWidth="1"/>
    <col min="5377" max="5377" width="9" customWidth="1"/>
    <col min="5378" max="5378" width="8.85546875" customWidth="1"/>
    <col min="5379" max="5379" width="9" customWidth="1"/>
    <col min="5380" max="5381" width="8.85546875" customWidth="1"/>
    <col min="5382" max="5382" width="9.140625" customWidth="1"/>
    <col min="5383" max="5383" width="9.28515625" customWidth="1"/>
    <col min="5384" max="5384" width="9.42578125" customWidth="1"/>
    <col min="5385" max="5385" width="9.28515625" customWidth="1"/>
    <col min="5386" max="5386" width="9.5703125" customWidth="1"/>
    <col min="5387" max="5387" width="10" customWidth="1"/>
    <col min="5388" max="5388" width="10.140625" customWidth="1"/>
    <col min="5389" max="5389" width="10.28515625" customWidth="1"/>
    <col min="5390" max="5390" width="9.42578125" customWidth="1"/>
    <col min="5391" max="5391" width="9.5703125" customWidth="1"/>
    <col min="5392" max="5392" width="9" customWidth="1"/>
    <col min="5393" max="5393" width="9.42578125" customWidth="1"/>
    <col min="5394" max="5395" width="9.7109375" customWidth="1"/>
    <col min="5396" max="5397" width="10" customWidth="1"/>
    <col min="5398" max="5398" width="9.85546875" customWidth="1"/>
    <col min="5399" max="5399" width="14.140625" customWidth="1"/>
    <col min="5400" max="5400" width="10.42578125" customWidth="1"/>
    <col min="5401" max="5401" width="10.5703125" customWidth="1"/>
    <col min="5402" max="5402" width="10.42578125" customWidth="1"/>
    <col min="5403" max="5403" width="10.28515625" customWidth="1"/>
    <col min="5404" max="5404" width="10.5703125" customWidth="1"/>
    <col min="5405" max="5405" width="9.140625" customWidth="1"/>
    <col min="5406" max="5406" width="10.42578125" customWidth="1"/>
    <col min="5407" max="5412" width="9.140625" customWidth="1"/>
    <col min="5413" max="5413" width="8" customWidth="1"/>
    <col min="5414" max="5422" width="7.28515625" customWidth="1"/>
    <col min="5423" max="5423" width="8.42578125" customWidth="1"/>
    <col min="5424" max="5424" width="9.28515625" customWidth="1"/>
    <col min="5425" max="5425" width="7.28515625" customWidth="1"/>
    <col min="5426" max="5426" width="9.85546875" customWidth="1"/>
    <col min="5427" max="5427" width="10.5703125" customWidth="1"/>
    <col min="5428" max="5428" width="8.5703125" customWidth="1"/>
    <col min="5429" max="5430" width="8.42578125" customWidth="1"/>
    <col min="5431" max="5431" width="9.140625" customWidth="1"/>
    <col min="5432" max="5432" width="8.140625" customWidth="1"/>
    <col min="5433" max="5433" width="8.85546875" customWidth="1"/>
    <col min="5627" max="5627" width="2.5703125" customWidth="1"/>
    <col min="5628" max="5628" width="5.140625" customWidth="1"/>
    <col min="5629" max="5629" width="12.42578125" customWidth="1"/>
    <col min="5630" max="5630" width="8.5703125" customWidth="1"/>
    <col min="5631" max="5631" width="9.28515625" customWidth="1"/>
    <col min="5632" max="5632" width="9.140625" customWidth="1"/>
    <col min="5633" max="5633" width="9" customWidth="1"/>
    <col min="5634" max="5634" width="8.85546875" customWidth="1"/>
    <col min="5635" max="5635" width="9" customWidth="1"/>
    <col min="5636" max="5637" width="8.85546875" customWidth="1"/>
    <col min="5638" max="5638" width="9.140625" customWidth="1"/>
    <col min="5639" max="5639" width="9.28515625" customWidth="1"/>
    <col min="5640" max="5640" width="9.42578125" customWidth="1"/>
    <col min="5641" max="5641" width="9.28515625" customWidth="1"/>
    <col min="5642" max="5642" width="9.5703125" customWidth="1"/>
    <col min="5643" max="5643" width="10" customWidth="1"/>
    <col min="5644" max="5644" width="10.140625" customWidth="1"/>
    <col min="5645" max="5645" width="10.28515625" customWidth="1"/>
    <col min="5646" max="5646" width="9.42578125" customWidth="1"/>
    <col min="5647" max="5647" width="9.5703125" customWidth="1"/>
    <col min="5648" max="5648" width="9" customWidth="1"/>
    <col min="5649" max="5649" width="9.42578125" customWidth="1"/>
    <col min="5650" max="5651" width="9.7109375" customWidth="1"/>
    <col min="5652" max="5653" width="10" customWidth="1"/>
    <col min="5654" max="5654" width="9.85546875" customWidth="1"/>
    <col min="5655" max="5655" width="14.140625" customWidth="1"/>
    <col min="5656" max="5656" width="10.42578125" customWidth="1"/>
    <col min="5657" max="5657" width="10.5703125" customWidth="1"/>
    <col min="5658" max="5658" width="10.42578125" customWidth="1"/>
    <col min="5659" max="5659" width="10.28515625" customWidth="1"/>
    <col min="5660" max="5660" width="10.5703125" customWidth="1"/>
    <col min="5661" max="5661" width="9.140625" customWidth="1"/>
    <col min="5662" max="5662" width="10.42578125" customWidth="1"/>
    <col min="5663" max="5668" width="9.140625" customWidth="1"/>
    <col min="5669" max="5669" width="8" customWidth="1"/>
    <col min="5670" max="5678" width="7.28515625" customWidth="1"/>
    <col min="5679" max="5679" width="8.42578125" customWidth="1"/>
    <col min="5680" max="5680" width="9.28515625" customWidth="1"/>
    <col min="5681" max="5681" width="7.28515625" customWidth="1"/>
    <col min="5682" max="5682" width="9.85546875" customWidth="1"/>
    <col min="5683" max="5683" width="10.5703125" customWidth="1"/>
    <col min="5684" max="5684" width="8.5703125" customWidth="1"/>
    <col min="5685" max="5686" width="8.42578125" customWidth="1"/>
    <col min="5687" max="5687" width="9.140625" customWidth="1"/>
    <col min="5688" max="5688" width="8.140625" customWidth="1"/>
    <col min="5689" max="5689" width="8.85546875" customWidth="1"/>
    <col min="5883" max="5883" width="2.5703125" customWidth="1"/>
    <col min="5884" max="5884" width="5.140625" customWidth="1"/>
    <col min="5885" max="5885" width="12.42578125" customWidth="1"/>
    <col min="5886" max="5886" width="8.5703125" customWidth="1"/>
    <col min="5887" max="5887" width="9.28515625" customWidth="1"/>
    <col min="5888" max="5888" width="9.140625" customWidth="1"/>
    <col min="5889" max="5889" width="9" customWidth="1"/>
    <col min="5890" max="5890" width="8.85546875" customWidth="1"/>
    <col min="5891" max="5891" width="9" customWidth="1"/>
    <col min="5892" max="5893" width="8.85546875" customWidth="1"/>
    <col min="5894" max="5894" width="9.140625" customWidth="1"/>
    <col min="5895" max="5895" width="9.28515625" customWidth="1"/>
    <col min="5896" max="5896" width="9.42578125" customWidth="1"/>
    <col min="5897" max="5897" width="9.28515625" customWidth="1"/>
    <col min="5898" max="5898" width="9.5703125" customWidth="1"/>
    <col min="5899" max="5899" width="10" customWidth="1"/>
    <col min="5900" max="5900" width="10.140625" customWidth="1"/>
    <col min="5901" max="5901" width="10.28515625" customWidth="1"/>
    <col min="5902" max="5902" width="9.42578125" customWidth="1"/>
    <col min="5903" max="5903" width="9.5703125" customWidth="1"/>
    <col min="5904" max="5904" width="9" customWidth="1"/>
    <col min="5905" max="5905" width="9.42578125" customWidth="1"/>
    <col min="5906" max="5907" width="9.7109375" customWidth="1"/>
    <col min="5908" max="5909" width="10" customWidth="1"/>
    <col min="5910" max="5910" width="9.85546875" customWidth="1"/>
    <col min="5911" max="5911" width="14.140625" customWidth="1"/>
    <col min="5912" max="5912" width="10.42578125" customWidth="1"/>
    <col min="5913" max="5913" width="10.5703125" customWidth="1"/>
    <col min="5914" max="5914" width="10.42578125" customWidth="1"/>
    <col min="5915" max="5915" width="10.28515625" customWidth="1"/>
    <col min="5916" max="5916" width="10.5703125" customWidth="1"/>
    <col min="5917" max="5917" width="9.140625" customWidth="1"/>
    <col min="5918" max="5918" width="10.42578125" customWidth="1"/>
    <col min="5919" max="5924" width="9.140625" customWidth="1"/>
    <col min="5925" max="5925" width="8" customWidth="1"/>
    <col min="5926" max="5934" width="7.28515625" customWidth="1"/>
    <col min="5935" max="5935" width="8.42578125" customWidth="1"/>
    <col min="5936" max="5936" width="9.28515625" customWidth="1"/>
    <col min="5937" max="5937" width="7.28515625" customWidth="1"/>
    <col min="5938" max="5938" width="9.85546875" customWidth="1"/>
    <col min="5939" max="5939" width="10.5703125" customWidth="1"/>
    <col min="5940" max="5940" width="8.5703125" customWidth="1"/>
    <col min="5941" max="5942" width="8.42578125" customWidth="1"/>
    <col min="5943" max="5943" width="9.140625" customWidth="1"/>
    <col min="5944" max="5944" width="8.140625" customWidth="1"/>
    <col min="5945" max="5945" width="8.85546875" customWidth="1"/>
    <col min="6139" max="6139" width="2.5703125" customWidth="1"/>
    <col min="6140" max="6140" width="5.140625" customWidth="1"/>
    <col min="6141" max="6141" width="12.42578125" customWidth="1"/>
    <col min="6142" max="6142" width="8.5703125" customWidth="1"/>
    <col min="6143" max="6143" width="9.28515625" customWidth="1"/>
    <col min="6144" max="6144" width="9.140625" customWidth="1"/>
    <col min="6145" max="6145" width="9" customWidth="1"/>
    <col min="6146" max="6146" width="8.85546875" customWidth="1"/>
    <col min="6147" max="6147" width="9" customWidth="1"/>
    <col min="6148" max="6149" width="8.85546875" customWidth="1"/>
    <col min="6150" max="6150" width="9.140625" customWidth="1"/>
    <col min="6151" max="6151" width="9.28515625" customWidth="1"/>
    <col min="6152" max="6152" width="9.42578125" customWidth="1"/>
    <col min="6153" max="6153" width="9.28515625" customWidth="1"/>
    <col min="6154" max="6154" width="9.5703125" customWidth="1"/>
    <col min="6155" max="6155" width="10" customWidth="1"/>
    <col min="6156" max="6156" width="10.140625" customWidth="1"/>
    <col min="6157" max="6157" width="10.28515625" customWidth="1"/>
    <col min="6158" max="6158" width="9.42578125" customWidth="1"/>
    <col min="6159" max="6159" width="9.5703125" customWidth="1"/>
    <col min="6160" max="6160" width="9" customWidth="1"/>
    <col min="6161" max="6161" width="9.42578125" customWidth="1"/>
    <col min="6162" max="6163" width="9.7109375" customWidth="1"/>
    <col min="6164" max="6165" width="10" customWidth="1"/>
    <col min="6166" max="6166" width="9.85546875" customWidth="1"/>
    <col min="6167" max="6167" width="14.140625" customWidth="1"/>
    <col min="6168" max="6168" width="10.42578125" customWidth="1"/>
    <col min="6169" max="6169" width="10.5703125" customWidth="1"/>
    <col min="6170" max="6170" width="10.42578125" customWidth="1"/>
    <col min="6171" max="6171" width="10.28515625" customWidth="1"/>
    <col min="6172" max="6172" width="10.5703125" customWidth="1"/>
    <col min="6173" max="6173" width="9.140625" customWidth="1"/>
    <col min="6174" max="6174" width="10.42578125" customWidth="1"/>
    <col min="6175" max="6180" width="9.140625" customWidth="1"/>
    <col min="6181" max="6181" width="8" customWidth="1"/>
    <col min="6182" max="6190" width="7.28515625" customWidth="1"/>
    <col min="6191" max="6191" width="8.42578125" customWidth="1"/>
    <col min="6192" max="6192" width="9.28515625" customWidth="1"/>
    <col min="6193" max="6193" width="7.28515625" customWidth="1"/>
    <col min="6194" max="6194" width="9.85546875" customWidth="1"/>
    <col min="6195" max="6195" width="10.5703125" customWidth="1"/>
    <col min="6196" max="6196" width="8.5703125" customWidth="1"/>
    <col min="6197" max="6198" width="8.42578125" customWidth="1"/>
    <col min="6199" max="6199" width="9.140625" customWidth="1"/>
    <col min="6200" max="6200" width="8.140625" customWidth="1"/>
    <col min="6201" max="6201" width="8.85546875" customWidth="1"/>
    <col min="6395" max="6395" width="2.5703125" customWidth="1"/>
    <col min="6396" max="6396" width="5.140625" customWidth="1"/>
    <col min="6397" max="6397" width="12.42578125" customWidth="1"/>
    <col min="6398" max="6398" width="8.5703125" customWidth="1"/>
    <col min="6399" max="6399" width="9.28515625" customWidth="1"/>
    <col min="6400" max="6400" width="9.140625" customWidth="1"/>
    <col min="6401" max="6401" width="9" customWidth="1"/>
    <col min="6402" max="6402" width="8.85546875" customWidth="1"/>
    <col min="6403" max="6403" width="9" customWidth="1"/>
    <col min="6404" max="6405" width="8.85546875" customWidth="1"/>
    <col min="6406" max="6406" width="9.140625" customWidth="1"/>
    <col min="6407" max="6407" width="9.28515625" customWidth="1"/>
    <col min="6408" max="6408" width="9.42578125" customWidth="1"/>
    <col min="6409" max="6409" width="9.28515625" customWidth="1"/>
    <col min="6410" max="6410" width="9.5703125" customWidth="1"/>
    <col min="6411" max="6411" width="10" customWidth="1"/>
    <col min="6412" max="6412" width="10.140625" customWidth="1"/>
    <col min="6413" max="6413" width="10.28515625" customWidth="1"/>
    <col min="6414" max="6414" width="9.42578125" customWidth="1"/>
    <col min="6415" max="6415" width="9.5703125" customWidth="1"/>
    <col min="6416" max="6416" width="9" customWidth="1"/>
    <col min="6417" max="6417" width="9.42578125" customWidth="1"/>
    <col min="6418" max="6419" width="9.7109375" customWidth="1"/>
    <col min="6420" max="6421" width="10" customWidth="1"/>
    <col min="6422" max="6422" width="9.85546875" customWidth="1"/>
    <col min="6423" max="6423" width="14.140625" customWidth="1"/>
    <col min="6424" max="6424" width="10.42578125" customWidth="1"/>
    <col min="6425" max="6425" width="10.5703125" customWidth="1"/>
    <col min="6426" max="6426" width="10.42578125" customWidth="1"/>
    <col min="6427" max="6427" width="10.28515625" customWidth="1"/>
    <col min="6428" max="6428" width="10.5703125" customWidth="1"/>
    <col min="6429" max="6429" width="9.140625" customWidth="1"/>
    <col min="6430" max="6430" width="10.42578125" customWidth="1"/>
    <col min="6431" max="6436" width="9.140625" customWidth="1"/>
    <col min="6437" max="6437" width="8" customWidth="1"/>
    <col min="6438" max="6446" width="7.28515625" customWidth="1"/>
    <col min="6447" max="6447" width="8.42578125" customWidth="1"/>
    <col min="6448" max="6448" width="9.28515625" customWidth="1"/>
    <col min="6449" max="6449" width="7.28515625" customWidth="1"/>
    <col min="6450" max="6450" width="9.85546875" customWidth="1"/>
    <col min="6451" max="6451" width="10.5703125" customWidth="1"/>
    <col min="6452" max="6452" width="8.5703125" customWidth="1"/>
    <col min="6453" max="6454" width="8.42578125" customWidth="1"/>
    <col min="6455" max="6455" width="9.140625" customWidth="1"/>
    <col min="6456" max="6456" width="8.140625" customWidth="1"/>
    <col min="6457" max="6457" width="8.85546875" customWidth="1"/>
    <col min="6651" max="6651" width="2.5703125" customWidth="1"/>
    <col min="6652" max="6652" width="5.140625" customWidth="1"/>
    <col min="6653" max="6653" width="12.42578125" customWidth="1"/>
    <col min="6654" max="6654" width="8.5703125" customWidth="1"/>
    <col min="6655" max="6655" width="9.28515625" customWidth="1"/>
    <col min="6656" max="6656" width="9.140625" customWidth="1"/>
    <col min="6657" max="6657" width="9" customWidth="1"/>
    <col min="6658" max="6658" width="8.85546875" customWidth="1"/>
    <col min="6659" max="6659" width="9" customWidth="1"/>
    <col min="6660" max="6661" width="8.85546875" customWidth="1"/>
    <col min="6662" max="6662" width="9.140625" customWidth="1"/>
    <col min="6663" max="6663" width="9.28515625" customWidth="1"/>
    <col min="6664" max="6664" width="9.42578125" customWidth="1"/>
    <col min="6665" max="6665" width="9.28515625" customWidth="1"/>
    <col min="6666" max="6666" width="9.5703125" customWidth="1"/>
    <col min="6667" max="6667" width="10" customWidth="1"/>
    <col min="6668" max="6668" width="10.140625" customWidth="1"/>
    <col min="6669" max="6669" width="10.28515625" customWidth="1"/>
    <col min="6670" max="6670" width="9.42578125" customWidth="1"/>
    <col min="6671" max="6671" width="9.5703125" customWidth="1"/>
    <col min="6672" max="6672" width="9" customWidth="1"/>
    <col min="6673" max="6673" width="9.42578125" customWidth="1"/>
    <col min="6674" max="6675" width="9.7109375" customWidth="1"/>
    <col min="6676" max="6677" width="10" customWidth="1"/>
    <col min="6678" max="6678" width="9.85546875" customWidth="1"/>
    <col min="6679" max="6679" width="14.140625" customWidth="1"/>
    <col min="6680" max="6680" width="10.42578125" customWidth="1"/>
    <col min="6681" max="6681" width="10.5703125" customWidth="1"/>
    <col min="6682" max="6682" width="10.42578125" customWidth="1"/>
    <col min="6683" max="6683" width="10.28515625" customWidth="1"/>
    <col min="6684" max="6684" width="10.5703125" customWidth="1"/>
    <col min="6685" max="6685" width="9.140625" customWidth="1"/>
    <col min="6686" max="6686" width="10.42578125" customWidth="1"/>
    <col min="6687" max="6692" width="9.140625" customWidth="1"/>
    <col min="6693" max="6693" width="8" customWidth="1"/>
    <col min="6694" max="6702" width="7.28515625" customWidth="1"/>
    <col min="6703" max="6703" width="8.42578125" customWidth="1"/>
    <col min="6704" max="6704" width="9.28515625" customWidth="1"/>
    <col min="6705" max="6705" width="7.28515625" customWidth="1"/>
    <col min="6706" max="6706" width="9.85546875" customWidth="1"/>
    <col min="6707" max="6707" width="10.5703125" customWidth="1"/>
    <col min="6708" max="6708" width="8.5703125" customWidth="1"/>
    <col min="6709" max="6710" width="8.42578125" customWidth="1"/>
    <col min="6711" max="6711" width="9.140625" customWidth="1"/>
    <col min="6712" max="6712" width="8.140625" customWidth="1"/>
    <col min="6713" max="6713" width="8.85546875" customWidth="1"/>
    <col min="6907" max="6907" width="2.5703125" customWidth="1"/>
    <col min="6908" max="6908" width="5.140625" customWidth="1"/>
    <col min="6909" max="6909" width="12.42578125" customWidth="1"/>
    <col min="6910" max="6910" width="8.5703125" customWidth="1"/>
    <col min="6911" max="6911" width="9.28515625" customWidth="1"/>
    <col min="6912" max="6912" width="9.140625" customWidth="1"/>
    <col min="6913" max="6913" width="9" customWidth="1"/>
    <col min="6914" max="6914" width="8.85546875" customWidth="1"/>
    <col min="6915" max="6915" width="9" customWidth="1"/>
    <col min="6916" max="6917" width="8.85546875" customWidth="1"/>
    <col min="6918" max="6918" width="9.140625" customWidth="1"/>
    <col min="6919" max="6919" width="9.28515625" customWidth="1"/>
    <col min="6920" max="6920" width="9.42578125" customWidth="1"/>
    <col min="6921" max="6921" width="9.28515625" customWidth="1"/>
    <col min="6922" max="6922" width="9.5703125" customWidth="1"/>
    <col min="6923" max="6923" width="10" customWidth="1"/>
    <col min="6924" max="6924" width="10.140625" customWidth="1"/>
    <col min="6925" max="6925" width="10.28515625" customWidth="1"/>
    <col min="6926" max="6926" width="9.42578125" customWidth="1"/>
    <col min="6927" max="6927" width="9.5703125" customWidth="1"/>
    <col min="6928" max="6928" width="9" customWidth="1"/>
    <col min="6929" max="6929" width="9.42578125" customWidth="1"/>
    <col min="6930" max="6931" width="9.7109375" customWidth="1"/>
    <col min="6932" max="6933" width="10" customWidth="1"/>
    <col min="6934" max="6934" width="9.85546875" customWidth="1"/>
    <col min="6935" max="6935" width="14.140625" customWidth="1"/>
    <col min="6936" max="6936" width="10.42578125" customWidth="1"/>
    <col min="6937" max="6937" width="10.5703125" customWidth="1"/>
    <col min="6938" max="6938" width="10.42578125" customWidth="1"/>
    <col min="6939" max="6939" width="10.28515625" customWidth="1"/>
    <col min="6940" max="6940" width="10.5703125" customWidth="1"/>
    <col min="6941" max="6941" width="9.140625" customWidth="1"/>
    <col min="6942" max="6942" width="10.42578125" customWidth="1"/>
    <col min="6943" max="6948" width="9.140625" customWidth="1"/>
    <col min="6949" max="6949" width="8" customWidth="1"/>
    <col min="6950" max="6958" width="7.28515625" customWidth="1"/>
    <col min="6959" max="6959" width="8.42578125" customWidth="1"/>
    <col min="6960" max="6960" width="9.28515625" customWidth="1"/>
    <col min="6961" max="6961" width="7.28515625" customWidth="1"/>
    <col min="6962" max="6962" width="9.85546875" customWidth="1"/>
    <col min="6963" max="6963" width="10.5703125" customWidth="1"/>
    <col min="6964" max="6964" width="8.5703125" customWidth="1"/>
    <col min="6965" max="6966" width="8.42578125" customWidth="1"/>
    <col min="6967" max="6967" width="9.140625" customWidth="1"/>
    <col min="6968" max="6968" width="8.140625" customWidth="1"/>
    <col min="6969" max="6969" width="8.85546875" customWidth="1"/>
    <col min="7163" max="7163" width="2.5703125" customWidth="1"/>
    <col min="7164" max="7164" width="5.140625" customWidth="1"/>
    <col min="7165" max="7165" width="12.42578125" customWidth="1"/>
    <col min="7166" max="7166" width="8.5703125" customWidth="1"/>
    <col min="7167" max="7167" width="9.28515625" customWidth="1"/>
    <col min="7168" max="7168" width="9.140625" customWidth="1"/>
    <col min="7169" max="7169" width="9" customWidth="1"/>
    <col min="7170" max="7170" width="8.85546875" customWidth="1"/>
    <col min="7171" max="7171" width="9" customWidth="1"/>
    <col min="7172" max="7173" width="8.85546875" customWidth="1"/>
    <col min="7174" max="7174" width="9.140625" customWidth="1"/>
    <col min="7175" max="7175" width="9.28515625" customWidth="1"/>
    <col min="7176" max="7176" width="9.42578125" customWidth="1"/>
    <col min="7177" max="7177" width="9.28515625" customWidth="1"/>
    <col min="7178" max="7178" width="9.5703125" customWidth="1"/>
    <col min="7179" max="7179" width="10" customWidth="1"/>
    <col min="7180" max="7180" width="10.140625" customWidth="1"/>
    <col min="7181" max="7181" width="10.28515625" customWidth="1"/>
    <col min="7182" max="7182" width="9.42578125" customWidth="1"/>
    <col min="7183" max="7183" width="9.5703125" customWidth="1"/>
    <col min="7184" max="7184" width="9" customWidth="1"/>
    <col min="7185" max="7185" width="9.42578125" customWidth="1"/>
    <col min="7186" max="7187" width="9.7109375" customWidth="1"/>
    <col min="7188" max="7189" width="10" customWidth="1"/>
    <col min="7190" max="7190" width="9.85546875" customWidth="1"/>
    <col min="7191" max="7191" width="14.140625" customWidth="1"/>
    <col min="7192" max="7192" width="10.42578125" customWidth="1"/>
    <col min="7193" max="7193" width="10.5703125" customWidth="1"/>
    <col min="7194" max="7194" width="10.42578125" customWidth="1"/>
    <col min="7195" max="7195" width="10.28515625" customWidth="1"/>
    <col min="7196" max="7196" width="10.5703125" customWidth="1"/>
    <col min="7197" max="7197" width="9.140625" customWidth="1"/>
    <col min="7198" max="7198" width="10.42578125" customWidth="1"/>
    <col min="7199" max="7204" width="9.140625" customWidth="1"/>
    <col min="7205" max="7205" width="8" customWidth="1"/>
    <col min="7206" max="7214" width="7.28515625" customWidth="1"/>
    <col min="7215" max="7215" width="8.42578125" customWidth="1"/>
    <col min="7216" max="7216" width="9.28515625" customWidth="1"/>
    <col min="7217" max="7217" width="7.28515625" customWidth="1"/>
    <col min="7218" max="7218" width="9.85546875" customWidth="1"/>
    <col min="7219" max="7219" width="10.5703125" customWidth="1"/>
    <col min="7220" max="7220" width="8.5703125" customWidth="1"/>
    <col min="7221" max="7222" width="8.42578125" customWidth="1"/>
    <col min="7223" max="7223" width="9.140625" customWidth="1"/>
    <col min="7224" max="7224" width="8.140625" customWidth="1"/>
    <col min="7225" max="7225" width="8.85546875" customWidth="1"/>
    <col min="7419" max="7419" width="2.5703125" customWidth="1"/>
    <col min="7420" max="7420" width="5.140625" customWidth="1"/>
    <col min="7421" max="7421" width="12.42578125" customWidth="1"/>
    <col min="7422" max="7422" width="8.5703125" customWidth="1"/>
    <col min="7423" max="7423" width="9.28515625" customWidth="1"/>
    <col min="7424" max="7424" width="9.140625" customWidth="1"/>
    <col min="7425" max="7425" width="9" customWidth="1"/>
    <col min="7426" max="7426" width="8.85546875" customWidth="1"/>
    <col min="7427" max="7427" width="9" customWidth="1"/>
    <col min="7428" max="7429" width="8.85546875" customWidth="1"/>
    <col min="7430" max="7430" width="9.140625" customWidth="1"/>
    <col min="7431" max="7431" width="9.28515625" customWidth="1"/>
    <col min="7432" max="7432" width="9.42578125" customWidth="1"/>
    <col min="7433" max="7433" width="9.28515625" customWidth="1"/>
    <col min="7434" max="7434" width="9.5703125" customWidth="1"/>
    <col min="7435" max="7435" width="10" customWidth="1"/>
    <col min="7436" max="7436" width="10.140625" customWidth="1"/>
    <col min="7437" max="7437" width="10.28515625" customWidth="1"/>
    <col min="7438" max="7438" width="9.42578125" customWidth="1"/>
    <col min="7439" max="7439" width="9.5703125" customWidth="1"/>
    <col min="7440" max="7440" width="9" customWidth="1"/>
    <col min="7441" max="7441" width="9.42578125" customWidth="1"/>
    <col min="7442" max="7443" width="9.7109375" customWidth="1"/>
    <col min="7444" max="7445" width="10" customWidth="1"/>
    <col min="7446" max="7446" width="9.85546875" customWidth="1"/>
    <col min="7447" max="7447" width="14.140625" customWidth="1"/>
    <col min="7448" max="7448" width="10.42578125" customWidth="1"/>
    <col min="7449" max="7449" width="10.5703125" customWidth="1"/>
    <col min="7450" max="7450" width="10.42578125" customWidth="1"/>
    <col min="7451" max="7451" width="10.28515625" customWidth="1"/>
    <col min="7452" max="7452" width="10.5703125" customWidth="1"/>
    <col min="7453" max="7453" width="9.140625" customWidth="1"/>
    <col min="7454" max="7454" width="10.42578125" customWidth="1"/>
    <col min="7455" max="7460" width="9.140625" customWidth="1"/>
    <col min="7461" max="7461" width="8" customWidth="1"/>
    <col min="7462" max="7470" width="7.28515625" customWidth="1"/>
    <col min="7471" max="7471" width="8.42578125" customWidth="1"/>
    <col min="7472" max="7472" width="9.28515625" customWidth="1"/>
    <col min="7473" max="7473" width="7.28515625" customWidth="1"/>
    <col min="7474" max="7474" width="9.85546875" customWidth="1"/>
    <col min="7475" max="7475" width="10.5703125" customWidth="1"/>
    <col min="7476" max="7476" width="8.5703125" customWidth="1"/>
    <col min="7477" max="7478" width="8.42578125" customWidth="1"/>
    <col min="7479" max="7479" width="9.140625" customWidth="1"/>
    <col min="7480" max="7480" width="8.140625" customWidth="1"/>
    <col min="7481" max="7481" width="8.85546875" customWidth="1"/>
    <col min="7675" max="7675" width="2.5703125" customWidth="1"/>
    <col min="7676" max="7676" width="5.140625" customWidth="1"/>
    <col min="7677" max="7677" width="12.42578125" customWidth="1"/>
    <col min="7678" max="7678" width="8.5703125" customWidth="1"/>
    <col min="7679" max="7679" width="9.28515625" customWidth="1"/>
    <col min="7680" max="7680" width="9.140625" customWidth="1"/>
    <col min="7681" max="7681" width="9" customWidth="1"/>
    <col min="7682" max="7682" width="8.85546875" customWidth="1"/>
    <col min="7683" max="7683" width="9" customWidth="1"/>
    <col min="7684" max="7685" width="8.85546875" customWidth="1"/>
    <col min="7686" max="7686" width="9.140625" customWidth="1"/>
    <col min="7687" max="7687" width="9.28515625" customWidth="1"/>
    <col min="7688" max="7688" width="9.42578125" customWidth="1"/>
    <col min="7689" max="7689" width="9.28515625" customWidth="1"/>
    <col min="7690" max="7690" width="9.5703125" customWidth="1"/>
    <col min="7691" max="7691" width="10" customWidth="1"/>
    <col min="7692" max="7692" width="10.140625" customWidth="1"/>
    <col min="7693" max="7693" width="10.28515625" customWidth="1"/>
    <col min="7694" max="7694" width="9.42578125" customWidth="1"/>
    <col min="7695" max="7695" width="9.5703125" customWidth="1"/>
    <col min="7696" max="7696" width="9" customWidth="1"/>
    <col min="7697" max="7697" width="9.42578125" customWidth="1"/>
    <col min="7698" max="7699" width="9.7109375" customWidth="1"/>
    <col min="7700" max="7701" width="10" customWidth="1"/>
    <col min="7702" max="7702" width="9.85546875" customWidth="1"/>
    <col min="7703" max="7703" width="14.140625" customWidth="1"/>
    <col min="7704" max="7704" width="10.42578125" customWidth="1"/>
    <col min="7705" max="7705" width="10.5703125" customWidth="1"/>
    <col min="7706" max="7706" width="10.42578125" customWidth="1"/>
    <col min="7707" max="7707" width="10.28515625" customWidth="1"/>
    <col min="7708" max="7708" width="10.5703125" customWidth="1"/>
    <col min="7709" max="7709" width="9.140625" customWidth="1"/>
    <col min="7710" max="7710" width="10.42578125" customWidth="1"/>
    <col min="7711" max="7716" width="9.140625" customWidth="1"/>
    <col min="7717" max="7717" width="8" customWidth="1"/>
    <col min="7718" max="7726" width="7.28515625" customWidth="1"/>
    <col min="7727" max="7727" width="8.42578125" customWidth="1"/>
    <col min="7728" max="7728" width="9.28515625" customWidth="1"/>
    <col min="7729" max="7729" width="7.28515625" customWidth="1"/>
    <col min="7730" max="7730" width="9.85546875" customWidth="1"/>
    <col min="7731" max="7731" width="10.5703125" customWidth="1"/>
    <col min="7732" max="7732" width="8.5703125" customWidth="1"/>
    <col min="7733" max="7734" width="8.42578125" customWidth="1"/>
    <col min="7735" max="7735" width="9.140625" customWidth="1"/>
    <col min="7736" max="7736" width="8.140625" customWidth="1"/>
    <col min="7737" max="7737" width="8.85546875" customWidth="1"/>
    <col min="7931" max="7931" width="2.5703125" customWidth="1"/>
    <col min="7932" max="7932" width="5.140625" customWidth="1"/>
    <col min="7933" max="7933" width="12.42578125" customWidth="1"/>
    <col min="7934" max="7934" width="8.5703125" customWidth="1"/>
    <col min="7935" max="7935" width="9.28515625" customWidth="1"/>
    <col min="7936" max="7936" width="9.140625" customWidth="1"/>
    <col min="7937" max="7937" width="9" customWidth="1"/>
    <col min="7938" max="7938" width="8.85546875" customWidth="1"/>
    <col min="7939" max="7939" width="9" customWidth="1"/>
    <col min="7940" max="7941" width="8.85546875" customWidth="1"/>
    <col min="7942" max="7942" width="9.140625" customWidth="1"/>
    <col min="7943" max="7943" width="9.28515625" customWidth="1"/>
    <col min="7944" max="7944" width="9.42578125" customWidth="1"/>
    <col min="7945" max="7945" width="9.28515625" customWidth="1"/>
    <col min="7946" max="7946" width="9.5703125" customWidth="1"/>
    <col min="7947" max="7947" width="10" customWidth="1"/>
    <col min="7948" max="7948" width="10.140625" customWidth="1"/>
    <col min="7949" max="7949" width="10.28515625" customWidth="1"/>
    <col min="7950" max="7950" width="9.42578125" customWidth="1"/>
    <col min="7951" max="7951" width="9.5703125" customWidth="1"/>
    <col min="7952" max="7952" width="9" customWidth="1"/>
    <col min="7953" max="7953" width="9.42578125" customWidth="1"/>
    <col min="7954" max="7955" width="9.7109375" customWidth="1"/>
    <col min="7956" max="7957" width="10" customWidth="1"/>
    <col min="7958" max="7958" width="9.85546875" customWidth="1"/>
    <col min="7959" max="7959" width="14.140625" customWidth="1"/>
    <col min="7960" max="7960" width="10.42578125" customWidth="1"/>
    <col min="7961" max="7961" width="10.5703125" customWidth="1"/>
    <col min="7962" max="7962" width="10.42578125" customWidth="1"/>
    <col min="7963" max="7963" width="10.28515625" customWidth="1"/>
    <col min="7964" max="7964" width="10.5703125" customWidth="1"/>
    <col min="7965" max="7965" width="9.140625" customWidth="1"/>
    <col min="7966" max="7966" width="10.42578125" customWidth="1"/>
    <col min="7967" max="7972" width="9.140625" customWidth="1"/>
    <col min="7973" max="7973" width="8" customWidth="1"/>
    <col min="7974" max="7982" width="7.28515625" customWidth="1"/>
    <col min="7983" max="7983" width="8.42578125" customWidth="1"/>
    <col min="7984" max="7984" width="9.28515625" customWidth="1"/>
    <col min="7985" max="7985" width="7.28515625" customWidth="1"/>
    <col min="7986" max="7986" width="9.85546875" customWidth="1"/>
    <col min="7987" max="7987" width="10.5703125" customWidth="1"/>
    <col min="7988" max="7988" width="8.5703125" customWidth="1"/>
    <col min="7989" max="7990" width="8.42578125" customWidth="1"/>
    <col min="7991" max="7991" width="9.140625" customWidth="1"/>
    <col min="7992" max="7992" width="8.140625" customWidth="1"/>
    <col min="7993" max="7993" width="8.85546875" customWidth="1"/>
    <col min="8187" max="8187" width="2.5703125" customWidth="1"/>
    <col min="8188" max="8188" width="5.140625" customWidth="1"/>
    <col min="8189" max="8189" width="12.42578125" customWidth="1"/>
    <col min="8190" max="8190" width="8.5703125" customWidth="1"/>
    <col min="8191" max="8191" width="9.28515625" customWidth="1"/>
    <col min="8192" max="8192" width="9.140625" customWidth="1"/>
    <col min="8193" max="8193" width="9" customWidth="1"/>
    <col min="8194" max="8194" width="8.85546875" customWidth="1"/>
    <col min="8195" max="8195" width="9" customWidth="1"/>
    <col min="8196" max="8197" width="8.85546875" customWidth="1"/>
    <col min="8198" max="8198" width="9.140625" customWidth="1"/>
    <col min="8199" max="8199" width="9.28515625" customWidth="1"/>
    <col min="8200" max="8200" width="9.42578125" customWidth="1"/>
    <col min="8201" max="8201" width="9.28515625" customWidth="1"/>
    <col min="8202" max="8202" width="9.5703125" customWidth="1"/>
    <col min="8203" max="8203" width="10" customWidth="1"/>
    <col min="8204" max="8204" width="10.140625" customWidth="1"/>
    <col min="8205" max="8205" width="10.28515625" customWidth="1"/>
    <col min="8206" max="8206" width="9.42578125" customWidth="1"/>
    <col min="8207" max="8207" width="9.5703125" customWidth="1"/>
    <col min="8208" max="8208" width="9" customWidth="1"/>
    <col min="8209" max="8209" width="9.42578125" customWidth="1"/>
    <col min="8210" max="8211" width="9.7109375" customWidth="1"/>
    <col min="8212" max="8213" width="10" customWidth="1"/>
    <col min="8214" max="8214" width="9.85546875" customWidth="1"/>
    <col min="8215" max="8215" width="14.140625" customWidth="1"/>
    <col min="8216" max="8216" width="10.42578125" customWidth="1"/>
    <col min="8217" max="8217" width="10.5703125" customWidth="1"/>
    <col min="8218" max="8218" width="10.42578125" customWidth="1"/>
    <col min="8219" max="8219" width="10.28515625" customWidth="1"/>
    <col min="8220" max="8220" width="10.5703125" customWidth="1"/>
    <col min="8221" max="8221" width="9.140625" customWidth="1"/>
    <col min="8222" max="8222" width="10.42578125" customWidth="1"/>
    <col min="8223" max="8228" width="9.140625" customWidth="1"/>
    <col min="8229" max="8229" width="8" customWidth="1"/>
    <col min="8230" max="8238" width="7.28515625" customWidth="1"/>
    <col min="8239" max="8239" width="8.42578125" customWidth="1"/>
    <col min="8240" max="8240" width="9.28515625" customWidth="1"/>
    <col min="8241" max="8241" width="7.28515625" customWidth="1"/>
    <col min="8242" max="8242" width="9.85546875" customWidth="1"/>
    <col min="8243" max="8243" width="10.5703125" customWidth="1"/>
    <col min="8244" max="8244" width="8.5703125" customWidth="1"/>
    <col min="8245" max="8246" width="8.42578125" customWidth="1"/>
    <col min="8247" max="8247" width="9.140625" customWidth="1"/>
    <col min="8248" max="8248" width="8.140625" customWidth="1"/>
    <col min="8249" max="8249" width="8.85546875" customWidth="1"/>
    <col min="8443" max="8443" width="2.5703125" customWidth="1"/>
    <col min="8444" max="8444" width="5.140625" customWidth="1"/>
    <col min="8445" max="8445" width="12.42578125" customWidth="1"/>
    <col min="8446" max="8446" width="8.5703125" customWidth="1"/>
    <col min="8447" max="8447" width="9.28515625" customWidth="1"/>
    <col min="8448" max="8448" width="9.140625" customWidth="1"/>
    <col min="8449" max="8449" width="9" customWidth="1"/>
    <col min="8450" max="8450" width="8.85546875" customWidth="1"/>
    <col min="8451" max="8451" width="9" customWidth="1"/>
    <col min="8452" max="8453" width="8.85546875" customWidth="1"/>
    <col min="8454" max="8454" width="9.140625" customWidth="1"/>
    <col min="8455" max="8455" width="9.28515625" customWidth="1"/>
    <col min="8456" max="8456" width="9.42578125" customWidth="1"/>
    <col min="8457" max="8457" width="9.28515625" customWidth="1"/>
    <col min="8458" max="8458" width="9.5703125" customWidth="1"/>
    <col min="8459" max="8459" width="10" customWidth="1"/>
    <col min="8460" max="8460" width="10.140625" customWidth="1"/>
    <col min="8461" max="8461" width="10.28515625" customWidth="1"/>
    <col min="8462" max="8462" width="9.42578125" customWidth="1"/>
    <col min="8463" max="8463" width="9.5703125" customWidth="1"/>
    <col min="8464" max="8464" width="9" customWidth="1"/>
    <col min="8465" max="8465" width="9.42578125" customWidth="1"/>
    <col min="8466" max="8467" width="9.7109375" customWidth="1"/>
    <col min="8468" max="8469" width="10" customWidth="1"/>
    <col min="8470" max="8470" width="9.85546875" customWidth="1"/>
    <col min="8471" max="8471" width="14.140625" customWidth="1"/>
    <col min="8472" max="8472" width="10.42578125" customWidth="1"/>
    <col min="8473" max="8473" width="10.5703125" customWidth="1"/>
    <col min="8474" max="8474" width="10.42578125" customWidth="1"/>
    <col min="8475" max="8475" width="10.28515625" customWidth="1"/>
    <col min="8476" max="8476" width="10.5703125" customWidth="1"/>
    <col min="8477" max="8477" width="9.140625" customWidth="1"/>
    <col min="8478" max="8478" width="10.42578125" customWidth="1"/>
    <col min="8479" max="8484" width="9.140625" customWidth="1"/>
    <col min="8485" max="8485" width="8" customWidth="1"/>
    <col min="8486" max="8494" width="7.28515625" customWidth="1"/>
    <col min="8495" max="8495" width="8.42578125" customWidth="1"/>
    <col min="8496" max="8496" width="9.28515625" customWidth="1"/>
    <col min="8497" max="8497" width="7.28515625" customWidth="1"/>
    <col min="8498" max="8498" width="9.85546875" customWidth="1"/>
    <col min="8499" max="8499" width="10.5703125" customWidth="1"/>
    <col min="8500" max="8500" width="8.5703125" customWidth="1"/>
    <col min="8501" max="8502" width="8.42578125" customWidth="1"/>
    <col min="8503" max="8503" width="9.140625" customWidth="1"/>
    <col min="8504" max="8504" width="8.140625" customWidth="1"/>
    <col min="8505" max="8505" width="8.85546875" customWidth="1"/>
    <col min="8699" max="8699" width="2.5703125" customWidth="1"/>
    <col min="8700" max="8700" width="5.140625" customWidth="1"/>
    <col min="8701" max="8701" width="12.42578125" customWidth="1"/>
    <col min="8702" max="8702" width="8.5703125" customWidth="1"/>
    <col min="8703" max="8703" width="9.28515625" customWidth="1"/>
    <col min="8704" max="8704" width="9.140625" customWidth="1"/>
    <col min="8705" max="8705" width="9" customWidth="1"/>
    <col min="8706" max="8706" width="8.85546875" customWidth="1"/>
    <col min="8707" max="8707" width="9" customWidth="1"/>
    <col min="8708" max="8709" width="8.85546875" customWidth="1"/>
    <col min="8710" max="8710" width="9.140625" customWidth="1"/>
    <col min="8711" max="8711" width="9.28515625" customWidth="1"/>
    <col min="8712" max="8712" width="9.42578125" customWidth="1"/>
    <col min="8713" max="8713" width="9.28515625" customWidth="1"/>
    <col min="8714" max="8714" width="9.5703125" customWidth="1"/>
    <col min="8715" max="8715" width="10" customWidth="1"/>
    <col min="8716" max="8716" width="10.140625" customWidth="1"/>
    <col min="8717" max="8717" width="10.28515625" customWidth="1"/>
    <col min="8718" max="8718" width="9.42578125" customWidth="1"/>
    <col min="8719" max="8719" width="9.5703125" customWidth="1"/>
    <col min="8720" max="8720" width="9" customWidth="1"/>
    <col min="8721" max="8721" width="9.42578125" customWidth="1"/>
    <col min="8722" max="8723" width="9.7109375" customWidth="1"/>
    <col min="8724" max="8725" width="10" customWidth="1"/>
    <col min="8726" max="8726" width="9.85546875" customWidth="1"/>
    <col min="8727" max="8727" width="14.140625" customWidth="1"/>
    <col min="8728" max="8728" width="10.42578125" customWidth="1"/>
    <col min="8729" max="8729" width="10.5703125" customWidth="1"/>
    <col min="8730" max="8730" width="10.42578125" customWidth="1"/>
    <col min="8731" max="8731" width="10.28515625" customWidth="1"/>
    <col min="8732" max="8732" width="10.5703125" customWidth="1"/>
    <col min="8733" max="8733" width="9.140625" customWidth="1"/>
    <col min="8734" max="8734" width="10.42578125" customWidth="1"/>
    <col min="8735" max="8740" width="9.140625" customWidth="1"/>
    <col min="8741" max="8741" width="8" customWidth="1"/>
    <col min="8742" max="8750" width="7.28515625" customWidth="1"/>
    <col min="8751" max="8751" width="8.42578125" customWidth="1"/>
    <col min="8752" max="8752" width="9.28515625" customWidth="1"/>
    <col min="8753" max="8753" width="7.28515625" customWidth="1"/>
    <col min="8754" max="8754" width="9.85546875" customWidth="1"/>
    <col min="8755" max="8755" width="10.5703125" customWidth="1"/>
    <col min="8756" max="8756" width="8.5703125" customWidth="1"/>
    <col min="8757" max="8758" width="8.42578125" customWidth="1"/>
    <col min="8759" max="8759" width="9.140625" customWidth="1"/>
    <col min="8760" max="8760" width="8.140625" customWidth="1"/>
    <col min="8761" max="8761" width="8.85546875" customWidth="1"/>
    <col min="8955" max="8955" width="2.5703125" customWidth="1"/>
    <col min="8956" max="8956" width="5.140625" customWidth="1"/>
    <col min="8957" max="8957" width="12.42578125" customWidth="1"/>
    <col min="8958" max="8958" width="8.5703125" customWidth="1"/>
    <col min="8959" max="8959" width="9.28515625" customWidth="1"/>
    <col min="8960" max="8960" width="9.140625" customWidth="1"/>
    <col min="8961" max="8961" width="9" customWidth="1"/>
    <col min="8962" max="8962" width="8.85546875" customWidth="1"/>
    <col min="8963" max="8963" width="9" customWidth="1"/>
    <col min="8964" max="8965" width="8.85546875" customWidth="1"/>
    <col min="8966" max="8966" width="9.140625" customWidth="1"/>
    <col min="8967" max="8967" width="9.28515625" customWidth="1"/>
    <col min="8968" max="8968" width="9.42578125" customWidth="1"/>
    <col min="8969" max="8969" width="9.28515625" customWidth="1"/>
    <col min="8970" max="8970" width="9.5703125" customWidth="1"/>
    <col min="8971" max="8971" width="10" customWidth="1"/>
    <col min="8972" max="8972" width="10.140625" customWidth="1"/>
    <col min="8973" max="8973" width="10.28515625" customWidth="1"/>
    <col min="8974" max="8974" width="9.42578125" customWidth="1"/>
    <col min="8975" max="8975" width="9.5703125" customWidth="1"/>
    <col min="8976" max="8976" width="9" customWidth="1"/>
    <col min="8977" max="8977" width="9.42578125" customWidth="1"/>
    <col min="8978" max="8979" width="9.7109375" customWidth="1"/>
    <col min="8980" max="8981" width="10" customWidth="1"/>
    <col min="8982" max="8982" width="9.85546875" customWidth="1"/>
    <col min="8983" max="8983" width="14.140625" customWidth="1"/>
    <col min="8984" max="8984" width="10.42578125" customWidth="1"/>
    <col min="8985" max="8985" width="10.5703125" customWidth="1"/>
    <col min="8986" max="8986" width="10.42578125" customWidth="1"/>
    <col min="8987" max="8987" width="10.28515625" customWidth="1"/>
    <col min="8988" max="8988" width="10.5703125" customWidth="1"/>
    <col min="8989" max="8989" width="9.140625" customWidth="1"/>
    <col min="8990" max="8990" width="10.42578125" customWidth="1"/>
    <col min="8991" max="8996" width="9.140625" customWidth="1"/>
    <col min="8997" max="8997" width="8" customWidth="1"/>
    <col min="8998" max="9006" width="7.28515625" customWidth="1"/>
    <col min="9007" max="9007" width="8.42578125" customWidth="1"/>
    <col min="9008" max="9008" width="9.28515625" customWidth="1"/>
    <col min="9009" max="9009" width="7.28515625" customWidth="1"/>
    <col min="9010" max="9010" width="9.85546875" customWidth="1"/>
    <col min="9011" max="9011" width="10.5703125" customWidth="1"/>
    <col min="9012" max="9012" width="8.5703125" customWidth="1"/>
    <col min="9013" max="9014" width="8.42578125" customWidth="1"/>
    <col min="9015" max="9015" width="9.140625" customWidth="1"/>
    <col min="9016" max="9016" width="8.140625" customWidth="1"/>
    <col min="9017" max="9017" width="8.85546875" customWidth="1"/>
    <col min="9211" max="9211" width="2.5703125" customWidth="1"/>
    <col min="9212" max="9212" width="5.140625" customWidth="1"/>
    <col min="9213" max="9213" width="12.42578125" customWidth="1"/>
    <col min="9214" max="9214" width="8.5703125" customWidth="1"/>
    <col min="9215" max="9215" width="9.28515625" customWidth="1"/>
    <col min="9216" max="9216" width="9.140625" customWidth="1"/>
    <col min="9217" max="9217" width="9" customWidth="1"/>
    <col min="9218" max="9218" width="8.85546875" customWidth="1"/>
    <col min="9219" max="9219" width="9" customWidth="1"/>
    <col min="9220" max="9221" width="8.85546875" customWidth="1"/>
    <col min="9222" max="9222" width="9.140625" customWidth="1"/>
    <col min="9223" max="9223" width="9.28515625" customWidth="1"/>
    <col min="9224" max="9224" width="9.42578125" customWidth="1"/>
    <col min="9225" max="9225" width="9.28515625" customWidth="1"/>
    <col min="9226" max="9226" width="9.5703125" customWidth="1"/>
    <col min="9227" max="9227" width="10" customWidth="1"/>
    <col min="9228" max="9228" width="10.140625" customWidth="1"/>
    <col min="9229" max="9229" width="10.28515625" customWidth="1"/>
    <col min="9230" max="9230" width="9.42578125" customWidth="1"/>
    <col min="9231" max="9231" width="9.5703125" customWidth="1"/>
    <col min="9232" max="9232" width="9" customWidth="1"/>
    <col min="9233" max="9233" width="9.42578125" customWidth="1"/>
    <col min="9234" max="9235" width="9.7109375" customWidth="1"/>
    <col min="9236" max="9237" width="10" customWidth="1"/>
    <col min="9238" max="9238" width="9.85546875" customWidth="1"/>
    <col min="9239" max="9239" width="14.140625" customWidth="1"/>
    <col min="9240" max="9240" width="10.42578125" customWidth="1"/>
    <col min="9241" max="9241" width="10.5703125" customWidth="1"/>
    <col min="9242" max="9242" width="10.42578125" customWidth="1"/>
    <col min="9243" max="9243" width="10.28515625" customWidth="1"/>
    <col min="9244" max="9244" width="10.5703125" customWidth="1"/>
    <col min="9245" max="9245" width="9.140625" customWidth="1"/>
    <col min="9246" max="9246" width="10.42578125" customWidth="1"/>
    <col min="9247" max="9252" width="9.140625" customWidth="1"/>
    <col min="9253" max="9253" width="8" customWidth="1"/>
    <col min="9254" max="9262" width="7.28515625" customWidth="1"/>
    <col min="9263" max="9263" width="8.42578125" customWidth="1"/>
    <col min="9264" max="9264" width="9.28515625" customWidth="1"/>
    <col min="9265" max="9265" width="7.28515625" customWidth="1"/>
    <col min="9266" max="9266" width="9.85546875" customWidth="1"/>
    <col min="9267" max="9267" width="10.5703125" customWidth="1"/>
    <col min="9268" max="9268" width="8.5703125" customWidth="1"/>
    <col min="9269" max="9270" width="8.42578125" customWidth="1"/>
    <col min="9271" max="9271" width="9.140625" customWidth="1"/>
    <col min="9272" max="9272" width="8.140625" customWidth="1"/>
    <col min="9273" max="9273" width="8.85546875" customWidth="1"/>
    <col min="9467" max="9467" width="2.5703125" customWidth="1"/>
    <col min="9468" max="9468" width="5.140625" customWidth="1"/>
    <col min="9469" max="9469" width="12.42578125" customWidth="1"/>
    <col min="9470" max="9470" width="8.5703125" customWidth="1"/>
    <col min="9471" max="9471" width="9.28515625" customWidth="1"/>
    <col min="9472" max="9472" width="9.140625" customWidth="1"/>
    <col min="9473" max="9473" width="9" customWidth="1"/>
    <col min="9474" max="9474" width="8.85546875" customWidth="1"/>
    <col min="9475" max="9475" width="9" customWidth="1"/>
    <col min="9476" max="9477" width="8.85546875" customWidth="1"/>
    <col min="9478" max="9478" width="9.140625" customWidth="1"/>
    <col min="9479" max="9479" width="9.28515625" customWidth="1"/>
    <col min="9480" max="9480" width="9.42578125" customWidth="1"/>
    <col min="9481" max="9481" width="9.28515625" customWidth="1"/>
    <col min="9482" max="9482" width="9.5703125" customWidth="1"/>
    <col min="9483" max="9483" width="10" customWidth="1"/>
    <col min="9484" max="9484" width="10.140625" customWidth="1"/>
    <col min="9485" max="9485" width="10.28515625" customWidth="1"/>
    <col min="9486" max="9486" width="9.42578125" customWidth="1"/>
    <col min="9487" max="9487" width="9.5703125" customWidth="1"/>
    <col min="9488" max="9488" width="9" customWidth="1"/>
    <col min="9489" max="9489" width="9.42578125" customWidth="1"/>
    <col min="9490" max="9491" width="9.7109375" customWidth="1"/>
    <col min="9492" max="9493" width="10" customWidth="1"/>
    <col min="9494" max="9494" width="9.85546875" customWidth="1"/>
    <col min="9495" max="9495" width="14.140625" customWidth="1"/>
    <col min="9496" max="9496" width="10.42578125" customWidth="1"/>
    <col min="9497" max="9497" width="10.5703125" customWidth="1"/>
    <col min="9498" max="9498" width="10.42578125" customWidth="1"/>
    <col min="9499" max="9499" width="10.28515625" customWidth="1"/>
    <col min="9500" max="9500" width="10.5703125" customWidth="1"/>
    <col min="9501" max="9501" width="9.140625" customWidth="1"/>
    <col min="9502" max="9502" width="10.42578125" customWidth="1"/>
    <col min="9503" max="9508" width="9.140625" customWidth="1"/>
    <col min="9509" max="9509" width="8" customWidth="1"/>
    <col min="9510" max="9518" width="7.28515625" customWidth="1"/>
    <col min="9519" max="9519" width="8.42578125" customWidth="1"/>
    <col min="9520" max="9520" width="9.28515625" customWidth="1"/>
    <col min="9521" max="9521" width="7.28515625" customWidth="1"/>
    <col min="9522" max="9522" width="9.85546875" customWidth="1"/>
    <col min="9523" max="9523" width="10.5703125" customWidth="1"/>
    <col min="9524" max="9524" width="8.5703125" customWidth="1"/>
    <col min="9525" max="9526" width="8.42578125" customWidth="1"/>
    <col min="9527" max="9527" width="9.140625" customWidth="1"/>
    <col min="9528" max="9528" width="8.140625" customWidth="1"/>
    <col min="9529" max="9529" width="8.85546875" customWidth="1"/>
    <col min="9723" max="9723" width="2.5703125" customWidth="1"/>
    <col min="9724" max="9724" width="5.140625" customWidth="1"/>
    <col min="9725" max="9725" width="12.42578125" customWidth="1"/>
    <col min="9726" max="9726" width="8.5703125" customWidth="1"/>
    <col min="9727" max="9727" width="9.28515625" customWidth="1"/>
    <col min="9728" max="9728" width="9.140625" customWidth="1"/>
    <col min="9729" max="9729" width="9" customWidth="1"/>
    <col min="9730" max="9730" width="8.85546875" customWidth="1"/>
    <col min="9731" max="9731" width="9" customWidth="1"/>
    <col min="9732" max="9733" width="8.85546875" customWidth="1"/>
    <col min="9734" max="9734" width="9.140625" customWidth="1"/>
    <col min="9735" max="9735" width="9.28515625" customWidth="1"/>
    <col min="9736" max="9736" width="9.42578125" customWidth="1"/>
    <col min="9737" max="9737" width="9.28515625" customWidth="1"/>
    <col min="9738" max="9738" width="9.5703125" customWidth="1"/>
    <col min="9739" max="9739" width="10" customWidth="1"/>
    <col min="9740" max="9740" width="10.140625" customWidth="1"/>
    <col min="9741" max="9741" width="10.28515625" customWidth="1"/>
    <col min="9742" max="9742" width="9.42578125" customWidth="1"/>
    <col min="9743" max="9743" width="9.5703125" customWidth="1"/>
    <col min="9744" max="9744" width="9" customWidth="1"/>
    <col min="9745" max="9745" width="9.42578125" customWidth="1"/>
    <col min="9746" max="9747" width="9.7109375" customWidth="1"/>
    <col min="9748" max="9749" width="10" customWidth="1"/>
    <col min="9750" max="9750" width="9.85546875" customWidth="1"/>
    <col min="9751" max="9751" width="14.140625" customWidth="1"/>
    <col min="9752" max="9752" width="10.42578125" customWidth="1"/>
    <col min="9753" max="9753" width="10.5703125" customWidth="1"/>
    <col min="9754" max="9754" width="10.42578125" customWidth="1"/>
    <col min="9755" max="9755" width="10.28515625" customWidth="1"/>
    <col min="9756" max="9756" width="10.5703125" customWidth="1"/>
    <col min="9757" max="9757" width="9.140625" customWidth="1"/>
    <col min="9758" max="9758" width="10.42578125" customWidth="1"/>
    <col min="9759" max="9764" width="9.140625" customWidth="1"/>
    <col min="9765" max="9765" width="8" customWidth="1"/>
    <col min="9766" max="9774" width="7.28515625" customWidth="1"/>
    <col min="9775" max="9775" width="8.42578125" customWidth="1"/>
    <col min="9776" max="9776" width="9.28515625" customWidth="1"/>
    <col min="9777" max="9777" width="7.28515625" customWidth="1"/>
    <col min="9778" max="9778" width="9.85546875" customWidth="1"/>
    <col min="9779" max="9779" width="10.5703125" customWidth="1"/>
    <col min="9780" max="9780" width="8.5703125" customWidth="1"/>
    <col min="9781" max="9782" width="8.42578125" customWidth="1"/>
    <col min="9783" max="9783" width="9.140625" customWidth="1"/>
    <col min="9784" max="9784" width="8.140625" customWidth="1"/>
    <col min="9785" max="9785" width="8.85546875" customWidth="1"/>
    <col min="9979" max="9979" width="2.5703125" customWidth="1"/>
    <col min="9980" max="9980" width="5.140625" customWidth="1"/>
    <col min="9981" max="9981" width="12.42578125" customWidth="1"/>
    <col min="9982" max="9982" width="8.5703125" customWidth="1"/>
    <col min="9983" max="9983" width="9.28515625" customWidth="1"/>
    <col min="9984" max="9984" width="9.140625" customWidth="1"/>
    <col min="9985" max="9985" width="9" customWidth="1"/>
    <col min="9986" max="9986" width="8.85546875" customWidth="1"/>
    <col min="9987" max="9987" width="9" customWidth="1"/>
    <col min="9988" max="9989" width="8.85546875" customWidth="1"/>
    <col min="9990" max="9990" width="9.140625" customWidth="1"/>
    <col min="9991" max="9991" width="9.28515625" customWidth="1"/>
    <col min="9992" max="9992" width="9.42578125" customWidth="1"/>
    <col min="9993" max="9993" width="9.28515625" customWidth="1"/>
    <col min="9994" max="9994" width="9.5703125" customWidth="1"/>
    <col min="9995" max="9995" width="10" customWidth="1"/>
    <col min="9996" max="9996" width="10.140625" customWidth="1"/>
    <col min="9997" max="9997" width="10.28515625" customWidth="1"/>
    <col min="9998" max="9998" width="9.42578125" customWidth="1"/>
    <col min="9999" max="9999" width="9.5703125" customWidth="1"/>
    <col min="10000" max="10000" width="9" customWidth="1"/>
    <col min="10001" max="10001" width="9.42578125" customWidth="1"/>
    <col min="10002" max="10003" width="9.7109375" customWidth="1"/>
    <col min="10004" max="10005" width="10" customWidth="1"/>
    <col min="10006" max="10006" width="9.85546875" customWidth="1"/>
    <col min="10007" max="10007" width="14.140625" customWidth="1"/>
    <col min="10008" max="10008" width="10.42578125" customWidth="1"/>
    <col min="10009" max="10009" width="10.5703125" customWidth="1"/>
    <col min="10010" max="10010" width="10.42578125" customWidth="1"/>
    <col min="10011" max="10011" width="10.28515625" customWidth="1"/>
    <col min="10012" max="10012" width="10.5703125" customWidth="1"/>
    <col min="10013" max="10013" width="9.140625" customWidth="1"/>
    <col min="10014" max="10014" width="10.42578125" customWidth="1"/>
    <col min="10015" max="10020" width="9.140625" customWidth="1"/>
    <col min="10021" max="10021" width="8" customWidth="1"/>
    <col min="10022" max="10030" width="7.28515625" customWidth="1"/>
    <col min="10031" max="10031" width="8.42578125" customWidth="1"/>
    <col min="10032" max="10032" width="9.28515625" customWidth="1"/>
    <col min="10033" max="10033" width="7.28515625" customWidth="1"/>
    <col min="10034" max="10034" width="9.85546875" customWidth="1"/>
    <col min="10035" max="10035" width="10.5703125" customWidth="1"/>
    <col min="10036" max="10036" width="8.5703125" customWidth="1"/>
    <col min="10037" max="10038" width="8.42578125" customWidth="1"/>
    <col min="10039" max="10039" width="9.140625" customWidth="1"/>
    <col min="10040" max="10040" width="8.140625" customWidth="1"/>
    <col min="10041" max="10041" width="8.85546875" customWidth="1"/>
    <col min="10235" max="10235" width="2.5703125" customWidth="1"/>
    <col min="10236" max="10236" width="5.140625" customWidth="1"/>
    <col min="10237" max="10237" width="12.42578125" customWidth="1"/>
    <col min="10238" max="10238" width="8.5703125" customWidth="1"/>
    <col min="10239" max="10239" width="9.28515625" customWidth="1"/>
    <col min="10240" max="10240" width="9.140625" customWidth="1"/>
    <col min="10241" max="10241" width="9" customWidth="1"/>
    <col min="10242" max="10242" width="8.85546875" customWidth="1"/>
    <col min="10243" max="10243" width="9" customWidth="1"/>
    <col min="10244" max="10245" width="8.85546875" customWidth="1"/>
    <col min="10246" max="10246" width="9.140625" customWidth="1"/>
    <col min="10247" max="10247" width="9.28515625" customWidth="1"/>
    <col min="10248" max="10248" width="9.42578125" customWidth="1"/>
    <col min="10249" max="10249" width="9.28515625" customWidth="1"/>
    <col min="10250" max="10250" width="9.5703125" customWidth="1"/>
    <col min="10251" max="10251" width="10" customWidth="1"/>
    <col min="10252" max="10252" width="10.140625" customWidth="1"/>
    <col min="10253" max="10253" width="10.28515625" customWidth="1"/>
    <col min="10254" max="10254" width="9.42578125" customWidth="1"/>
    <col min="10255" max="10255" width="9.5703125" customWidth="1"/>
    <col min="10256" max="10256" width="9" customWidth="1"/>
    <col min="10257" max="10257" width="9.42578125" customWidth="1"/>
    <col min="10258" max="10259" width="9.7109375" customWidth="1"/>
    <col min="10260" max="10261" width="10" customWidth="1"/>
    <col min="10262" max="10262" width="9.85546875" customWidth="1"/>
    <col min="10263" max="10263" width="14.140625" customWidth="1"/>
    <col min="10264" max="10264" width="10.42578125" customWidth="1"/>
    <col min="10265" max="10265" width="10.5703125" customWidth="1"/>
    <col min="10266" max="10266" width="10.42578125" customWidth="1"/>
    <col min="10267" max="10267" width="10.28515625" customWidth="1"/>
    <col min="10268" max="10268" width="10.5703125" customWidth="1"/>
    <col min="10269" max="10269" width="9.140625" customWidth="1"/>
    <col min="10270" max="10270" width="10.42578125" customWidth="1"/>
    <col min="10271" max="10276" width="9.140625" customWidth="1"/>
    <col min="10277" max="10277" width="8" customWidth="1"/>
    <col min="10278" max="10286" width="7.28515625" customWidth="1"/>
    <col min="10287" max="10287" width="8.42578125" customWidth="1"/>
    <col min="10288" max="10288" width="9.28515625" customWidth="1"/>
    <col min="10289" max="10289" width="7.28515625" customWidth="1"/>
    <col min="10290" max="10290" width="9.85546875" customWidth="1"/>
    <col min="10291" max="10291" width="10.5703125" customWidth="1"/>
    <col min="10292" max="10292" width="8.5703125" customWidth="1"/>
    <col min="10293" max="10294" width="8.42578125" customWidth="1"/>
    <col min="10295" max="10295" width="9.140625" customWidth="1"/>
    <col min="10296" max="10296" width="8.140625" customWidth="1"/>
    <col min="10297" max="10297" width="8.85546875" customWidth="1"/>
    <col min="10491" max="10491" width="2.5703125" customWidth="1"/>
    <col min="10492" max="10492" width="5.140625" customWidth="1"/>
    <col min="10493" max="10493" width="12.42578125" customWidth="1"/>
    <col min="10494" max="10494" width="8.5703125" customWidth="1"/>
    <col min="10495" max="10495" width="9.28515625" customWidth="1"/>
    <col min="10496" max="10496" width="9.140625" customWidth="1"/>
    <col min="10497" max="10497" width="9" customWidth="1"/>
    <col min="10498" max="10498" width="8.85546875" customWidth="1"/>
    <col min="10499" max="10499" width="9" customWidth="1"/>
    <col min="10500" max="10501" width="8.85546875" customWidth="1"/>
    <col min="10502" max="10502" width="9.140625" customWidth="1"/>
    <col min="10503" max="10503" width="9.28515625" customWidth="1"/>
    <col min="10504" max="10504" width="9.42578125" customWidth="1"/>
    <col min="10505" max="10505" width="9.28515625" customWidth="1"/>
    <col min="10506" max="10506" width="9.5703125" customWidth="1"/>
    <col min="10507" max="10507" width="10" customWidth="1"/>
    <col min="10508" max="10508" width="10.140625" customWidth="1"/>
    <col min="10509" max="10509" width="10.28515625" customWidth="1"/>
    <col min="10510" max="10510" width="9.42578125" customWidth="1"/>
    <col min="10511" max="10511" width="9.5703125" customWidth="1"/>
    <col min="10512" max="10512" width="9" customWidth="1"/>
    <col min="10513" max="10513" width="9.42578125" customWidth="1"/>
    <col min="10514" max="10515" width="9.7109375" customWidth="1"/>
    <col min="10516" max="10517" width="10" customWidth="1"/>
    <col min="10518" max="10518" width="9.85546875" customWidth="1"/>
    <col min="10519" max="10519" width="14.140625" customWidth="1"/>
    <col min="10520" max="10520" width="10.42578125" customWidth="1"/>
    <col min="10521" max="10521" width="10.5703125" customWidth="1"/>
    <col min="10522" max="10522" width="10.42578125" customWidth="1"/>
    <col min="10523" max="10523" width="10.28515625" customWidth="1"/>
    <col min="10524" max="10524" width="10.5703125" customWidth="1"/>
    <col min="10525" max="10525" width="9.140625" customWidth="1"/>
    <col min="10526" max="10526" width="10.42578125" customWidth="1"/>
    <col min="10527" max="10532" width="9.140625" customWidth="1"/>
    <col min="10533" max="10533" width="8" customWidth="1"/>
    <col min="10534" max="10542" width="7.28515625" customWidth="1"/>
    <col min="10543" max="10543" width="8.42578125" customWidth="1"/>
    <col min="10544" max="10544" width="9.28515625" customWidth="1"/>
    <col min="10545" max="10545" width="7.28515625" customWidth="1"/>
    <col min="10546" max="10546" width="9.85546875" customWidth="1"/>
    <col min="10547" max="10547" width="10.5703125" customWidth="1"/>
    <col min="10548" max="10548" width="8.5703125" customWidth="1"/>
    <col min="10549" max="10550" width="8.42578125" customWidth="1"/>
    <col min="10551" max="10551" width="9.140625" customWidth="1"/>
    <col min="10552" max="10552" width="8.140625" customWidth="1"/>
    <col min="10553" max="10553" width="8.85546875" customWidth="1"/>
    <col min="10747" max="10747" width="2.5703125" customWidth="1"/>
    <col min="10748" max="10748" width="5.140625" customWidth="1"/>
    <col min="10749" max="10749" width="12.42578125" customWidth="1"/>
    <col min="10750" max="10750" width="8.5703125" customWidth="1"/>
    <col min="10751" max="10751" width="9.28515625" customWidth="1"/>
    <col min="10752" max="10752" width="9.140625" customWidth="1"/>
    <col min="10753" max="10753" width="9" customWidth="1"/>
    <col min="10754" max="10754" width="8.85546875" customWidth="1"/>
    <col min="10755" max="10755" width="9" customWidth="1"/>
    <col min="10756" max="10757" width="8.85546875" customWidth="1"/>
    <col min="10758" max="10758" width="9.140625" customWidth="1"/>
    <col min="10759" max="10759" width="9.28515625" customWidth="1"/>
    <col min="10760" max="10760" width="9.42578125" customWidth="1"/>
    <col min="10761" max="10761" width="9.28515625" customWidth="1"/>
    <col min="10762" max="10762" width="9.5703125" customWidth="1"/>
    <col min="10763" max="10763" width="10" customWidth="1"/>
    <col min="10764" max="10764" width="10.140625" customWidth="1"/>
    <col min="10765" max="10765" width="10.28515625" customWidth="1"/>
    <col min="10766" max="10766" width="9.42578125" customWidth="1"/>
    <col min="10767" max="10767" width="9.5703125" customWidth="1"/>
    <col min="10768" max="10768" width="9" customWidth="1"/>
    <col min="10769" max="10769" width="9.42578125" customWidth="1"/>
    <col min="10770" max="10771" width="9.7109375" customWidth="1"/>
    <col min="10772" max="10773" width="10" customWidth="1"/>
    <col min="10774" max="10774" width="9.85546875" customWidth="1"/>
    <col min="10775" max="10775" width="14.140625" customWidth="1"/>
    <col min="10776" max="10776" width="10.42578125" customWidth="1"/>
    <col min="10777" max="10777" width="10.5703125" customWidth="1"/>
    <col min="10778" max="10778" width="10.42578125" customWidth="1"/>
    <col min="10779" max="10779" width="10.28515625" customWidth="1"/>
    <col min="10780" max="10780" width="10.5703125" customWidth="1"/>
    <col min="10781" max="10781" width="9.140625" customWidth="1"/>
    <col min="10782" max="10782" width="10.42578125" customWidth="1"/>
    <col min="10783" max="10788" width="9.140625" customWidth="1"/>
    <col min="10789" max="10789" width="8" customWidth="1"/>
    <col min="10790" max="10798" width="7.28515625" customWidth="1"/>
    <col min="10799" max="10799" width="8.42578125" customWidth="1"/>
    <col min="10800" max="10800" width="9.28515625" customWidth="1"/>
    <col min="10801" max="10801" width="7.28515625" customWidth="1"/>
    <col min="10802" max="10802" width="9.85546875" customWidth="1"/>
    <col min="10803" max="10803" width="10.5703125" customWidth="1"/>
    <col min="10804" max="10804" width="8.5703125" customWidth="1"/>
    <col min="10805" max="10806" width="8.42578125" customWidth="1"/>
    <col min="10807" max="10807" width="9.140625" customWidth="1"/>
    <col min="10808" max="10808" width="8.140625" customWidth="1"/>
    <col min="10809" max="10809" width="8.85546875" customWidth="1"/>
    <col min="11003" max="11003" width="2.5703125" customWidth="1"/>
    <col min="11004" max="11004" width="5.140625" customWidth="1"/>
    <col min="11005" max="11005" width="12.42578125" customWidth="1"/>
    <col min="11006" max="11006" width="8.5703125" customWidth="1"/>
    <col min="11007" max="11007" width="9.28515625" customWidth="1"/>
    <col min="11008" max="11008" width="9.140625" customWidth="1"/>
    <col min="11009" max="11009" width="9" customWidth="1"/>
    <col min="11010" max="11010" width="8.85546875" customWidth="1"/>
    <col min="11011" max="11011" width="9" customWidth="1"/>
    <col min="11012" max="11013" width="8.85546875" customWidth="1"/>
    <col min="11014" max="11014" width="9.140625" customWidth="1"/>
    <col min="11015" max="11015" width="9.28515625" customWidth="1"/>
    <col min="11016" max="11016" width="9.42578125" customWidth="1"/>
    <col min="11017" max="11017" width="9.28515625" customWidth="1"/>
    <col min="11018" max="11018" width="9.5703125" customWidth="1"/>
    <col min="11019" max="11019" width="10" customWidth="1"/>
    <col min="11020" max="11020" width="10.140625" customWidth="1"/>
    <col min="11021" max="11021" width="10.28515625" customWidth="1"/>
    <col min="11022" max="11022" width="9.42578125" customWidth="1"/>
    <col min="11023" max="11023" width="9.5703125" customWidth="1"/>
    <col min="11024" max="11024" width="9" customWidth="1"/>
    <col min="11025" max="11025" width="9.42578125" customWidth="1"/>
    <col min="11026" max="11027" width="9.7109375" customWidth="1"/>
    <col min="11028" max="11029" width="10" customWidth="1"/>
    <col min="11030" max="11030" width="9.85546875" customWidth="1"/>
    <col min="11031" max="11031" width="14.140625" customWidth="1"/>
    <col min="11032" max="11032" width="10.42578125" customWidth="1"/>
    <col min="11033" max="11033" width="10.5703125" customWidth="1"/>
    <col min="11034" max="11034" width="10.42578125" customWidth="1"/>
    <col min="11035" max="11035" width="10.28515625" customWidth="1"/>
    <col min="11036" max="11036" width="10.5703125" customWidth="1"/>
    <col min="11037" max="11037" width="9.140625" customWidth="1"/>
    <col min="11038" max="11038" width="10.42578125" customWidth="1"/>
    <col min="11039" max="11044" width="9.140625" customWidth="1"/>
    <col min="11045" max="11045" width="8" customWidth="1"/>
    <col min="11046" max="11054" width="7.28515625" customWidth="1"/>
    <col min="11055" max="11055" width="8.42578125" customWidth="1"/>
    <col min="11056" max="11056" width="9.28515625" customWidth="1"/>
    <col min="11057" max="11057" width="7.28515625" customWidth="1"/>
    <col min="11058" max="11058" width="9.85546875" customWidth="1"/>
    <col min="11059" max="11059" width="10.5703125" customWidth="1"/>
    <col min="11060" max="11060" width="8.5703125" customWidth="1"/>
    <col min="11061" max="11062" width="8.42578125" customWidth="1"/>
    <col min="11063" max="11063" width="9.140625" customWidth="1"/>
    <col min="11064" max="11064" width="8.140625" customWidth="1"/>
    <col min="11065" max="11065" width="8.85546875" customWidth="1"/>
    <col min="11259" max="11259" width="2.5703125" customWidth="1"/>
    <col min="11260" max="11260" width="5.140625" customWidth="1"/>
    <col min="11261" max="11261" width="12.42578125" customWidth="1"/>
    <col min="11262" max="11262" width="8.5703125" customWidth="1"/>
    <col min="11263" max="11263" width="9.28515625" customWidth="1"/>
    <col min="11264" max="11264" width="9.140625" customWidth="1"/>
    <col min="11265" max="11265" width="9" customWidth="1"/>
    <col min="11266" max="11266" width="8.85546875" customWidth="1"/>
    <col min="11267" max="11267" width="9" customWidth="1"/>
    <col min="11268" max="11269" width="8.85546875" customWidth="1"/>
    <col min="11270" max="11270" width="9.140625" customWidth="1"/>
    <col min="11271" max="11271" width="9.28515625" customWidth="1"/>
    <col min="11272" max="11272" width="9.42578125" customWidth="1"/>
    <col min="11273" max="11273" width="9.28515625" customWidth="1"/>
    <col min="11274" max="11274" width="9.5703125" customWidth="1"/>
    <col min="11275" max="11275" width="10" customWidth="1"/>
    <col min="11276" max="11276" width="10.140625" customWidth="1"/>
    <col min="11277" max="11277" width="10.28515625" customWidth="1"/>
    <col min="11278" max="11278" width="9.42578125" customWidth="1"/>
    <col min="11279" max="11279" width="9.5703125" customWidth="1"/>
    <col min="11280" max="11280" width="9" customWidth="1"/>
    <col min="11281" max="11281" width="9.42578125" customWidth="1"/>
    <col min="11282" max="11283" width="9.7109375" customWidth="1"/>
    <col min="11284" max="11285" width="10" customWidth="1"/>
    <col min="11286" max="11286" width="9.85546875" customWidth="1"/>
    <col min="11287" max="11287" width="14.140625" customWidth="1"/>
    <col min="11288" max="11288" width="10.42578125" customWidth="1"/>
    <col min="11289" max="11289" width="10.5703125" customWidth="1"/>
    <col min="11290" max="11290" width="10.42578125" customWidth="1"/>
    <col min="11291" max="11291" width="10.28515625" customWidth="1"/>
    <col min="11292" max="11292" width="10.5703125" customWidth="1"/>
    <col min="11293" max="11293" width="9.140625" customWidth="1"/>
    <col min="11294" max="11294" width="10.42578125" customWidth="1"/>
    <col min="11295" max="11300" width="9.140625" customWidth="1"/>
    <col min="11301" max="11301" width="8" customWidth="1"/>
    <col min="11302" max="11310" width="7.28515625" customWidth="1"/>
    <col min="11311" max="11311" width="8.42578125" customWidth="1"/>
    <col min="11312" max="11312" width="9.28515625" customWidth="1"/>
    <col min="11313" max="11313" width="7.28515625" customWidth="1"/>
    <col min="11314" max="11314" width="9.85546875" customWidth="1"/>
    <col min="11315" max="11315" width="10.5703125" customWidth="1"/>
    <col min="11316" max="11316" width="8.5703125" customWidth="1"/>
    <col min="11317" max="11318" width="8.42578125" customWidth="1"/>
    <col min="11319" max="11319" width="9.140625" customWidth="1"/>
    <col min="11320" max="11320" width="8.140625" customWidth="1"/>
    <col min="11321" max="11321" width="8.85546875" customWidth="1"/>
    <col min="11515" max="11515" width="2.5703125" customWidth="1"/>
    <col min="11516" max="11516" width="5.140625" customWidth="1"/>
    <col min="11517" max="11517" width="12.42578125" customWidth="1"/>
    <col min="11518" max="11518" width="8.5703125" customWidth="1"/>
    <col min="11519" max="11519" width="9.28515625" customWidth="1"/>
    <col min="11520" max="11520" width="9.140625" customWidth="1"/>
    <col min="11521" max="11521" width="9" customWidth="1"/>
    <col min="11522" max="11522" width="8.85546875" customWidth="1"/>
    <col min="11523" max="11523" width="9" customWidth="1"/>
    <col min="11524" max="11525" width="8.85546875" customWidth="1"/>
    <col min="11526" max="11526" width="9.140625" customWidth="1"/>
    <col min="11527" max="11527" width="9.28515625" customWidth="1"/>
    <col min="11528" max="11528" width="9.42578125" customWidth="1"/>
    <col min="11529" max="11529" width="9.28515625" customWidth="1"/>
    <col min="11530" max="11530" width="9.5703125" customWidth="1"/>
    <col min="11531" max="11531" width="10" customWidth="1"/>
    <col min="11532" max="11532" width="10.140625" customWidth="1"/>
    <col min="11533" max="11533" width="10.28515625" customWidth="1"/>
    <col min="11534" max="11534" width="9.42578125" customWidth="1"/>
    <col min="11535" max="11535" width="9.5703125" customWidth="1"/>
    <col min="11536" max="11536" width="9" customWidth="1"/>
    <col min="11537" max="11537" width="9.42578125" customWidth="1"/>
    <col min="11538" max="11539" width="9.7109375" customWidth="1"/>
    <col min="11540" max="11541" width="10" customWidth="1"/>
    <col min="11542" max="11542" width="9.85546875" customWidth="1"/>
    <col min="11543" max="11543" width="14.140625" customWidth="1"/>
    <col min="11544" max="11544" width="10.42578125" customWidth="1"/>
    <col min="11545" max="11545" width="10.5703125" customWidth="1"/>
    <col min="11546" max="11546" width="10.42578125" customWidth="1"/>
    <col min="11547" max="11547" width="10.28515625" customWidth="1"/>
    <col min="11548" max="11548" width="10.5703125" customWidth="1"/>
    <col min="11549" max="11549" width="9.140625" customWidth="1"/>
    <col min="11550" max="11550" width="10.42578125" customWidth="1"/>
    <col min="11551" max="11556" width="9.140625" customWidth="1"/>
    <col min="11557" max="11557" width="8" customWidth="1"/>
    <col min="11558" max="11566" width="7.28515625" customWidth="1"/>
    <col min="11567" max="11567" width="8.42578125" customWidth="1"/>
    <col min="11568" max="11568" width="9.28515625" customWidth="1"/>
    <col min="11569" max="11569" width="7.28515625" customWidth="1"/>
    <col min="11570" max="11570" width="9.85546875" customWidth="1"/>
    <col min="11571" max="11571" width="10.5703125" customWidth="1"/>
    <col min="11572" max="11572" width="8.5703125" customWidth="1"/>
    <col min="11573" max="11574" width="8.42578125" customWidth="1"/>
    <col min="11575" max="11575" width="9.140625" customWidth="1"/>
    <col min="11576" max="11576" width="8.140625" customWidth="1"/>
    <col min="11577" max="11577" width="8.85546875" customWidth="1"/>
    <col min="11771" max="11771" width="2.5703125" customWidth="1"/>
    <col min="11772" max="11772" width="5.140625" customWidth="1"/>
    <col min="11773" max="11773" width="12.42578125" customWidth="1"/>
    <col min="11774" max="11774" width="8.5703125" customWidth="1"/>
    <col min="11775" max="11775" width="9.28515625" customWidth="1"/>
    <col min="11776" max="11776" width="9.140625" customWidth="1"/>
    <col min="11777" max="11777" width="9" customWidth="1"/>
    <col min="11778" max="11778" width="8.85546875" customWidth="1"/>
    <col min="11779" max="11779" width="9" customWidth="1"/>
    <col min="11780" max="11781" width="8.85546875" customWidth="1"/>
    <col min="11782" max="11782" width="9.140625" customWidth="1"/>
    <col min="11783" max="11783" width="9.28515625" customWidth="1"/>
    <col min="11784" max="11784" width="9.42578125" customWidth="1"/>
    <col min="11785" max="11785" width="9.28515625" customWidth="1"/>
    <col min="11786" max="11786" width="9.5703125" customWidth="1"/>
    <col min="11787" max="11787" width="10" customWidth="1"/>
    <col min="11788" max="11788" width="10.140625" customWidth="1"/>
    <col min="11789" max="11789" width="10.28515625" customWidth="1"/>
    <col min="11790" max="11790" width="9.42578125" customWidth="1"/>
    <col min="11791" max="11791" width="9.5703125" customWidth="1"/>
    <col min="11792" max="11792" width="9" customWidth="1"/>
    <col min="11793" max="11793" width="9.42578125" customWidth="1"/>
    <col min="11794" max="11795" width="9.7109375" customWidth="1"/>
    <col min="11796" max="11797" width="10" customWidth="1"/>
    <col min="11798" max="11798" width="9.85546875" customWidth="1"/>
    <col min="11799" max="11799" width="14.140625" customWidth="1"/>
    <col min="11800" max="11800" width="10.42578125" customWidth="1"/>
    <col min="11801" max="11801" width="10.5703125" customWidth="1"/>
    <col min="11802" max="11802" width="10.42578125" customWidth="1"/>
    <col min="11803" max="11803" width="10.28515625" customWidth="1"/>
    <col min="11804" max="11804" width="10.5703125" customWidth="1"/>
    <col min="11805" max="11805" width="9.140625" customWidth="1"/>
    <col min="11806" max="11806" width="10.42578125" customWidth="1"/>
    <col min="11807" max="11812" width="9.140625" customWidth="1"/>
    <col min="11813" max="11813" width="8" customWidth="1"/>
    <col min="11814" max="11822" width="7.28515625" customWidth="1"/>
    <col min="11823" max="11823" width="8.42578125" customWidth="1"/>
    <col min="11824" max="11824" width="9.28515625" customWidth="1"/>
    <col min="11825" max="11825" width="7.28515625" customWidth="1"/>
    <col min="11826" max="11826" width="9.85546875" customWidth="1"/>
    <col min="11827" max="11827" width="10.5703125" customWidth="1"/>
    <col min="11828" max="11828" width="8.5703125" customWidth="1"/>
    <col min="11829" max="11830" width="8.42578125" customWidth="1"/>
    <col min="11831" max="11831" width="9.140625" customWidth="1"/>
    <col min="11832" max="11832" width="8.140625" customWidth="1"/>
    <col min="11833" max="11833" width="8.85546875" customWidth="1"/>
    <col min="12027" max="12027" width="2.5703125" customWidth="1"/>
    <col min="12028" max="12028" width="5.140625" customWidth="1"/>
    <col min="12029" max="12029" width="12.42578125" customWidth="1"/>
    <col min="12030" max="12030" width="8.5703125" customWidth="1"/>
    <col min="12031" max="12031" width="9.28515625" customWidth="1"/>
    <col min="12032" max="12032" width="9.140625" customWidth="1"/>
    <col min="12033" max="12033" width="9" customWidth="1"/>
    <col min="12034" max="12034" width="8.85546875" customWidth="1"/>
    <col min="12035" max="12035" width="9" customWidth="1"/>
    <col min="12036" max="12037" width="8.85546875" customWidth="1"/>
    <col min="12038" max="12038" width="9.140625" customWidth="1"/>
    <col min="12039" max="12039" width="9.28515625" customWidth="1"/>
    <col min="12040" max="12040" width="9.42578125" customWidth="1"/>
    <col min="12041" max="12041" width="9.28515625" customWidth="1"/>
    <col min="12042" max="12042" width="9.5703125" customWidth="1"/>
    <col min="12043" max="12043" width="10" customWidth="1"/>
    <col min="12044" max="12044" width="10.140625" customWidth="1"/>
    <col min="12045" max="12045" width="10.28515625" customWidth="1"/>
    <col min="12046" max="12046" width="9.42578125" customWidth="1"/>
    <col min="12047" max="12047" width="9.5703125" customWidth="1"/>
    <col min="12048" max="12048" width="9" customWidth="1"/>
    <col min="12049" max="12049" width="9.42578125" customWidth="1"/>
    <col min="12050" max="12051" width="9.7109375" customWidth="1"/>
    <col min="12052" max="12053" width="10" customWidth="1"/>
    <col min="12054" max="12054" width="9.85546875" customWidth="1"/>
    <col min="12055" max="12055" width="14.140625" customWidth="1"/>
    <col min="12056" max="12056" width="10.42578125" customWidth="1"/>
    <col min="12057" max="12057" width="10.5703125" customWidth="1"/>
    <col min="12058" max="12058" width="10.42578125" customWidth="1"/>
    <col min="12059" max="12059" width="10.28515625" customWidth="1"/>
    <col min="12060" max="12060" width="10.5703125" customWidth="1"/>
    <col min="12061" max="12061" width="9.140625" customWidth="1"/>
    <col min="12062" max="12062" width="10.42578125" customWidth="1"/>
    <col min="12063" max="12068" width="9.140625" customWidth="1"/>
    <col min="12069" max="12069" width="8" customWidth="1"/>
    <col min="12070" max="12078" width="7.28515625" customWidth="1"/>
    <col min="12079" max="12079" width="8.42578125" customWidth="1"/>
    <col min="12080" max="12080" width="9.28515625" customWidth="1"/>
    <col min="12081" max="12081" width="7.28515625" customWidth="1"/>
    <col min="12082" max="12082" width="9.85546875" customWidth="1"/>
    <col min="12083" max="12083" width="10.5703125" customWidth="1"/>
    <col min="12084" max="12084" width="8.5703125" customWidth="1"/>
    <col min="12085" max="12086" width="8.42578125" customWidth="1"/>
    <col min="12087" max="12087" width="9.140625" customWidth="1"/>
    <col min="12088" max="12088" width="8.140625" customWidth="1"/>
    <col min="12089" max="12089" width="8.85546875" customWidth="1"/>
    <col min="12283" max="12283" width="2.5703125" customWidth="1"/>
    <col min="12284" max="12284" width="5.140625" customWidth="1"/>
    <col min="12285" max="12285" width="12.42578125" customWidth="1"/>
    <col min="12286" max="12286" width="8.5703125" customWidth="1"/>
    <col min="12287" max="12287" width="9.28515625" customWidth="1"/>
    <col min="12288" max="12288" width="9.140625" customWidth="1"/>
    <col min="12289" max="12289" width="9" customWidth="1"/>
    <col min="12290" max="12290" width="8.85546875" customWidth="1"/>
    <col min="12291" max="12291" width="9" customWidth="1"/>
    <col min="12292" max="12293" width="8.85546875" customWidth="1"/>
    <col min="12294" max="12294" width="9.140625" customWidth="1"/>
    <col min="12295" max="12295" width="9.28515625" customWidth="1"/>
    <col min="12296" max="12296" width="9.42578125" customWidth="1"/>
    <col min="12297" max="12297" width="9.28515625" customWidth="1"/>
    <col min="12298" max="12298" width="9.5703125" customWidth="1"/>
    <col min="12299" max="12299" width="10" customWidth="1"/>
    <col min="12300" max="12300" width="10.140625" customWidth="1"/>
    <col min="12301" max="12301" width="10.28515625" customWidth="1"/>
    <col min="12302" max="12302" width="9.42578125" customWidth="1"/>
    <col min="12303" max="12303" width="9.5703125" customWidth="1"/>
    <col min="12304" max="12304" width="9" customWidth="1"/>
    <col min="12305" max="12305" width="9.42578125" customWidth="1"/>
    <col min="12306" max="12307" width="9.7109375" customWidth="1"/>
    <col min="12308" max="12309" width="10" customWidth="1"/>
    <col min="12310" max="12310" width="9.85546875" customWidth="1"/>
    <col min="12311" max="12311" width="14.140625" customWidth="1"/>
    <col min="12312" max="12312" width="10.42578125" customWidth="1"/>
    <col min="12313" max="12313" width="10.5703125" customWidth="1"/>
    <col min="12314" max="12314" width="10.42578125" customWidth="1"/>
    <col min="12315" max="12315" width="10.28515625" customWidth="1"/>
    <col min="12316" max="12316" width="10.5703125" customWidth="1"/>
    <col min="12317" max="12317" width="9.140625" customWidth="1"/>
    <col min="12318" max="12318" width="10.42578125" customWidth="1"/>
    <col min="12319" max="12324" width="9.140625" customWidth="1"/>
    <col min="12325" max="12325" width="8" customWidth="1"/>
    <col min="12326" max="12334" width="7.28515625" customWidth="1"/>
    <col min="12335" max="12335" width="8.42578125" customWidth="1"/>
    <col min="12336" max="12336" width="9.28515625" customWidth="1"/>
    <col min="12337" max="12337" width="7.28515625" customWidth="1"/>
    <col min="12338" max="12338" width="9.85546875" customWidth="1"/>
    <col min="12339" max="12339" width="10.5703125" customWidth="1"/>
    <col min="12340" max="12340" width="8.5703125" customWidth="1"/>
    <col min="12341" max="12342" width="8.42578125" customWidth="1"/>
    <col min="12343" max="12343" width="9.140625" customWidth="1"/>
    <col min="12344" max="12344" width="8.140625" customWidth="1"/>
    <col min="12345" max="12345" width="8.85546875" customWidth="1"/>
    <col min="12539" max="12539" width="2.5703125" customWidth="1"/>
    <col min="12540" max="12540" width="5.140625" customWidth="1"/>
    <col min="12541" max="12541" width="12.42578125" customWidth="1"/>
    <col min="12542" max="12542" width="8.5703125" customWidth="1"/>
    <col min="12543" max="12543" width="9.28515625" customWidth="1"/>
    <col min="12544" max="12544" width="9.140625" customWidth="1"/>
    <col min="12545" max="12545" width="9" customWidth="1"/>
    <col min="12546" max="12546" width="8.85546875" customWidth="1"/>
    <col min="12547" max="12547" width="9" customWidth="1"/>
    <col min="12548" max="12549" width="8.85546875" customWidth="1"/>
    <col min="12550" max="12550" width="9.140625" customWidth="1"/>
    <col min="12551" max="12551" width="9.28515625" customWidth="1"/>
    <col min="12552" max="12552" width="9.42578125" customWidth="1"/>
    <col min="12553" max="12553" width="9.28515625" customWidth="1"/>
    <col min="12554" max="12554" width="9.5703125" customWidth="1"/>
    <col min="12555" max="12555" width="10" customWidth="1"/>
    <col min="12556" max="12556" width="10.140625" customWidth="1"/>
    <col min="12557" max="12557" width="10.28515625" customWidth="1"/>
    <col min="12558" max="12558" width="9.42578125" customWidth="1"/>
    <col min="12559" max="12559" width="9.5703125" customWidth="1"/>
    <col min="12560" max="12560" width="9" customWidth="1"/>
    <col min="12561" max="12561" width="9.42578125" customWidth="1"/>
    <col min="12562" max="12563" width="9.7109375" customWidth="1"/>
    <col min="12564" max="12565" width="10" customWidth="1"/>
    <col min="12566" max="12566" width="9.85546875" customWidth="1"/>
    <col min="12567" max="12567" width="14.140625" customWidth="1"/>
    <col min="12568" max="12568" width="10.42578125" customWidth="1"/>
    <col min="12569" max="12569" width="10.5703125" customWidth="1"/>
    <col min="12570" max="12570" width="10.42578125" customWidth="1"/>
    <col min="12571" max="12571" width="10.28515625" customWidth="1"/>
    <col min="12572" max="12572" width="10.5703125" customWidth="1"/>
    <col min="12573" max="12573" width="9.140625" customWidth="1"/>
    <col min="12574" max="12574" width="10.42578125" customWidth="1"/>
    <col min="12575" max="12580" width="9.140625" customWidth="1"/>
    <col min="12581" max="12581" width="8" customWidth="1"/>
    <col min="12582" max="12590" width="7.28515625" customWidth="1"/>
    <col min="12591" max="12591" width="8.42578125" customWidth="1"/>
    <col min="12592" max="12592" width="9.28515625" customWidth="1"/>
    <col min="12593" max="12593" width="7.28515625" customWidth="1"/>
    <col min="12594" max="12594" width="9.85546875" customWidth="1"/>
    <col min="12595" max="12595" width="10.5703125" customWidth="1"/>
    <col min="12596" max="12596" width="8.5703125" customWidth="1"/>
    <col min="12597" max="12598" width="8.42578125" customWidth="1"/>
    <col min="12599" max="12599" width="9.140625" customWidth="1"/>
    <col min="12600" max="12600" width="8.140625" customWidth="1"/>
    <col min="12601" max="12601" width="8.85546875" customWidth="1"/>
    <col min="12795" max="12795" width="2.5703125" customWidth="1"/>
    <col min="12796" max="12796" width="5.140625" customWidth="1"/>
    <col min="12797" max="12797" width="12.42578125" customWidth="1"/>
    <col min="12798" max="12798" width="8.5703125" customWidth="1"/>
    <col min="12799" max="12799" width="9.28515625" customWidth="1"/>
    <col min="12800" max="12800" width="9.140625" customWidth="1"/>
    <col min="12801" max="12801" width="9" customWidth="1"/>
    <col min="12802" max="12802" width="8.85546875" customWidth="1"/>
    <col min="12803" max="12803" width="9" customWidth="1"/>
    <col min="12804" max="12805" width="8.85546875" customWidth="1"/>
    <col min="12806" max="12806" width="9.140625" customWidth="1"/>
    <col min="12807" max="12807" width="9.28515625" customWidth="1"/>
    <col min="12808" max="12808" width="9.42578125" customWidth="1"/>
    <col min="12809" max="12809" width="9.28515625" customWidth="1"/>
    <col min="12810" max="12810" width="9.5703125" customWidth="1"/>
    <col min="12811" max="12811" width="10" customWidth="1"/>
    <col min="12812" max="12812" width="10.140625" customWidth="1"/>
    <col min="12813" max="12813" width="10.28515625" customWidth="1"/>
    <col min="12814" max="12814" width="9.42578125" customWidth="1"/>
    <col min="12815" max="12815" width="9.5703125" customWidth="1"/>
    <col min="12816" max="12816" width="9" customWidth="1"/>
    <col min="12817" max="12817" width="9.42578125" customWidth="1"/>
    <col min="12818" max="12819" width="9.7109375" customWidth="1"/>
    <col min="12820" max="12821" width="10" customWidth="1"/>
    <col min="12822" max="12822" width="9.85546875" customWidth="1"/>
    <col min="12823" max="12823" width="14.140625" customWidth="1"/>
    <col min="12824" max="12824" width="10.42578125" customWidth="1"/>
    <col min="12825" max="12825" width="10.5703125" customWidth="1"/>
    <col min="12826" max="12826" width="10.42578125" customWidth="1"/>
    <col min="12827" max="12827" width="10.28515625" customWidth="1"/>
    <col min="12828" max="12828" width="10.5703125" customWidth="1"/>
    <col min="12829" max="12829" width="9.140625" customWidth="1"/>
    <col min="12830" max="12830" width="10.42578125" customWidth="1"/>
    <col min="12831" max="12836" width="9.140625" customWidth="1"/>
    <col min="12837" max="12837" width="8" customWidth="1"/>
    <col min="12838" max="12846" width="7.28515625" customWidth="1"/>
    <col min="12847" max="12847" width="8.42578125" customWidth="1"/>
    <col min="12848" max="12848" width="9.28515625" customWidth="1"/>
    <col min="12849" max="12849" width="7.28515625" customWidth="1"/>
    <col min="12850" max="12850" width="9.85546875" customWidth="1"/>
    <col min="12851" max="12851" width="10.5703125" customWidth="1"/>
    <col min="12852" max="12852" width="8.5703125" customWidth="1"/>
    <col min="12853" max="12854" width="8.42578125" customWidth="1"/>
    <col min="12855" max="12855" width="9.140625" customWidth="1"/>
    <col min="12856" max="12856" width="8.140625" customWidth="1"/>
    <col min="12857" max="12857" width="8.85546875" customWidth="1"/>
    <col min="13051" max="13051" width="2.5703125" customWidth="1"/>
    <col min="13052" max="13052" width="5.140625" customWidth="1"/>
    <col min="13053" max="13053" width="12.42578125" customWidth="1"/>
    <col min="13054" max="13054" width="8.5703125" customWidth="1"/>
    <col min="13055" max="13055" width="9.28515625" customWidth="1"/>
    <col min="13056" max="13056" width="9.140625" customWidth="1"/>
    <col min="13057" max="13057" width="9" customWidth="1"/>
    <col min="13058" max="13058" width="8.85546875" customWidth="1"/>
    <col min="13059" max="13059" width="9" customWidth="1"/>
    <col min="13060" max="13061" width="8.85546875" customWidth="1"/>
    <col min="13062" max="13062" width="9.140625" customWidth="1"/>
    <col min="13063" max="13063" width="9.28515625" customWidth="1"/>
    <col min="13064" max="13064" width="9.42578125" customWidth="1"/>
    <col min="13065" max="13065" width="9.28515625" customWidth="1"/>
    <col min="13066" max="13066" width="9.5703125" customWidth="1"/>
    <col min="13067" max="13067" width="10" customWidth="1"/>
    <col min="13068" max="13068" width="10.140625" customWidth="1"/>
    <col min="13069" max="13069" width="10.28515625" customWidth="1"/>
    <col min="13070" max="13070" width="9.42578125" customWidth="1"/>
    <col min="13071" max="13071" width="9.5703125" customWidth="1"/>
    <col min="13072" max="13072" width="9" customWidth="1"/>
    <col min="13073" max="13073" width="9.42578125" customWidth="1"/>
    <col min="13074" max="13075" width="9.7109375" customWidth="1"/>
    <col min="13076" max="13077" width="10" customWidth="1"/>
    <col min="13078" max="13078" width="9.85546875" customWidth="1"/>
    <col min="13079" max="13079" width="14.140625" customWidth="1"/>
    <col min="13080" max="13080" width="10.42578125" customWidth="1"/>
    <col min="13081" max="13081" width="10.5703125" customWidth="1"/>
    <col min="13082" max="13082" width="10.42578125" customWidth="1"/>
    <col min="13083" max="13083" width="10.28515625" customWidth="1"/>
    <col min="13084" max="13084" width="10.5703125" customWidth="1"/>
    <col min="13085" max="13085" width="9.140625" customWidth="1"/>
    <col min="13086" max="13086" width="10.42578125" customWidth="1"/>
    <col min="13087" max="13092" width="9.140625" customWidth="1"/>
    <col min="13093" max="13093" width="8" customWidth="1"/>
    <col min="13094" max="13102" width="7.28515625" customWidth="1"/>
    <col min="13103" max="13103" width="8.42578125" customWidth="1"/>
    <col min="13104" max="13104" width="9.28515625" customWidth="1"/>
    <col min="13105" max="13105" width="7.28515625" customWidth="1"/>
    <col min="13106" max="13106" width="9.85546875" customWidth="1"/>
    <col min="13107" max="13107" width="10.5703125" customWidth="1"/>
    <col min="13108" max="13108" width="8.5703125" customWidth="1"/>
    <col min="13109" max="13110" width="8.42578125" customWidth="1"/>
    <col min="13111" max="13111" width="9.140625" customWidth="1"/>
    <col min="13112" max="13112" width="8.140625" customWidth="1"/>
    <col min="13113" max="13113" width="8.85546875" customWidth="1"/>
    <col min="13307" max="13307" width="2.5703125" customWidth="1"/>
    <col min="13308" max="13308" width="5.140625" customWidth="1"/>
    <col min="13309" max="13309" width="12.42578125" customWidth="1"/>
    <col min="13310" max="13310" width="8.5703125" customWidth="1"/>
    <col min="13311" max="13311" width="9.28515625" customWidth="1"/>
    <col min="13312" max="13312" width="9.140625" customWidth="1"/>
    <col min="13313" max="13313" width="9" customWidth="1"/>
    <col min="13314" max="13314" width="8.85546875" customWidth="1"/>
    <col min="13315" max="13315" width="9" customWidth="1"/>
    <col min="13316" max="13317" width="8.85546875" customWidth="1"/>
    <col min="13318" max="13318" width="9.140625" customWidth="1"/>
    <col min="13319" max="13319" width="9.28515625" customWidth="1"/>
    <col min="13320" max="13320" width="9.42578125" customWidth="1"/>
    <col min="13321" max="13321" width="9.28515625" customWidth="1"/>
    <col min="13322" max="13322" width="9.5703125" customWidth="1"/>
    <col min="13323" max="13323" width="10" customWidth="1"/>
    <col min="13324" max="13324" width="10.140625" customWidth="1"/>
    <col min="13325" max="13325" width="10.28515625" customWidth="1"/>
    <col min="13326" max="13326" width="9.42578125" customWidth="1"/>
    <col min="13327" max="13327" width="9.5703125" customWidth="1"/>
    <col min="13328" max="13328" width="9" customWidth="1"/>
    <col min="13329" max="13329" width="9.42578125" customWidth="1"/>
    <col min="13330" max="13331" width="9.7109375" customWidth="1"/>
    <col min="13332" max="13333" width="10" customWidth="1"/>
    <col min="13334" max="13334" width="9.85546875" customWidth="1"/>
    <col min="13335" max="13335" width="14.140625" customWidth="1"/>
    <col min="13336" max="13336" width="10.42578125" customWidth="1"/>
    <col min="13337" max="13337" width="10.5703125" customWidth="1"/>
    <col min="13338" max="13338" width="10.42578125" customWidth="1"/>
    <col min="13339" max="13339" width="10.28515625" customWidth="1"/>
    <col min="13340" max="13340" width="10.5703125" customWidth="1"/>
    <col min="13341" max="13341" width="9.140625" customWidth="1"/>
    <col min="13342" max="13342" width="10.42578125" customWidth="1"/>
    <col min="13343" max="13348" width="9.140625" customWidth="1"/>
    <col min="13349" max="13349" width="8" customWidth="1"/>
    <col min="13350" max="13358" width="7.28515625" customWidth="1"/>
    <col min="13359" max="13359" width="8.42578125" customWidth="1"/>
    <col min="13360" max="13360" width="9.28515625" customWidth="1"/>
    <col min="13361" max="13361" width="7.28515625" customWidth="1"/>
    <col min="13362" max="13362" width="9.85546875" customWidth="1"/>
    <col min="13363" max="13363" width="10.5703125" customWidth="1"/>
    <col min="13364" max="13364" width="8.5703125" customWidth="1"/>
    <col min="13365" max="13366" width="8.42578125" customWidth="1"/>
    <col min="13367" max="13367" width="9.140625" customWidth="1"/>
    <col min="13368" max="13368" width="8.140625" customWidth="1"/>
    <col min="13369" max="13369" width="8.85546875" customWidth="1"/>
    <col min="13563" max="13563" width="2.5703125" customWidth="1"/>
    <col min="13564" max="13564" width="5.140625" customWidth="1"/>
    <col min="13565" max="13565" width="12.42578125" customWidth="1"/>
    <col min="13566" max="13566" width="8.5703125" customWidth="1"/>
    <col min="13567" max="13567" width="9.28515625" customWidth="1"/>
    <col min="13568" max="13568" width="9.140625" customWidth="1"/>
    <col min="13569" max="13569" width="9" customWidth="1"/>
    <col min="13570" max="13570" width="8.85546875" customWidth="1"/>
    <col min="13571" max="13571" width="9" customWidth="1"/>
    <col min="13572" max="13573" width="8.85546875" customWidth="1"/>
    <col min="13574" max="13574" width="9.140625" customWidth="1"/>
    <col min="13575" max="13575" width="9.28515625" customWidth="1"/>
    <col min="13576" max="13576" width="9.42578125" customWidth="1"/>
    <col min="13577" max="13577" width="9.28515625" customWidth="1"/>
    <col min="13578" max="13578" width="9.5703125" customWidth="1"/>
    <col min="13579" max="13579" width="10" customWidth="1"/>
    <col min="13580" max="13580" width="10.140625" customWidth="1"/>
    <col min="13581" max="13581" width="10.28515625" customWidth="1"/>
    <col min="13582" max="13582" width="9.42578125" customWidth="1"/>
    <col min="13583" max="13583" width="9.5703125" customWidth="1"/>
    <col min="13584" max="13584" width="9" customWidth="1"/>
    <col min="13585" max="13585" width="9.42578125" customWidth="1"/>
    <col min="13586" max="13587" width="9.7109375" customWidth="1"/>
    <col min="13588" max="13589" width="10" customWidth="1"/>
    <col min="13590" max="13590" width="9.85546875" customWidth="1"/>
    <col min="13591" max="13591" width="14.140625" customWidth="1"/>
    <col min="13592" max="13592" width="10.42578125" customWidth="1"/>
    <col min="13593" max="13593" width="10.5703125" customWidth="1"/>
    <col min="13594" max="13594" width="10.42578125" customWidth="1"/>
    <col min="13595" max="13595" width="10.28515625" customWidth="1"/>
    <col min="13596" max="13596" width="10.5703125" customWidth="1"/>
    <col min="13597" max="13597" width="9.140625" customWidth="1"/>
    <col min="13598" max="13598" width="10.42578125" customWidth="1"/>
    <col min="13599" max="13604" width="9.140625" customWidth="1"/>
    <col min="13605" max="13605" width="8" customWidth="1"/>
    <col min="13606" max="13614" width="7.28515625" customWidth="1"/>
    <col min="13615" max="13615" width="8.42578125" customWidth="1"/>
    <col min="13616" max="13616" width="9.28515625" customWidth="1"/>
    <col min="13617" max="13617" width="7.28515625" customWidth="1"/>
    <col min="13618" max="13618" width="9.85546875" customWidth="1"/>
    <col min="13619" max="13619" width="10.5703125" customWidth="1"/>
    <col min="13620" max="13620" width="8.5703125" customWidth="1"/>
    <col min="13621" max="13622" width="8.42578125" customWidth="1"/>
    <col min="13623" max="13623" width="9.140625" customWidth="1"/>
    <col min="13624" max="13624" width="8.140625" customWidth="1"/>
    <col min="13625" max="13625" width="8.85546875" customWidth="1"/>
    <col min="13819" max="13819" width="2.5703125" customWidth="1"/>
    <col min="13820" max="13820" width="5.140625" customWidth="1"/>
    <col min="13821" max="13821" width="12.42578125" customWidth="1"/>
    <col min="13822" max="13822" width="8.5703125" customWidth="1"/>
    <col min="13823" max="13823" width="9.28515625" customWidth="1"/>
    <col min="13824" max="13824" width="9.140625" customWidth="1"/>
    <col min="13825" max="13825" width="9" customWidth="1"/>
    <col min="13826" max="13826" width="8.85546875" customWidth="1"/>
    <col min="13827" max="13827" width="9" customWidth="1"/>
    <col min="13828" max="13829" width="8.85546875" customWidth="1"/>
    <col min="13830" max="13830" width="9.140625" customWidth="1"/>
    <col min="13831" max="13831" width="9.28515625" customWidth="1"/>
    <col min="13832" max="13832" width="9.42578125" customWidth="1"/>
    <col min="13833" max="13833" width="9.28515625" customWidth="1"/>
    <col min="13834" max="13834" width="9.5703125" customWidth="1"/>
    <col min="13835" max="13835" width="10" customWidth="1"/>
    <col min="13836" max="13836" width="10.140625" customWidth="1"/>
    <col min="13837" max="13837" width="10.28515625" customWidth="1"/>
    <col min="13838" max="13838" width="9.42578125" customWidth="1"/>
    <col min="13839" max="13839" width="9.5703125" customWidth="1"/>
    <col min="13840" max="13840" width="9" customWidth="1"/>
    <col min="13841" max="13841" width="9.42578125" customWidth="1"/>
    <col min="13842" max="13843" width="9.7109375" customWidth="1"/>
    <col min="13844" max="13845" width="10" customWidth="1"/>
    <col min="13846" max="13846" width="9.85546875" customWidth="1"/>
    <col min="13847" max="13847" width="14.140625" customWidth="1"/>
    <col min="13848" max="13848" width="10.42578125" customWidth="1"/>
    <col min="13849" max="13849" width="10.5703125" customWidth="1"/>
    <col min="13850" max="13850" width="10.42578125" customWidth="1"/>
    <col min="13851" max="13851" width="10.28515625" customWidth="1"/>
    <col min="13852" max="13852" width="10.5703125" customWidth="1"/>
    <col min="13853" max="13853" width="9.140625" customWidth="1"/>
    <col min="13854" max="13854" width="10.42578125" customWidth="1"/>
    <col min="13855" max="13860" width="9.140625" customWidth="1"/>
    <col min="13861" max="13861" width="8" customWidth="1"/>
    <col min="13862" max="13870" width="7.28515625" customWidth="1"/>
    <col min="13871" max="13871" width="8.42578125" customWidth="1"/>
    <col min="13872" max="13872" width="9.28515625" customWidth="1"/>
    <col min="13873" max="13873" width="7.28515625" customWidth="1"/>
    <col min="13874" max="13874" width="9.85546875" customWidth="1"/>
    <col min="13875" max="13875" width="10.5703125" customWidth="1"/>
    <col min="13876" max="13876" width="8.5703125" customWidth="1"/>
    <col min="13877" max="13878" width="8.42578125" customWidth="1"/>
    <col min="13879" max="13879" width="9.140625" customWidth="1"/>
    <col min="13880" max="13880" width="8.140625" customWidth="1"/>
    <col min="13881" max="13881" width="8.85546875" customWidth="1"/>
    <col min="14075" max="14075" width="2.5703125" customWidth="1"/>
    <col min="14076" max="14076" width="5.140625" customWidth="1"/>
    <col min="14077" max="14077" width="12.42578125" customWidth="1"/>
    <col min="14078" max="14078" width="8.5703125" customWidth="1"/>
    <col min="14079" max="14079" width="9.28515625" customWidth="1"/>
    <col min="14080" max="14080" width="9.140625" customWidth="1"/>
    <col min="14081" max="14081" width="9" customWidth="1"/>
    <col min="14082" max="14082" width="8.85546875" customWidth="1"/>
    <col min="14083" max="14083" width="9" customWidth="1"/>
    <col min="14084" max="14085" width="8.85546875" customWidth="1"/>
    <col min="14086" max="14086" width="9.140625" customWidth="1"/>
    <col min="14087" max="14087" width="9.28515625" customWidth="1"/>
    <col min="14088" max="14088" width="9.42578125" customWidth="1"/>
    <col min="14089" max="14089" width="9.28515625" customWidth="1"/>
    <col min="14090" max="14090" width="9.5703125" customWidth="1"/>
    <col min="14091" max="14091" width="10" customWidth="1"/>
    <col min="14092" max="14092" width="10.140625" customWidth="1"/>
    <col min="14093" max="14093" width="10.28515625" customWidth="1"/>
    <col min="14094" max="14094" width="9.42578125" customWidth="1"/>
    <col min="14095" max="14095" width="9.5703125" customWidth="1"/>
    <col min="14096" max="14096" width="9" customWidth="1"/>
    <col min="14097" max="14097" width="9.42578125" customWidth="1"/>
    <col min="14098" max="14099" width="9.7109375" customWidth="1"/>
    <col min="14100" max="14101" width="10" customWidth="1"/>
    <col min="14102" max="14102" width="9.85546875" customWidth="1"/>
    <col min="14103" max="14103" width="14.140625" customWidth="1"/>
    <col min="14104" max="14104" width="10.42578125" customWidth="1"/>
    <col min="14105" max="14105" width="10.5703125" customWidth="1"/>
    <col min="14106" max="14106" width="10.42578125" customWidth="1"/>
    <col min="14107" max="14107" width="10.28515625" customWidth="1"/>
    <col min="14108" max="14108" width="10.5703125" customWidth="1"/>
    <col min="14109" max="14109" width="9.140625" customWidth="1"/>
    <col min="14110" max="14110" width="10.42578125" customWidth="1"/>
    <col min="14111" max="14116" width="9.140625" customWidth="1"/>
    <col min="14117" max="14117" width="8" customWidth="1"/>
    <col min="14118" max="14126" width="7.28515625" customWidth="1"/>
    <col min="14127" max="14127" width="8.42578125" customWidth="1"/>
    <col min="14128" max="14128" width="9.28515625" customWidth="1"/>
    <col min="14129" max="14129" width="7.28515625" customWidth="1"/>
    <col min="14130" max="14130" width="9.85546875" customWidth="1"/>
    <col min="14131" max="14131" width="10.5703125" customWidth="1"/>
    <col min="14132" max="14132" width="8.5703125" customWidth="1"/>
    <col min="14133" max="14134" width="8.42578125" customWidth="1"/>
    <col min="14135" max="14135" width="9.140625" customWidth="1"/>
    <col min="14136" max="14136" width="8.140625" customWidth="1"/>
    <col min="14137" max="14137" width="8.85546875" customWidth="1"/>
    <col min="14331" max="14331" width="2.5703125" customWidth="1"/>
    <col min="14332" max="14332" width="5.140625" customWidth="1"/>
    <col min="14333" max="14333" width="12.42578125" customWidth="1"/>
    <col min="14334" max="14334" width="8.5703125" customWidth="1"/>
    <col min="14335" max="14335" width="9.28515625" customWidth="1"/>
    <col min="14336" max="14336" width="9.140625" customWidth="1"/>
    <col min="14337" max="14337" width="9" customWidth="1"/>
    <col min="14338" max="14338" width="8.85546875" customWidth="1"/>
    <col min="14339" max="14339" width="9" customWidth="1"/>
    <col min="14340" max="14341" width="8.85546875" customWidth="1"/>
    <col min="14342" max="14342" width="9.140625" customWidth="1"/>
    <col min="14343" max="14343" width="9.28515625" customWidth="1"/>
    <col min="14344" max="14344" width="9.42578125" customWidth="1"/>
    <col min="14345" max="14345" width="9.28515625" customWidth="1"/>
    <col min="14346" max="14346" width="9.5703125" customWidth="1"/>
    <col min="14347" max="14347" width="10" customWidth="1"/>
    <col min="14348" max="14348" width="10.140625" customWidth="1"/>
    <col min="14349" max="14349" width="10.28515625" customWidth="1"/>
    <col min="14350" max="14350" width="9.42578125" customWidth="1"/>
    <col min="14351" max="14351" width="9.5703125" customWidth="1"/>
    <col min="14352" max="14352" width="9" customWidth="1"/>
    <col min="14353" max="14353" width="9.42578125" customWidth="1"/>
    <col min="14354" max="14355" width="9.7109375" customWidth="1"/>
    <col min="14356" max="14357" width="10" customWidth="1"/>
    <col min="14358" max="14358" width="9.85546875" customWidth="1"/>
    <col min="14359" max="14359" width="14.140625" customWidth="1"/>
    <col min="14360" max="14360" width="10.42578125" customWidth="1"/>
    <col min="14361" max="14361" width="10.5703125" customWidth="1"/>
    <col min="14362" max="14362" width="10.42578125" customWidth="1"/>
    <col min="14363" max="14363" width="10.28515625" customWidth="1"/>
    <col min="14364" max="14364" width="10.5703125" customWidth="1"/>
    <col min="14365" max="14365" width="9.140625" customWidth="1"/>
    <col min="14366" max="14366" width="10.42578125" customWidth="1"/>
    <col min="14367" max="14372" width="9.140625" customWidth="1"/>
    <col min="14373" max="14373" width="8" customWidth="1"/>
    <col min="14374" max="14382" width="7.28515625" customWidth="1"/>
    <col min="14383" max="14383" width="8.42578125" customWidth="1"/>
    <col min="14384" max="14384" width="9.28515625" customWidth="1"/>
    <col min="14385" max="14385" width="7.28515625" customWidth="1"/>
    <col min="14386" max="14386" width="9.85546875" customWidth="1"/>
    <col min="14387" max="14387" width="10.5703125" customWidth="1"/>
    <col min="14388" max="14388" width="8.5703125" customWidth="1"/>
    <col min="14389" max="14390" width="8.42578125" customWidth="1"/>
    <col min="14391" max="14391" width="9.140625" customWidth="1"/>
    <col min="14392" max="14392" width="8.140625" customWidth="1"/>
    <col min="14393" max="14393" width="8.85546875" customWidth="1"/>
    <col min="14587" max="14587" width="2.5703125" customWidth="1"/>
    <col min="14588" max="14588" width="5.140625" customWidth="1"/>
    <col min="14589" max="14589" width="12.42578125" customWidth="1"/>
    <col min="14590" max="14590" width="8.5703125" customWidth="1"/>
    <col min="14591" max="14591" width="9.28515625" customWidth="1"/>
    <col min="14592" max="14592" width="9.140625" customWidth="1"/>
    <col min="14593" max="14593" width="9" customWidth="1"/>
    <col min="14594" max="14594" width="8.85546875" customWidth="1"/>
    <col min="14595" max="14595" width="9" customWidth="1"/>
    <col min="14596" max="14597" width="8.85546875" customWidth="1"/>
    <col min="14598" max="14598" width="9.140625" customWidth="1"/>
    <col min="14599" max="14599" width="9.28515625" customWidth="1"/>
    <col min="14600" max="14600" width="9.42578125" customWidth="1"/>
    <col min="14601" max="14601" width="9.28515625" customWidth="1"/>
    <col min="14602" max="14602" width="9.5703125" customWidth="1"/>
    <col min="14603" max="14603" width="10" customWidth="1"/>
    <col min="14604" max="14604" width="10.140625" customWidth="1"/>
    <col min="14605" max="14605" width="10.28515625" customWidth="1"/>
    <col min="14606" max="14606" width="9.42578125" customWidth="1"/>
    <col min="14607" max="14607" width="9.5703125" customWidth="1"/>
    <col min="14608" max="14608" width="9" customWidth="1"/>
    <col min="14609" max="14609" width="9.42578125" customWidth="1"/>
    <col min="14610" max="14611" width="9.7109375" customWidth="1"/>
    <col min="14612" max="14613" width="10" customWidth="1"/>
    <col min="14614" max="14614" width="9.85546875" customWidth="1"/>
    <col min="14615" max="14615" width="14.140625" customWidth="1"/>
    <col min="14616" max="14616" width="10.42578125" customWidth="1"/>
    <col min="14617" max="14617" width="10.5703125" customWidth="1"/>
    <col min="14618" max="14618" width="10.42578125" customWidth="1"/>
    <col min="14619" max="14619" width="10.28515625" customWidth="1"/>
    <col min="14620" max="14620" width="10.5703125" customWidth="1"/>
    <col min="14621" max="14621" width="9.140625" customWidth="1"/>
    <col min="14622" max="14622" width="10.42578125" customWidth="1"/>
    <col min="14623" max="14628" width="9.140625" customWidth="1"/>
    <col min="14629" max="14629" width="8" customWidth="1"/>
    <col min="14630" max="14638" width="7.28515625" customWidth="1"/>
    <col min="14639" max="14639" width="8.42578125" customWidth="1"/>
    <col min="14640" max="14640" width="9.28515625" customWidth="1"/>
    <col min="14641" max="14641" width="7.28515625" customWidth="1"/>
    <col min="14642" max="14642" width="9.85546875" customWidth="1"/>
    <col min="14643" max="14643" width="10.5703125" customWidth="1"/>
    <col min="14644" max="14644" width="8.5703125" customWidth="1"/>
    <col min="14645" max="14646" width="8.42578125" customWidth="1"/>
    <col min="14647" max="14647" width="9.140625" customWidth="1"/>
    <col min="14648" max="14648" width="8.140625" customWidth="1"/>
    <col min="14649" max="14649" width="8.85546875" customWidth="1"/>
    <col min="14843" max="14843" width="2.5703125" customWidth="1"/>
    <col min="14844" max="14844" width="5.140625" customWidth="1"/>
    <col min="14845" max="14845" width="12.42578125" customWidth="1"/>
    <col min="14846" max="14846" width="8.5703125" customWidth="1"/>
    <col min="14847" max="14847" width="9.28515625" customWidth="1"/>
    <col min="14848" max="14848" width="9.140625" customWidth="1"/>
    <col min="14849" max="14849" width="9" customWidth="1"/>
    <col min="14850" max="14850" width="8.85546875" customWidth="1"/>
    <col min="14851" max="14851" width="9" customWidth="1"/>
    <col min="14852" max="14853" width="8.85546875" customWidth="1"/>
    <col min="14854" max="14854" width="9.140625" customWidth="1"/>
    <col min="14855" max="14855" width="9.28515625" customWidth="1"/>
    <col min="14856" max="14856" width="9.42578125" customWidth="1"/>
    <col min="14857" max="14857" width="9.28515625" customWidth="1"/>
    <col min="14858" max="14858" width="9.5703125" customWidth="1"/>
    <col min="14859" max="14859" width="10" customWidth="1"/>
    <col min="14860" max="14860" width="10.140625" customWidth="1"/>
    <col min="14861" max="14861" width="10.28515625" customWidth="1"/>
    <col min="14862" max="14862" width="9.42578125" customWidth="1"/>
    <col min="14863" max="14863" width="9.5703125" customWidth="1"/>
    <col min="14864" max="14864" width="9" customWidth="1"/>
    <col min="14865" max="14865" width="9.42578125" customWidth="1"/>
    <col min="14866" max="14867" width="9.7109375" customWidth="1"/>
    <col min="14868" max="14869" width="10" customWidth="1"/>
    <col min="14870" max="14870" width="9.85546875" customWidth="1"/>
    <col min="14871" max="14871" width="14.140625" customWidth="1"/>
    <col min="14872" max="14872" width="10.42578125" customWidth="1"/>
    <col min="14873" max="14873" width="10.5703125" customWidth="1"/>
    <col min="14874" max="14874" width="10.42578125" customWidth="1"/>
    <col min="14875" max="14875" width="10.28515625" customWidth="1"/>
    <col min="14876" max="14876" width="10.5703125" customWidth="1"/>
    <col min="14877" max="14877" width="9.140625" customWidth="1"/>
    <col min="14878" max="14878" width="10.42578125" customWidth="1"/>
    <col min="14879" max="14884" width="9.140625" customWidth="1"/>
    <col min="14885" max="14885" width="8" customWidth="1"/>
    <col min="14886" max="14894" width="7.28515625" customWidth="1"/>
    <col min="14895" max="14895" width="8.42578125" customWidth="1"/>
    <col min="14896" max="14896" width="9.28515625" customWidth="1"/>
    <col min="14897" max="14897" width="7.28515625" customWidth="1"/>
    <col min="14898" max="14898" width="9.85546875" customWidth="1"/>
    <col min="14899" max="14899" width="10.5703125" customWidth="1"/>
    <col min="14900" max="14900" width="8.5703125" customWidth="1"/>
    <col min="14901" max="14902" width="8.42578125" customWidth="1"/>
    <col min="14903" max="14903" width="9.140625" customWidth="1"/>
    <col min="14904" max="14904" width="8.140625" customWidth="1"/>
    <col min="14905" max="14905" width="8.85546875" customWidth="1"/>
    <col min="15099" max="15099" width="2.5703125" customWidth="1"/>
    <col min="15100" max="15100" width="5.140625" customWidth="1"/>
    <col min="15101" max="15101" width="12.42578125" customWidth="1"/>
    <col min="15102" max="15102" width="8.5703125" customWidth="1"/>
    <col min="15103" max="15103" width="9.28515625" customWidth="1"/>
    <col min="15104" max="15104" width="9.140625" customWidth="1"/>
    <col min="15105" max="15105" width="9" customWidth="1"/>
    <col min="15106" max="15106" width="8.85546875" customWidth="1"/>
    <col min="15107" max="15107" width="9" customWidth="1"/>
    <col min="15108" max="15109" width="8.85546875" customWidth="1"/>
    <col min="15110" max="15110" width="9.140625" customWidth="1"/>
    <col min="15111" max="15111" width="9.28515625" customWidth="1"/>
    <col min="15112" max="15112" width="9.42578125" customWidth="1"/>
    <col min="15113" max="15113" width="9.28515625" customWidth="1"/>
    <col min="15114" max="15114" width="9.5703125" customWidth="1"/>
    <col min="15115" max="15115" width="10" customWidth="1"/>
    <col min="15116" max="15116" width="10.140625" customWidth="1"/>
    <col min="15117" max="15117" width="10.28515625" customWidth="1"/>
    <col min="15118" max="15118" width="9.42578125" customWidth="1"/>
    <col min="15119" max="15119" width="9.5703125" customWidth="1"/>
    <col min="15120" max="15120" width="9" customWidth="1"/>
    <col min="15121" max="15121" width="9.42578125" customWidth="1"/>
    <col min="15122" max="15123" width="9.7109375" customWidth="1"/>
    <col min="15124" max="15125" width="10" customWidth="1"/>
    <col min="15126" max="15126" width="9.85546875" customWidth="1"/>
    <col min="15127" max="15127" width="14.140625" customWidth="1"/>
    <col min="15128" max="15128" width="10.42578125" customWidth="1"/>
    <col min="15129" max="15129" width="10.5703125" customWidth="1"/>
    <col min="15130" max="15130" width="10.42578125" customWidth="1"/>
    <col min="15131" max="15131" width="10.28515625" customWidth="1"/>
    <col min="15132" max="15132" width="10.5703125" customWidth="1"/>
    <col min="15133" max="15133" width="9.140625" customWidth="1"/>
    <col min="15134" max="15134" width="10.42578125" customWidth="1"/>
    <col min="15135" max="15140" width="9.140625" customWidth="1"/>
    <col min="15141" max="15141" width="8" customWidth="1"/>
    <col min="15142" max="15150" width="7.28515625" customWidth="1"/>
    <col min="15151" max="15151" width="8.42578125" customWidth="1"/>
    <col min="15152" max="15152" width="9.28515625" customWidth="1"/>
    <col min="15153" max="15153" width="7.28515625" customWidth="1"/>
    <col min="15154" max="15154" width="9.85546875" customWidth="1"/>
    <col min="15155" max="15155" width="10.5703125" customWidth="1"/>
    <col min="15156" max="15156" width="8.5703125" customWidth="1"/>
    <col min="15157" max="15158" width="8.42578125" customWidth="1"/>
    <col min="15159" max="15159" width="9.140625" customWidth="1"/>
    <col min="15160" max="15160" width="8.140625" customWidth="1"/>
    <col min="15161" max="15161" width="8.85546875" customWidth="1"/>
    <col min="15355" max="15355" width="2.5703125" customWidth="1"/>
    <col min="15356" max="15356" width="5.140625" customWidth="1"/>
    <col min="15357" max="15357" width="12.42578125" customWidth="1"/>
    <col min="15358" max="15358" width="8.5703125" customWidth="1"/>
    <col min="15359" max="15359" width="9.28515625" customWidth="1"/>
    <col min="15360" max="15360" width="9.140625" customWidth="1"/>
    <col min="15361" max="15361" width="9" customWidth="1"/>
    <col min="15362" max="15362" width="8.85546875" customWidth="1"/>
    <col min="15363" max="15363" width="9" customWidth="1"/>
    <col min="15364" max="15365" width="8.85546875" customWidth="1"/>
    <col min="15366" max="15366" width="9.140625" customWidth="1"/>
    <col min="15367" max="15367" width="9.28515625" customWidth="1"/>
    <col min="15368" max="15368" width="9.42578125" customWidth="1"/>
    <col min="15369" max="15369" width="9.28515625" customWidth="1"/>
    <col min="15370" max="15370" width="9.5703125" customWidth="1"/>
    <col min="15371" max="15371" width="10" customWidth="1"/>
    <col min="15372" max="15372" width="10.140625" customWidth="1"/>
    <col min="15373" max="15373" width="10.28515625" customWidth="1"/>
    <col min="15374" max="15374" width="9.42578125" customWidth="1"/>
    <col min="15375" max="15375" width="9.5703125" customWidth="1"/>
    <col min="15376" max="15376" width="9" customWidth="1"/>
    <col min="15377" max="15377" width="9.42578125" customWidth="1"/>
    <col min="15378" max="15379" width="9.7109375" customWidth="1"/>
    <col min="15380" max="15381" width="10" customWidth="1"/>
    <col min="15382" max="15382" width="9.85546875" customWidth="1"/>
    <col min="15383" max="15383" width="14.140625" customWidth="1"/>
    <col min="15384" max="15384" width="10.42578125" customWidth="1"/>
    <col min="15385" max="15385" width="10.5703125" customWidth="1"/>
    <col min="15386" max="15386" width="10.42578125" customWidth="1"/>
    <col min="15387" max="15387" width="10.28515625" customWidth="1"/>
    <col min="15388" max="15388" width="10.5703125" customWidth="1"/>
    <col min="15389" max="15389" width="9.140625" customWidth="1"/>
    <col min="15390" max="15390" width="10.42578125" customWidth="1"/>
    <col min="15391" max="15396" width="9.140625" customWidth="1"/>
    <col min="15397" max="15397" width="8" customWidth="1"/>
    <col min="15398" max="15406" width="7.28515625" customWidth="1"/>
    <col min="15407" max="15407" width="8.42578125" customWidth="1"/>
    <col min="15408" max="15408" width="9.28515625" customWidth="1"/>
    <col min="15409" max="15409" width="7.28515625" customWidth="1"/>
    <col min="15410" max="15410" width="9.85546875" customWidth="1"/>
    <col min="15411" max="15411" width="10.5703125" customWidth="1"/>
    <col min="15412" max="15412" width="8.5703125" customWidth="1"/>
    <col min="15413" max="15414" width="8.42578125" customWidth="1"/>
    <col min="15415" max="15415" width="9.140625" customWidth="1"/>
    <col min="15416" max="15416" width="8.140625" customWidth="1"/>
    <col min="15417" max="15417" width="8.85546875" customWidth="1"/>
    <col min="15611" max="15611" width="2.5703125" customWidth="1"/>
    <col min="15612" max="15612" width="5.140625" customWidth="1"/>
    <col min="15613" max="15613" width="12.42578125" customWidth="1"/>
    <col min="15614" max="15614" width="8.5703125" customWidth="1"/>
    <col min="15615" max="15615" width="9.28515625" customWidth="1"/>
    <col min="15616" max="15616" width="9.140625" customWidth="1"/>
    <col min="15617" max="15617" width="9" customWidth="1"/>
    <col min="15618" max="15618" width="8.85546875" customWidth="1"/>
    <col min="15619" max="15619" width="9" customWidth="1"/>
    <col min="15620" max="15621" width="8.85546875" customWidth="1"/>
    <col min="15622" max="15622" width="9.140625" customWidth="1"/>
    <col min="15623" max="15623" width="9.28515625" customWidth="1"/>
    <col min="15624" max="15624" width="9.42578125" customWidth="1"/>
    <col min="15625" max="15625" width="9.28515625" customWidth="1"/>
    <col min="15626" max="15626" width="9.5703125" customWidth="1"/>
    <col min="15627" max="15627" width="10" customWidth="1"/>
    <col min="15628" max="15628" width="10.140625" customWidth="1"/>
    <col min="15629" max="15629" width="10.28515625" customWidth="1"/>
    <col min="15630" max="15630" width="9.42578125" customWidth="1"/>
    <col min="15631" max="15631" width="9.5703125" customWidth="1"/>
    <col min="15632" max="15632" width="9" customWidth="1"/>
    <col min="15633" max="15633" width="9.42578125" customWidth="1"/>
    <col min="15634" max="15635" width="9.7109375" customWidth="1"/>
    <col min="15636" max="15637" width="10" customWidth="1"/>
    <col min="15638" max="15638" width="9.85546875" customWidth="1"/>
    <col min="15639" max="15639" width="14.140625" customWidth="1"/>
    <col min="15640" max="15640" width="10.42578125" customWidth="1"/>
    <col min="15641" max="15641" width="10.5703125" customWidth="1"/>
    <col min="15642" max="15642" width="10.42578125" customWidth="1"/>
    <col min="15643" max="15643" width="10.28515625" customWidth="1"/>
    <col min="15644" max="15644" width="10.5703125" customWidth="1"/>
    <col min="15645" max="15645" width="9.140625" customWidth="1"/>
    <col min="15646" max="15646" width="10.42578125" customWidth="1"/>
    <col min="15647" max="15652" width="9.140625" customWidth="1"/>
    <col min="15653" max="15653" width="8" customWidth="1"/>
    <col min="15654" max="15662" width="7.28515625" customWidth="1"/>
    <col min="15663" max="15663" width="8.42578125" customWidth="1"/>
    <col min="15664" max="15664" width="9.28515625" customWidth="1"/>
    <col min="15665" max="15665" width="7.28515625" customWidth="1"/>
    <col min="15666" max="15666" width="9.85546875" customWidth="1"/>
    <col min="15667" max="15667" width="10.5703125" customWidth="1"/>
    <col min="15668" max="15668" width="8.5703125" customWidth="1"/>
    <col min="15669" max="15670" width="8.42578125" customWidth="1"/>
    <col min="15671" max="15671" width="9.140625" customWidth="1"/>
    <col min="15672" max="15672" width="8.140625" customWidth="1"/>
    <col min="15673" max="15673" width="8.85546875" customWidth="1"/>
    <col min="15867" max="15867" width="2.5703125" customWidth="1"/>
    <col min="15868" max="15868" width="5.140625" customWidth="1"/>
    <col min="15869" max="15869" width="12.42578125" customWidth="1"/>
    <col min="15870" max="15870" width="8.5703125" customWidth="1"/>
    <col min="15871" max="15871" width="9.28515625" customWidth="1"/>
    <col min="15872" max="15872" width="9.140625" customWidth="1"/>
    <col min="15873" max="15873" width="9" customWidth="1"/>
    <col min="15874" max="15874" width="8.85546875" customWidth="1"/>
    <col min="15875" max="15875" width="9" customWidth="1"/>
    <col min="15876" max="15877" width="8.85546875" customWidth="1"/>
    <col min="15878" max="15878" width="9.140625" customWidth="1"/>
    <col min="15879" max="15879" width="9.28515625" customWidth="1"/>
    <col min="15880" max="15880" width="9.42578125" customWidth="1"/>
    <col min="15881" max="15881" width="9.28515625" customWidth="1"/>
    <col min="15882" max="15882" width="9.5703125" customWidth="1"/>
    <col min="15883" max="15883" width="10" customWidth="1"/>
    <col min="15884" max="15884" width="10.140625" customWidth="1"/>
    <col min="15885" max="15885" width="10.28515625" customWidth="1"/>
    <col min="15886" max="15886" width="9.42578125" customWidth="1"/>
    <col min="15887" max="15887" width="9.5703125" customWidth="1"/>
    <col min="15888" max="15888" width="9" customWidth="1"/>
    <col min="15889" max="15889" width="9.42578125" customWidth="1"/>
    <col min="15890" max="15891" width="9.7109375" customWidth="1"/>
    <col min="15892" max="15893" width="10" customWidth="1"/>
    <col min="15894" max="15894" width="9.85546875" customWidth="1"/>
    <col min="15895" max="15895" width="14.140625" customWidth="1"/>
    <col min="15896" max="15896" width="10.42578125" customWidth="1"/>
    <col min="15897" max="15897" width="10.5703125" customWidth="1"/>
    <col min="15898" max="15898" width="10.42578125" customWidth="1"/>
    <col min="15899" max="15899" width="10.28515625" customWidth="1"/>
    <col min="15900" max="15900" width="10.5703125" customWidth="1"/>
    <col min="15901" max="15901" width="9.140625" customWidth="1"/>
    <col min="15902" max="15902" width="10.42578125" customWidth="1"/>
    <col min="15903" max="15908" width="9.140625" customWidth="1"/>
    <col min="15909" max="15909" width="8" customWidth="1"/>
    <col min="15910" max="15918" width="7.28515625" customWidth="1"/>
    <col min="15919" max="15919" width="8.42578125" customWidth="1"/>
    <col min="15920" max="15920" width="9.28515625" customWidth="1"/>
    <col min="15921" max="15921" width="7.28515625" customWidth="1"/>
    <col min="15922" max="15922" width="9.85546875" customWidth="1"/>
    <col min="15923" max="15923" width="10.5703125" customWidth="1"/>
    <col min="15924" max="15924" width="8.5703125" customWidth="1"/>
    <col min="15925" max="15926" width="8.42578125" customWidth="1"/>
    <col min="15927" max="15927" width="9.140625" customWidth="1"/>
    <col min="15928" max="15928" width="8.140625" customWidth="1"/>
    <col min="15929" max="15929" width="8.85546875" customWidth="1"/>
    <col min="16123" max="16123" width="2.5703125" customWidth="1"/>
    <col min="16124" max="16124" width="5.140625" customWidth="1"/>
    <col min="16125" max="16125" width="12.42578125" customWidth="1"/>
    <col min="16126" max="16126" width="8.5703125" customWidth="1"/>
    <col min="16127" max="16127" width="9.28515625" customWidth="1"/>
    <col min="16128" max="16128" width="9.140625" customWidth="1"/>
    <col min="16129" max="16129" width="9" customWidth="1"/>
    <col min="16130" max="16130" width="8.85546875" customWidth="1"/>
    <col min="16131" max="16131" width="9" customWidth="1"/>
    <col min="16132" max="16133" width="8.85546875" customWidth="1"/>
    <col min="16134" max="16134" width="9.140625" customWidth="1"/>
    <col min="16135" max="16135" width="9.28515625" customWidth="1"/>
    <col min="16136" max="16136" width="9.42578125" customWidth="1"/>
    <col min="16137" max="16137" width="9.28515625" customWidth="1"/>
    <col min="16138" max="16138" width="9.5703125" customWidth="1"/>
    <col min="16139" max="16139" width="10" customWidth="1"/>
    <col min="16140" max="16140" width="10.140625" customWidth="1"/>
    <col min="16141" max="16141" width="10.28515625" customWidth="1"/>
    <col min="16142" max="16142" width="9.42578125" customWidth="1"/>
    <col min="16143" max="16143" width="9.5703125" customWidth="1"/>
    <col min="16144" max="16144" width="9" customWidth="1"/>
    <col min="16145" max="16145" width="9.42578125" customWidth="1"/>
    <col min="16146" max="16147" width="9.7109375" customWidth="1"/>
    <col min="16148" max="16149" width="10" customWidth="1"/>
    <col min="16150" max="16150" width="9.85546875" customWidth="1"/>
    <col min="16151" max="16151" width="14.140625" customWidth="1"/>
    <col min="16152" max="16152" width="10.42578125" customWidth="1"/>
    <col min="16153" max="16153" width="10.5703125" customWidth="1"/>
    <col min="16154" max="16154" width="10.42578125" customWidth="1"/>
    <col min="16155" max="16155" width="10.28515625" customWidth="1"/>
    <col min="16156" max="16156" width="10.5703125" customWidth="1"/>
    <col min="16157" max="16157" width="9.140625" customWidth="1"/>
    <col min="16158" max="16158" width="10.42578125" customWidth="1"/>
    <col min="16159" max="16164" width="9.140625" customWidth="1"/>
    <col min="16165" max="16165" width="8" customWidth="1"/>
    <col min="16166" max="16174" width="7.28515625" customWidth="1"/>
    <col min="16175" max="16175" width="8.42578125" customWidth="1"/>
    <col min="16176" max="16176" width="9.28515625" customWidth="1"/>
    <col min="16177" max="16177" width="7.28515625" customWidth="1"/>
    <col min="16178" max="16178" width="9.85546875" customWidth="1"/>
    <col min="16179" max="16179" width="10.5703125" customWidth="1"/>
    <col min="16180" max="16180" width="8.5703125" customWidth="1"/>
    <col min="16181" max="16182" width="8.42578125" customWidth="1"/>
    <col min="16183" max="16183" width="9.140625" customWidth="1"/>
    <col min="16184" max="16184" width="8.140625" customWidth="1"/>
    <col min="16185" max="16185" width="8.85546875" customWidth="1"/>
  </cols>
  <sheetData>
    <row r="1" spans="2:60" ht="30" x14ac:dyDescent="0.25">
      <c r="B1" s="1288" t="s">
        <v>250</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row>
    <row r="2" spans="2:60" ht="15.75" thickBot="1" x14ac:dyDescent="0.3">
      <c r="B2" s="282"/>
      <c r="C2" s="1"/>
    </row>
    <row r="3" spans="2:60" ht="15.75" customHeight="1" thickBot="1" x14ac:dyDescent="0.3">
      <c r="B3" s="1358" t="s">
        <v>0</v>
      </c>
      <c r="C3" s="1359"/>
      <c r="D3" s="1364" t="s">
        <v>1</v>
      </c>
      <c r="E3" s="1467" t="s">
        <v>2</v>
      </c>
      <c r="F3" s="1468"/>
      <c r="G3" s="1468"/>
      <c r="H3" s="1468"/>
      <c r="I3" s="1468"/>
      <c r="J3" s="1468"/>
      <c r="K3" s="1468"/>
      <c r="L3" s="1469"/>
      <c r="M3" s="1630" t="s">
        <v>3</v>
      </c>
      <c r="N3" s="1631"/>
      <c r="O3" s="1631"/>
      <c r="P3" s="1631"/>
      <c r="Q3" s="1631"/>
      <c r="R3" s="1631"/>
      <c r="S3" s="1631"/>
      <c r="T3" s="1631"/>
      <c r="U3" s="1631"/>
      <c r="V3" s="1631"/>
      <c r="W3" s="1631"/>
      <c r="X3" s="1631"/>
      <c r="Y3" s="1631"/>
      <c r="Z3" s="1631"/>
      <c r="AA3" s="1632"/>
      <c r="AB3" s="1500" t="s">
        <v>4</v>
      </c>
      <c r="AC3" s="1468"/>
      <c r="AD3" s="1468"/>
      <c r="AE3" s="1469"/>
      <c r="AF3" s="1660" t="s">
        <v>5</v>
      </c>
      <c r="AG3" s="1648"/>
      <c r="AH3" s="1648"/>
      <c r="AI3" s="1648"/>
      <c r="AJ3" s="1648"/>
      <c r="AK3" s="1648"/>
      <c r="AL3" s="1648"/>
      <c r="AM3" s="1649"/>
      <c r="AN3" s="1667" t="s">
        <v>6</v>
      </c>
      <c r="AO3" s="1631"/>
      <c r="AP3" s="1631"/>
      <c r="AQ3" s="1631"/>
      <c r="AR3" s="1631"/>
      <c r="AS3" s="1631"/>
      <c r="AT3" s="1631"/>
      <c r="AU3" s="1631"/>
      <c r="AV3" s="1631"/>
      <c r="AW3" s="1631"/>
      <c r="AX3" s="1631"/>
      <c r="AY3" s="1631"/>
      <c r="AZ3" s="1632"/>
      <c r="BA3" s="1667" t="s">
        <v>7</v>
      </c>
      <c r="BB3" s="1631"/>
      <c r="BC3" s="1631"/>
      <c r="BD3" s="1631"/>
      <c r="BE3" s="1631"/>
      <c r="BF3" s="1632"/>
      <c r="BG3" s="1680" t="s">
        <v>199</v>
      </c>
    </row>
    <row r="4" spans="2:60" ht="38.25" customHeight="1" x14ac:dyDescent="0.25">
      <c r="B4" s="1360"/>
      <c r="C4" s="1361"/>
      <c r="D4" s="1365"/>
      <c r="E4" s="1617" t="s">
        <v>9</v>
      </c>
      <c r="F4" s="1618"/>
      <c r="G4" s="1618"/>
      <c r="H4" s="1618" t="s">
        <v>117</v>
      </c>
      <c r="I4" s="1618"/>
      <c r="J4" s="1635" t="s">
        <v>12</v>
      </c>
      <c r="K4" s="1635"/>
      <c r="L4" s="1636"/>
      <c r="M4" s="1617" t="s">
        <v>90</v>
      </c>
      <c r="N4" s="1618"/>
      <c r="O4" s="1618"/>
      <c r="P4" s="1594" t="s">
        <v>91</v>
      </c>
      <c r="Q4" s="1618" t="s">
        <v>143</v>
      </c>
      <c r="R4" s="1618"/>
      <c r="S4" s="1618"/>
      <c r="T4" s="1618"/>
      <c r="U4" s="1618"/>
      <c r="V4" s="1618"/>
      <c r="W4" s="1618" t="s">
        <v>198</v>
      </c>
      <c r="X4" s="1618"/>
      <c r="Y4" s="1618"/>
      <c r="Z4" s="1618"/>
      <c r="AA4" s="1621"/>
      <c r="AB4" s="1657" t="s">
        <v>46</v>
      </c>
      <c r="AC4" s="673" t="s">
        <v>15</v>
      </c>
      <c r="AD4" s="674" t="s">
        <v>16</v>
      </c>
      <c r="AE4" s="243" t="s">
        <v>17</v>
      </c>
      <c r="AF4" s="1661" t="s">
        <v>18</v>
      </c>
      <c r="AG4" s="1618"/>
      <c r="AH4" s="1618" t="s">
        <v>19</v>
      </c>
      <c r="AI4" s="1618"/>
      <c r="AJ4" s="1644" t="s">
        <v>20</v>
      </c>
      <c r="AK4" s="1645"/>
      <c r="AL4" s="1645"/>
      <c r="AM4" s="1646"/>
      <c r="AN4" s="1657" t="s">
        <v>21</v>
      </c>
      <c r="AO4" s="1594" t="s">
        <v>22</v>
      </c>
      <c r="AP4" s="1594" t="s">
        <v>23</v>
      </c>
      <c r="AQ4" s="1594" t="s">
        <v>24</v>
      </c>
      <c r="AR4" s="1594" t="s">
        <v>25</v>
      </c>
      <c r="AS4" s="1637" t="s">
        <v>26</v>
      </c>
      <c r="AT4" s="1594" t="s">
        <v>93</v>
      </c>
      <c r="AU4" s="1594" t="s">
        <v>94</v>
      </c>
      <c r="AV4" s="1597" t="s">
        <v>27</v>
      </c>
      <c r="AW4" s="1597" t="s">
        <v>28</v>
      </c>
      <c r="AX4" s="1594" t="s">
        <v>29</v>
      </c>
      <c r="AY4" s="1594" t="s">
        <v>30</v>
      </c>
      <c r="AZ4" s="1601" t="s">
        <v>330</v>
      </c>
      <c r="BA4" s="1668" t="s">
        <v>32</v>
      </c>
      <c r="BB4" s="1628"/>
      <c r="BC4" s="1629" t="s">
        <v>33</v>
      </c>
      <c r="BD4" s="1628"/>
      <c r="BE4" s="1592" t="s">
        <v>34</v>
      </c>
      <c r="BF4" s="1593"/>
      <c r="BG4" s="1681"/>
    </row>
    <row r="5" spans="2:60" ht="38.25" customHeight="1" x14ac:dyDescent="0.25">
      <c r="B5" s="1360"/>
      <c r="C5" s="1361"/>
      <c r="D5" s="1365"/>
      <c r="E5" s="1612" t="s">
        <v>114</v>
      </c>
      <c r="F5" s="1604" t="s">
        <v>115</v>
      </c>
      <c r="G5" s="1604" t="s">
        <v>116</v>
      </c>
      <c r="H5" s="1604" t="s">
        <v>226</v>
      </c>
      <c r="I5" s="1604" t="s">
        <v>122</v>
      </c>
      <c r="J5" s="1561" t="s">
        <v>317</v>
      </c>
      <c r="K5" s="1561" t="s">
        <v>318</v>
      </c>
      <c r="L5" s="1616" t="s">
        <v>319</v>
      </c>
      <c r="M5" s="1612" t="s">
        <v>95</v>
      </c>
      <c r="N5" s="1604" t="s">
        <v>96</v>
      </c>
      <c r="O5" s="1604" t="s">
        <v>97</v>
      </c>
      <c r="P5" s="1619"/>
      <c r="Q5" s="1604" t="s">
        <v>119</v>
      </c>
      <c r="R5" s="1604" t="s">
        <v>188</v>
      </c>
      <c r="S5" s="1604" t="s">
        <v>189</v>
      </c>
      <c r="T5" s="1604" t="s">
        <v>100</v>
      </c>
      <c r="U5" s="1604" t="s">
        <v>190</v>
      </c>
      <c r="V5" s="1604" t="s">
        <v>98</v>
      </c>
      <c r="W5" s="1604" t="s">
        <v>41</v>
      </c>
      <c r="X5" s="1604" t="s">
        <v>42</v>
      </c>
      <c r="Y5" s="1604" t="s">
        <v>43</v>
      </c>
      <c r="Z5" s="1604" t="s">
        <v>44</v>
      </c>
      <c r="AA5" s="1607" t="s">
        <v>45</v>
      </c>
      <c r="AB5" s="1658"/>
      <c r="AC5" s="1516" t="s">
        <v>350</v>
      </c>
      <c r="AD5" s="1516" t="s">
        <v>350</v>
      </c>
      <c r="AE5" s="1541" t="s">
        <v>354</v>
      </c>
      <c r="AF5" s="1654" t="s">
        <v>322</v>
      </c>
      <c r="AG5" s="1604" t="s">
        <v>324</v>
      </c>
      <c r="AH5" s="1604" t="s">
        <v>322</v>
      </c>
      <c r="AI5" s="1604" t="s">
        <v>324</v>
      </c>
      <c r="AJ5" s="1604" t="s">
        <v>322</v>
      </c>
      <c r="AK5" s="1604" t="s">
        <v>324</v>
      </c>
      <c r="AL5" s="1604" t="s">
        <v>344</v>
      </c>
      <c r="AM5" s="1607" t="s">
        <v>340</v>
      </c>
      <c r="AN5" s="1658"/>
      <c r="AO5" s="1595"/>
      <c r="AP5" s="1595"/>
      <c r="AQ5" s="1595"/>
      <c r="AR5" s="1595"/>
      <c r="AS5" s="1595"/>
      <c r="AT5" s="1595"/>
      <c r="AU5" s="1595"/>
      <c r="AV5" s="1598"/>
      <c r="AW5" s="1598"/>
      <c r="AX5" s="1595"/>
      <c r="AY5" s="1594"/>
      <c r="AZ5" s="1602"/>
      <c r="BA5" s="1663" t="s">
        <v>338</v>
      </c>
      <c r="BB5" s="1610" t="s">
        <v>49</v>
      </c>
      <c r="BC5" s="1610" t="s">
        <v>349</v>
      </c>
      <c r="BD5" s="1610" t="s">
        <v>49</v>
      </c>
      <c r="BE5" s="1610" t="s">
        <v>349</v>
      </c>
      <c r="BF5" s="1622" t="s">
        <v>329</v>
      </c>
      <c r="BG5" s="1681"/>
    </row>
    <row r="6" spans="2:60" ht="38.25" customHeight="1" x14ac:dyDescent="0.25">
      <c r="B6" s="1360"/>
      <c r="C6" s="1361"/>
      <c r="D6" s="1365"/>
      <c r="E6" s="1624"/>
      <c r="F6" s="1610"/>
      <c r="G6" s="1610"/>
      <c r="H6" s="1610"/>
      <c r="I6" s="1610"/>
      <c r="J6" s="1539"/>
      <c r="K6" s="1539"/>
      <c r="L6" s="1542"/>
      <c r="M6" s="1613"/>
      <c r="N6" s="1633"/>
      <c r="O6" s="1633"/>
      <c r="P6" s="1619"/>
      <c r="Q6" s="1610"/>
      <c r="R6" s="1610"/>
      <c r="S6" s="1610"/>
      <c r="T6" s="1610"/>
      <c r="U6" s="1610"/>
      <c r="V6" s="1610"/>
      <c r="W6" s="1605"/>
      <c r="X6" s="1605"/>
      <c r="Y6" s="1605"/>
      <c r="Z6" s="1605"/>
      <c r="AA6" s="1608"/>
      <c r="AB6" s="1658"/>
      <c r="AC6" s="1517"/>
      <c r="AD6" s="1517"/>
      <c r="AE6" s="1642"/>
      <c r="AF6" s="1663"/>
      <c r="AG6" s="1610"/>
      <c r="AH6" s="1610"/>
      <c r="AI6" s="1610"/>
      <c r="AJ6" s="1610"/>
      <c r="AK6" s="1610"/>
      <c r="AL6" s="1610"/>
      <c r="AM6" s="1622"/>
      <c r="AN6" s="1658"/>
      <c r="AO6" s="1595"/>
      <c r="AP6" s="1595"/>
      <c r="AQ6" s="1595"/>
      <c r="AR6" s="1595"/>
      <c r="AS6" s="1595"/>
      <c r="AT6" s="1595"/>
      <c r="AU6" s="1595"/>
      <c r="AV6" s="1598"/>
      <c r="AW6" s="1598"/>
      <c r="AX6" s="1595"/>
      <c r="AY6" s="1594"/>
      <c r="AZ6" s="1602"/>
      <c r="BA6" s="1664"/>
      <c r="BB6" s="1605"/>
      <c r="BC6" s="1605"/>
      <c r="BD6" s="1605"/>
      <c r="BE6" s="1605"/>
      <c r="BF6" s="1608"/>
      <c r="BG6" s="1681"/>
    </row>
    <row r="7" spans="2:60" ht="46.5" customHeight="1" thickBot="1" x14ac:dyDescent="0.3">
      <c r="B7" s="1360"/>
      <c r="C7" s="1361"/>
      <c r="D7" s="1365"/>
      <c r="E7" s="1638"/>
      <c r="F7" s="1611"/>
      <c r="G7" s="1611"/>
      <c r="H7" s="1611"/>
      <c r="I7" s="1611"/>
      <c r="J7" s="1540"/>
      <c r="K7" s="1539"/>
      <c r="L7" s="1542"/>
      <c r="M7" s="1613"/>
      <c r="N7" s="1633"/>
      <c r="O7" s="1633"/>
      <c r="P7" s="1619"/>
      <c r="Q7" s="1610"/>
      <c r="R7" s="1610"/>
      <c r="S7" s="1610"/>
      <c r="T7" s="1610"/>
      <c r="U7" s="1610"/>
      <c r="V7" s="1610"/>
      <c r="W7" s="1605"/>
      <c r="X7" s="1605"/>
      <c r="Y7" s="1605"/>
      <c r="Z7" s="1605"/>
      <c r="AA7" s="1608"/>
      <c r="AB7" s="1658"/>
      <c r="AC7" s="1517"/>
      <c r="AD7" s="1517"/>
      <c r="AE7" s="1642"/>
      <c r="AF7" s="1666"/>
      <c r="AG7" s="1611"/>
      <c r="AH7" s="1611"/>
      <c r="AI7" s="1611"/>
      <c r="AJ7" s="1611"/>
      <c r="AK7" s="1611"/>
      <c r="AL7" s="1611"/>
      <c r="AM7" s="1623"/>
      <c r="AN7" s="1659"/>
      <c r="AO7" s="1596"/>
      <c r="AP7" s="1596"/>
      <c r="AQ7" s="1596"/>
      <c r="AR7" s="1596"/>
      <c r="AS7" s="1596"/>
      <c r="AT7" s="1596"/>
      <c r="AU7" s="1596"/>
      <c r="AV7" s="1599"/>
      <c r="AW7" s="1599"/>
      <c r="AX7" s="1596"/>
      <c r="AY7" s="1600"/>
      <c r="AZ7" s="1603"/>
      <c r="BA7" s="1665"/>
      <c r="BB7" s="1606"/>
      <c r="BC7" s="1606"/>
      <c r="BD7" s="1606"/>
      <c r="BE7" s="1606"/>
      <c r="BF7" s="1609"/>
      <c r="BG7" s="1682"/>
    </row>
    <row r="8" spans="2:60" ht="18" customHeight="1" thickBot="1" x14ac:dyDescent="0.3">
      <c r="B8" s="1360"/>
      <c r="C8" s="1361"/>
      <c r="D8" s="1365"/>
      <c r="E8" s="1512" t="s">
        <v>279</v>
      </c>
      <c r="F8" s="1512" t="s">
        <v>279</v>
      </c>
      <c r="G8" s="1512" t="s">
        <v>279</v>
      </c>
      <c r="H8" s="1124" t="s">
        <v>279</v>
      </c>
      <c r="I8" s="1124" t="s">
        <v>279</v>
      </c>
      <c r="J8" s="1590" t="s">
        <v>239</v>
      </c>
      <c r="K8" s="881" t="s">
        <v>239</v>
      </c>
      <c r="L8" s="881" t="s">
        <v>239</v>
      </c>
      <c r="M8" s="882" t="s">
        <v>279</v>
      </c>
      <c r="N8" s="882" t="s">
        <v>279</v>
      </c>
      <c r="O8" s="882" t="s">
        <v>279</v>
      </c>
      <c r="P8" s="882" t="s">
        <v>279</v>
      </c>
      <c r="Q8" s="882" t="s">
        <v>279</v>
      </c>
      <c r="R8" s="882" t="s">
        <v>279</v>
      </c>
      <c r="S8" s="882" t="s">
        <v>279</v>
      </c>
      <c r="T8" s="882" t="s">
        <v>279</v>
      </c>
      <c r="U8" s="882" t="s">
        <v>279</v>
      </c>
      <c r="V8" s="882" t="s">
        <v>279</v>
      </c>
      <c r="W8" s="882" t="s">
        <v>279</v>
      </c>
      <c r="X8" s="882" t="s">
        <v>279</v>
      </c>
      <c r="Y8" s="882" t="s">
        <v>279</v>
      </c>
      <c r="Z8" s="882" t="s">
        <v>279</v>
      </c>
      <c r="AA8" s="1123" t="s">
        <v>279</v>
      </c>
      <c r="AB8" s="1707" t="s">
        <v>240</v>
      </c>
      <c r="AC8" s="1707" t="s">
        <v>239</v>
      </c>
      <c r="AD8" s="1707" t="s">
        <v>239</v>
      </c>
      <c r="AE8" s="1701" t="s">
        <v>239</v>
      </c>
      <c r="AF8" s="1703" t="s">
        <v>280</v>
      </c>
      <c r="AG8" s="1344" t="s">
        <v>241</v>
      </c>
      <c r="AH8" s="1344" t="s">
        <v>280</v>
      </c>
      <c r="AI8" s="1344" t="s">
        <v>241</v>
      </c>
      <c r="AJ8" s="1344" t="s">
        <v>280</v>
      </c>
      <c r="AK8" s="1344" t="s">
        <v>241</v>
      </c>
      <c r="AL8" s="1344" t="s">
        <v>280</v>
      </c>
      <c r="AM8" s="1344" t="s">
        <v>241</v>
      </c>
      <c r="AN8" s="1512" t="s">
        <v>279</v>
      </c>
      <c r="AO8" s="1346" t="s">
        <v>279</v>
      </c>
      <c r="AP8" s="1346" t="s">
        <v>279</v>
      </c>
      <c r="AQ8" s="883" t="s">
        <v>279</v>
      </c>
      <c r="AR8" s="883" t="s">
        <v>279</v>
      </c>
      <c r="AS8" s="883" t="s">
        <v>279</v>
      </c>
      <c r="AT8" s="883" t="s">
        <v>279</v>
      </c>
      <c r="AU8" s="883" t="s">
        <v>279</v>
      </c>
      <c r="AV8" s="883" t="s">
        <v>279</v>
      </c>
      <c r="AW8" s="883" t="s">
        <v>279</v>
      </c>
      <c r="AX8" s="1512" t="s">
        <v>279</v>
      </c>
      <c r="AY8" s="1344" t="s">
        <v>279</v>
      </c>
      <c r="AZ8" s="883" t="s">
        <v>279</v>
      </c>
      <c r="BA8" s="883" t="s">
        <v>243</v>
      </c>
      <c r="BB8" s="883" t="s">
        <v>279</v>
      </c>
      <c r="BC8" s="883" t="s">
        <v>243</v>
      </c>
      <c r="BD8" s="883" t="s">
        <v>279</v>
      </c>
      <c r="BE8" s="883" t="s">
        <v>243</v>
      </c>
      <c r="BF8" s="883" t="s">
        <v>279</v>
      </c>
      <c r="BG8" s="1688" t="s">
        <v>355</v>
      </c>
    </row>
    <row r="9" spans="2:60" ht="30.75" customHeight="1" thickBot="1" x14ac:dyDescent="0.3">
      <c r="B9" s="1360"/>
      <c r="C9" s="1361"/>
      <c r="D9" s="1710"/>
      <c r="E9" s="1513"/>
      <c r="F9" s="1513"/>
      <c r="G9" s="1513"/>
      <c r="H9" s="1705" t="s">
        <v>123</v>
      </c>
      <c r="I9" s="1706"/>
      <c r="J9" s="1709"/>
      <c r="K9" s="1690" t="s">
        <v>221</v>
      </c>
      <c r="L9" s="1691"/>
      <c r="M9" s="1691"/>
      <c r="N9" s="1691"/>
      <c r="O9" s="1691"/>
      <c r="P9" s="1691"/>
      <c r="Q9" s="1691"/>
      <c r="R9" s="1691"/>
      <c r="S9" s="1691"/>
      <c r="T9" s="1691"/>
      <c r="U9" s="1691"/>
      <c r="V9" s="1691"/>
      <c r="W9" s="1691"/>
      <c r="X9" s="1691"/>
      <c r="Y9" s="1691"/>
      <c r="Z9" s="1691"/>
      <c r="AA9" s="1691"/>
      <c r="AB9" s="1700"/>
      <c r="AC9" s="1700"/>
      <c r="AD9" s="1700"/>
      <c r="AE9" s="1702"/>
      <c r="AF9" s="1704"/>
      <c r="AG9" s="1700"/>
      <c r="AH9" s="1700"/>
      <c r="AI9" s="1700"/>
      <c r="AJ9" s="1700"/>
      <c r="AK9" s="1700"/>
      <c r="AL9" s="1700"/>
      <c r="AM9" s="1700"/>
      <c r="AN9" s="1513"/>
      <c r="AO9" s="1347"/>
      <c r="AP9" s="1347"/>
      <c r="AQ9" s="1690" t="s">
        <v>221</v>
      </c>
      <c r="AR9" s="1691"/>
      <c r="AS9" s="1691"/>
      <c r="AT9" s="1691"/>
      <c r="AU9" s="1691"/>
      <c r="AV9" s="1691"/>
      <c r="AW9" s="1692"/>
      <c r="AX9" s="1513"/>
      <c r="AY9" s="1345"/>
      <c r="AZ9" s="1693" t="s">
        <v>221</v>
      </c>
      <c r="BA9" s="1694"/>
      <c r="BB9" s="1694"/>
      <c r="BC9" s="1694"/>
      <c r="BD9" s="1694"/>
      <c r="BE9" s="1694"/>
      <c r="BF9" s="1695"/>
      <c r="BG9" s="1689"/>
    </row>
    <row r="10" spans="2:60" ht="23.25" x14ac:dyDescent="0.25">
      <c r="B10" s="1547"/>
      <c r="C10" s="1548"/>
      <c r="D10" s="1077" t="s">
        <v>51</v>
      </c>
      <c r="E10" s="740">
        <f>SUM(E11:E47)</f>
        <v>1065099</v>
      </c>
      <c r="F10" s="724">
        <f>SUM(F11:F47)</f>
        <v>784749</v>
      </c>
      <c r="G10" s="724">
        <f>SUM(G11:G47)</f>
        <v>336009</v>
      </c>
      <c r="H10" s="724">
        <f>SUM(H11:H47)</f>
        <v>17343</v>
      </c>
      <c r="I10" s="724">
        <f>SUM(I11:I47)</f>
        <v>7252</v>
      </c>
      <c r="J10" s="741">
        <f>SUM(J11:J47)/37</f>
        <v>0.24108108108108112</v>
      </c>
      <c r="K10" s="759">
        <f>SUM(K11:K47)/37</f>
        <v>8.9837837837837817</v>
      </c>
      <c r="L10" s="759">
        <f>SUM(L11:L47)/37</f>
        <v>2.3297297297297304</v>
      </c>
      <c r="M10" s="738">
        <f>SUM(M11:M47)</f>
        <v>236</v>
      </c>
      <c r="N10" s="594">
        <f t="shared" ref="N10" si="0">SUM(N11:N47)</f>
        <v>5</v>
      </c>
      <c r="O10" s="724">
        <f>SUM(O11:O47)</f>
        <v>1688</v>
      </c>
      <c r="P10" s="724">
        <f>SUM(P11:P47)</f>
        <v>217</v>
      </c>
      <c r="Q10" s="724">
        <f>SUM(Q11:Q47)</f>
        <v>172</v>
      </c>
      <c r="R10" s="724">
        <f t="shared" ref="R10:V10" si="1">SUM(R11:R47)</f>
        <v>3</v>
      </c>
      <c r="S10" s="724">
        <f t="shared" si="1"/>
        <v>0</v>
      </c>
      <c r="T10" s="724">
        <f t="shared" si="1"/>
        <v>206</v>
      </c>
      <c r="U10" s="724">
        <f t="shared" si="1"/>
        <v>68</v>
      </c>
      <c r="V10" s="724">
        <f t="shared" si="1"/>
        <v>5715</v>
      </c>
      <c r="W10" s="724">
        <f>SUM(W11:W47)</f>
        <v>15786</v>
      </c>
      <c r="X10" s="724">
        <f t="shared" ref="X10:AA10" si="2">SUM(X11:X47)</f>
        <v>94421</v>
      </c>
      <c r="Y10" s="724">
        <f t="shared" si="2"/>
        <v>74847</v>
      </c>
      <c r="Z10" s="724">
        <f t="shared" si="2"/>
        <v>24458</v>
      </c>
      <c r="AA10" s="724">
        <f t="shared" si="2"/>
        <v>12762</v>
      </c>
      <c r="AB10" s="740">
        <f t="shared" ref="AB10" si="3">SUM(AB11:AB47)</f>
        <v>407572</v>
      </c>
      <c r="AC10" s="737">
        <f>SUM(AC11:AC47)/37</f>
        <v>98.147297297297314</v>
      </c>
      <c r="AD10" s="737">
        <f t="shared" ref="AD10:AE10" si="4">SUM(AD11:AD47)/37</f>
        <v>96.171081081081084</v>
      </c>
      <c r="AE10" s="1075">
        <f t="shared" si="4"/>
        <v>97.504324324324315</v>
      </c>
      <c r="AF10" s="738">
        <f t="shared" ref="AF10:AY10" si="5">SUM(AF11:AF47)</f>
        <v>100252.08</v>
      </c>
      <c r="AG10" s="724">
        <f t="shared" si="5"/>
        <v>473931.35200000007</v>
      </c>
      <c r="AH10" s="724">
        <f t="shared" si="5"/>
        <v>3899.6599999999994</v>
      </c>
      <c r="AI10" s="724">
        <f t="shared" si="5"/>
        <v>43269.882317460324</v>
      </c>
      <c r="AJ10" s="724">
        <f t="shared" si="5"/>
        <v>54707.534115745621</v>
      </c>
      <c r="AK10" s="724">
        <f t="shared" si="5"/>
        <v>323948.19760401588</v>
      </c>
      <c r="AL10" s="724">
        <f t="shared" si="5"/>
        <v>107965.52</v>
      </c>
      <c r="AM10" s="739">
        <f t="shared" si="5"/>
        <v>153818.98574980508</v>
      </c>
      <c r="AN10" s="637">
        <f t="shared" si="5"/>
        <v>451652</v>
      </c>
      <c r="AO10" s="594">
        <f t="shared" si="5"/>
        <v>54207</v>
      </c>
      <c r="AP10" s="594">
        <f t="shared" si="5"/>
        <v>39750</v>
      </c>
      <c r="AQ10" s="724">
        <f t="shared" ref="AQ10:AW10" si="6">SUM(AQ11:AQ47)</f>
        <v>11103</v>
      </c>
      <c r="AR10" s="724">
        <f t="shared" si="6"/>
        <v>5645</v>
      </c>
      <c r="AS10" s="724">
        <f t="shared" si="6"/>
        <v>902</v>
      </c>
      <c r="AT10" s="724">
        <f t="shared" si="6"/>
        <v>10749</v>
      </c>
      <c r="AU10" s="724">
        <f t="shared" si="6"/>
        <v>20558</v>
      </c>
      <c r="AV10" s="724">
        <f t="shared" si="6"/>
        <v>16991</v>
      </c>
      <c r="AW10" s="724">
        <f t="shared" si="6"/>
        <v>18896</v>
      </c>
      <c r="AX10" s="594">
        <f t="shared" si="5"/>
        <v>2044450</v>
      </c>
      <c r="AY10" s="594">
        <f t="shared" si="5"/>
        <v>6957200</v>
      </c>
      <c r="AZ10" s="638">
        <f>SUM(AZ11:AZ47)</f>
        <v>8457</v>
      </c>
      <c r="BA10" s="639">
        <f t="shared" ref="BA10:BF10" si="7">SUM(BA11:BA47)</f>
        <v>28817386</v>
      </c>
      <c r="BB10" s="594">
        <f t="shared" si="7"/>
        <v>58066000</v>
      </c>
      <c r="BC10" s="594">
        <f t="shared" si="7"/>
        <v>2487582.2000000002</v>
      </c>
      <c r="BD10" s="594">
        <f t="shared" si="7"/>
        <v>3076942</v>
      </c>
      <c r="BE10" s="594">
        <f t="shared" si="7"/>
        <v>661404.5</v>
      </c>
      <c r="BF10" s="636">
        <f t="shared" si="7"/>
        <v>1430610</v>
      </c>
      <c r="BG10" s="1057">
        <v>55.7</v>
      </c>
      <c r="BH10" s="30"/>
    </row>
    <row r="11" spans="2:60" x14ac:dyDescent="0.25">
      <c r="B11" s="570">
        <v>1</v>
      </c>
      <c r="C11" s="568">
        <v>41001</v>
      </c>
      <c r="D11" s="535" t="s">
        <v>52</v>
      </c>
      <c r="E11" s="764">
        <v>272885</v>
      </c>
      <c r="F11" s="787">
        <v>176194</v>
      </c>
      <c r="G11" s="788">
        <v>217055</v>
      </c>
      <c r="H11" s="789">
        <v>7613</v>
      </c>
      <c r="I11" s="790">
        <v>2904</v>
      </c>
      <c r="J11" s="791">
        <v>0.21</v>
      </c>
      <c r="K11" s="995">
        <v>9.3000000000000007</v>
      </c>
      <c r="L11" s="792">
        <v>2.9</v>
      </c>
      <c r="M11" s="1151">
        <v>37</v>
      </c>
      <c r="N11" s="974">
        <v>0</v>
      </c>
      <c r="O11" s="753">
        <v>166</v>
      </c>
      <c r="P11" s="1151">
        <v>134</v>
      </c>
      <c r="Q11" s="730" t="s">
        <v>191</v>
      </c>
      <c r="R11" s="730" t="s">
        <v>191</v>
      </c>
      <c r="S11" s="730" t="s">
        <v>191</v>
      </c>
      <c r="T11" s="730" t="s">
        <v>191</v>
      </c>
      <c r="U11" s="730" t="s">
        <v>191</v>
      </c>
      <c r="V11" s="730" t="s">
        <v>191</v>
      </c>
      <c r="W11" s="1141">
        <v>4026</v>
      </c>
      <c r="X11" s="1141">
        <v>24038</v>
      </c>
      <c r="Y11" s="1141">
        <v>21615</v>
      </c>
      <c r="Z11" s="1143">
        <v>7439</v>
      </c>
      <c r="AA11" s="1142">
        <v>4596</v>
      </c>
      <c r="AB11" s="615">
        <v>141403</v>
      </c>
      <c r="AC11" s="703">
        <v>98.7</v>
      </c>
      <c r="AD11" s="703">
        <v>95.89</v>
      </c>
      <c r="AE11" s="705">
        <v>98</v>
      </c>
      <c r="AF11" s="652">
        <v>7030</v>
      </c>
      <c r="AG11" s="625">
        <v>22560.618999999999</v>
      </c>
      <c r="AH11" s="612">
        <v>132</v>
      </c>
      <c r="AI11" s="625">
        <v>1758</v>
      </c>
      <c r="AJ11" s="625">
        <v>3035.25</v>
      </c>
      <c r="AK11" s="625">
        <v>17068.75</v>
      </c>
      <c r="AL11" s="612">
        <v>2500.9399999999996</v>
      </c>
      <c r="AM11" s="631">
        <v>3501.3159999999993</v>
      </c>
      <c r="AN11" s="615">
        <v>26171</v>
      </c>
      <c r="AO11" s="612">
        <v>11884</v>
      </c>
      <c r="AP11" s="612">
        <v>2000</v>
      </c>
      <c r="AQ11" s="840">
        <v>3000</v>
      </c>
      <c r="AR11" s="840">
        <v>800</v>
      </c>
      <c r="AS11" s="1067">
        <v>0</v>
      </c>
      <c r="AT11" s="840">
        <v>700</v>
      </c>
      <c r="AU11" s="840">
        <v>1700</v>
      </c>
      <c r="AV11" s="840">
        <v>300</v>
      </c>
      <c r="AW11" s="840">
        <v>1800</v>
      </c>
      <c r="AX11" s="806">
        <v>450000</v>
      </c>
      <c r="AY11" s="806">
        <v>1450000</v>
      </c>
      <c r="AZ11" s="841">
        <v>610</v>
      </c>
      <c r="BA11" s="842">
        <v>2800000</v>
      </c>
      <c r="BB11" s="843">
        <v>8000000</v>
      </c>
      <c r="BC11" s="841">
        <v>370000</v>
      </c>
      <c r="BD11" s="843">
        <v>500000</v>
      </c>
      <c r="BE11" s="841">
        <v>20000</v>
      </c>
      <c r="BF11" s="844">
        <v>34000</v>
      </c>
      <c r="BG11" s="1073">
        <v>66.5</v>
      </c>
    </row>
    <row r="12" spans="2:60" s="760" customFormat="1" x14ac:dyDescent="0.25">
      <c r="B12" s="768">
        <v>2</v>
      </c>
      <c r="C12" s="769">
        <v>41006</v>
      </c>
      <c r="D12" s="770" t="s">
        <v>80</v>
      </c>
      <c r="E12" s="767">
        <v>35434</v>
      </c>
      <c r="F12" s="771">
        <v>29148</v>
      </c>
      <c r="G12" s="772">
        <v>1445</v>
      </c>
      <c r="H12" s="773">
        <v>62</v>
      </c>
      <c r="I12" s="774">
        <v>163</v>
      </c>
      <c r="J12" s="775">
        <v>0.47</v>
      </c>
      <c r="K12" s="913">
        <v>8.6</v>
      </c>
      <c r="L12" s="776">
        <v>2.5</v>
      </c>
      <c r="M12" s="1149">
        <v>12</v>
      </c>
      <c r="N12" s="1039">
        <v>0</v>
      </c>
      <c r="O12" s="616">
        <v>29</v>
      </c>
      <c r="P12" s="1149">
        <v>3</v>
      </c>
      <c r="Q12" s="778">
        <v>9</v>
      </c>
      <c r="R12" s="778">
        <v>0</v>
      </c>
      <c r="S12" s="774">
        <v>0</v>
      </c>
      <c r="T12" s="778">
        <v>11</v>
      </c>
      <c r="U12" s="778">
        <v>3</v>
      </c>
      <c r="V12" s="778">
        <v>315</v>
      </c>
      <c r="W12" s="845">
        <v>532</v>
      </c>
      <c r="X12" s="771">
        <v>3547</v>
      </c>
      <c r="Y12" s="771">
        <v>2398</v>
      </c>
      <c r="Z12" s="771">
        <v>588</v>
      </c>
      <c r="AA12" s="779">
        <v>308</v>
      </c>
      <c r="AB12" s="780">
        <v>8689</v>
      </c>
      <c r="AC12" s="819">
        <v>99</v>
      </c>
      <c r="AD12" s="819">
        <v>97</v>
      </c>
      <c r="AE12" s="820">
        <v>95.78</v>
      </c>
      <c r="AF12" s="781">
        <v>1698</v>
      </c>
      <c r="AG12" s="782">
        <v>3716</v>
      </c>
      <c r="AH12" s="771">
        <v>437</v>
      </c>
      <c r="AI12" s="782">
        <v>4238.6000000000004</v>
      </c>
      <c r="AJ12" s="782">
        <v>2176.25</v>
      </c>
      <c r="AK12" s="782">
        <v>10416.5</v>
      </c>
      <c r="AL12" s="771">
        <v>9391.9800000000014</v>
      </c>
      <c r="AM12" s="783">
        <v>14087.970000000001</v>
      </c>
      <c r="AN12" s="780">
        <v>3189</v>
      </c>
      <c r="AO12" s="771">
        <v>880</v>
      </c>
      <c r="AP12" s="771">
        <v>700</v>
      </c>
      <c r="AQ12" s="846">
        <v>350</v>
      </c>
      <c r="AR12" s="846">
        <v>20</v>
      </c>
      <c r="AS12" s="846">
        <v>15</v>
      </c>
      <c r="AT12" s="846">
        <v>45</v>
      </c>
      <c r="AU12" s="986">
        <v>0</v>
      </c>
      <c r="AV12" s="986">
        <v>0</v>
      </c>
      <c r="AW12" s="986">
        <v>0</v>
      </c>
      <c r="AX12" s="771">
        <v>30000</v>
      </c>
      <c r="AY12" s="771">
        <v>12000</v>
      </c>
      <c r="AZ12" s="813">
        <v>100</v>
      </c>
      <c r="BA12" s="825">
        <v>150000</v>
      </c>
      <c r="BB12" s="833">
        <v>430000</v>
      </c>
      <c r="BC12" s="835">
        <v>54000</v>
      </c>
      <c r="BD12" s="814">
        <v>120000</v>
      </c>
      <c r="BE12" s="813">
        <v>4500</v>
      </c>
      <c r="BF12" s="814">
        <v>9000</v>
      </c>
      <c r="BG12" s="1074">
        <v>52.2</v>
      </c>
    </row>
    <row r="13" spans="2:60" s="760" customFormat="1" x14ac:dyDescent="0.25">
      <c r="B13" s="793">
        <v>3</v>
      </c>
      <c r="C13" s="794">
        <v>41013</v>
      </c>
      <c r="D13" s="766" t="s">
        <v>73</v>
      </c>
      <c r="E13" s="765">
        <v>10738</v>
      </c>
      <c r="F13" s="795">
        <v>7048</v>
      </c>
      <c r="G13" s="796">
        <v>920</v>
      </c>
      <c r="H13" s="797">
        <v>23</v>
      </c>
      <c r="I13" s="798">
        <v>75</v>
      </c>
      <c r="J13" s="1069">
        <v>0</v>
      </c>
      <c r="K13" s="995">
        <v>5.7</v>
      </c>
      <c r="L13" s="792">
        <v>2.8</v>
      </c>
      <c r="M13" s="1149">
        <v>3</v>
      </c>
      <c r="N13" s="192">
        <v>1</v>
      </c>
      <c r="O13" s="192">
        <v>17</v>
      </c>
      <c r="P13" s="1149">
        <v>0</v>
      </c>
      <c r="Q13" s="799">
        <v>3</v>
      </c>
      <c r="R13" s="800">
        <v>0</v>
      </c>
      <c r="S13" s="801">
        <v>0</v>
      </c>
      <c r="T13" s="800">
        <v>3</v>
      </c>
      <c r="U13" s="800">
        <v>1</v>
      </c>
      <c r="V13" s="800">
        <v>90</v>
      </c>
      <c r="W13" s="800">
        <v>144</v>
      </c>
      <c r="X13" s="802">
        <v>896</v>
      </c>
      <c r="Y13" s="802">
        <v>625</v>
      </c>
      <c r="Z13" s="802">
        <v>205</v>
      </c>
      <c r="AA13" s="803">
        <v>121</v>
      </c>
      <c r="AB13" s="804">
        <v>3521</v>
      </c>
      <c r="AC13" s="1132">
        <v>100</v>
      </c>
      <c r="AD13" s="1132">
        <v>99</v>
      </c>
      <c r="AE13" s="1133">
        <v>99</v>
      </c>
      <c r="AF13" s="805">
        <v>416</v>
      </c>
      <c r="AG13" s="805">
        <v>3265</v>
      </c>
      <c r="AH13" s="802">
        <v>34.5</v>
      </c>
      <c r="AI13" s="805">
        <v>372</v>
      </c>
      <c r="AJ13" s="805">
        <v>617.36</v>
      </c>
      <c r="AK13" s="805">
        <v>3279.360202465411</v>
      </c>
      <c r="AL13" s="802">
        <v>929.58</v>
      </c>
      <c r="AM13" s="802">
        <v>1320.0036</v>
      </c>
      <c r="AN13" s="804">
        <v>8428</v>
      </c>
      <c r="AO13" s="802">
        <v>861</v>
      </c>
      <c r="AP13" s="802">
        <v>700</v>
      </c>
      <c r="AQ13" s="840">
        <v>20</v>
      </c>
      <c r="AR13" s="840">
        <v>10</v>
      </c>
      <c r="AS13" s="986">
        <v>0</v>
      </c>
      <c r="AT13" s="986">
        <v>0</v>
      </c>
      <c r="AU13" s="986">
        <v>0</v>
      </c>
      <c r="AV13" s="986">
        <v>0</v>
      </c>
      <c r="AW13" s="986">
        <v>0</v>
      </c>
      <c r="AX13" s="802">
        <v>11500</v>
      </c>
      <c r="AY13" s="802">
        <v>72000</v>
      </c>
      <c r="AZ13" s="841">
        <v>75</v>
      </c>
      <c r="BA13" s="842">
        <v>205375</v>
      </c>
      <c r="BB13" s="843">
        <v>450000</v>
      </c>
      <c r="BC13" s="841">
        <v>2500</v>
      </c>
      <c r="BD13" s="847">
        <v>2500</v>
      </c>
      <c r="BE13" s="986">
        <v>0</v>
      </c>
      <c r="BF13" s="850">
        <v>0</v>
      </c>
      <c r="BG13" s="1073">
        <v>50.6</v>
      </c>
    </row>
    <row r="14" spans="2:60" x14ac:dyDescent="0.25">
      <c r="B14" s="283">
        <v>4</v>
      </c>
      <c r="C14" s="41">
        <v>41016</v>
      </c>
      <c r="D14" s="48" t="s">
        <v>53</v>
      </c>
      <c r="E14" s="784">
        <v>21431</v>
      </c>
      <c r="F14" s="192">
        <v>11261</v>
      </c>
      <c r="G14" s="141">
        <v>3060</v>
      </c>
      <c r="H14" s="175">
        <v>26</v>
      </c>
      <c r="I14" s="139">
        <v>99</v>
      </c>
      <c r="J14" s="728">
        <v>0.49</v>
      </c>
      <c r="K14" s="756">
        <v>5.6</v>
      </c>
      <c r="L14" s="758">
        <v>2</v>
      </c>
      <c r="M14" s="752">
        <v>4</v>
      </c>
      <c r="N14" s="986">
        <v>0</v>
      </c>
      <c r="O14" s="192">
        <v>53</v>
      </c>
      <c r="P14" s="752">
        <v>0</v>
      </c>
      <c r="Q14" s="778">
        <v>4</v>
      </c>
      <c r="R14" s="752">
        <v>0</v>
      </c>
      <c r="S14" s="139">
        <v>0</v>
      </c>
      <c r="T14" s="752">
        <v>5</v>
      </c>
      <c r="U14" s="752">
        <v>1</v>
      </c>
      <c r="V14" s="752">
        <v>148</v>
      </c>
      <c r="W14" s="752">
        <v>238</v>
      </c>
      <c r="X14" s="192">
        <v>1537</v>
      </c>
      <c r="Y14" s="192">
        <v>1151</v>
      </c>
      <c r="Z14" s="192">
        <v>373</v>
      </c>
      <c r="AA14" s="139">
        <v>140</v>
      </c>
      <c r="AB14" s="257">
        <v>6296</v>
      </c>
      <c r="AC14" s="202">
        <v>98</v>
      </c>
      <c r="AD14" s="202">
        <v>96</v>
      </c>
      <c r="AE14" s="704">
        <v>98</v>
      </c>
      <c r="AF14" s="194">
        <v>2427</v>
      </c>
      <c r="AG14" s="194">
        <v>16864.714</v>
      </c>
      <c r="AH14" s="192">
        <v>78.5</v>
      </c>
      <c r="AI14" s="194">
        <v>760.08</v>
      </c>
      <c r="AJ14" s="194">
        <v>503.95</v>
      </c>
      <c r="AK14" s="194">
        <v>3036.6398945147675</v>
      </c>
      <c r="AL14" s="192">
        <v>878.70999999999992</v>
      </c>
      <c r="AM14" s="192">
        <v>1230.1939999999997</v>
      </c>
      <c r="AN14" s="257">
        <v>30021</v>
      </c>
      <c r="AO14" s="192">
        <v>779</v>
      </c>
      <c r="AP14" s="192">
        <v>1500</v>
      </c>
      <c r="AQ14" s="848">
        <v>335</v>
      </c>
      <c r="AR14" s="848">
        <v>260</v>
      </c>
      <c r="AS14" s="848">
        <v>38</v>
      </c>
      <c r="AT14" s="848">
        <v>100</v>
      </c>
      <c r="AU14" s="986">
        <v>0</v>
      </c>
      <c r="AV14" s="848">
        <v>1600</v>
      </c>
      <c r="AW14" s="848">
        <v>350</v>
      </c>
      <c r="AX14" s="192">
        <v>15000</v>
      </c>
      <c r="AY14" s="192">
        <v>460000</v>
      </c>
      <c r="AZ14" s="829">
        <v>230</v>
      </c>
      <c r="BA14" s="825">
        <v>6050000</v>
      </c>
      <c r="BB14" s="833">
        <v>11000000</v>
      </c>
      <c r="BC14" s="813">
        <v>700000</v>
      </c>
      <c r="BD14" s="833">
        <v>750000</v>
      </c>
      <c r="BE14" s="986">
        <v>0</v>
      </c>
      <c r="BF14" s="835">
        <v>0</v>
      </c>
      <c r="BG14" s="1059">
        <v>55.2</v>
      </c>
    </row>
    <row r="15" spans="2:60" x14ac:dyDescent="0.25">
      <c r="B15" s="283">
        <v>5</v>
      </c>
      <c r="C15" s="41">
        <v>41020</v>
      </c>
      <c r="D15" s="48" t="s">
        <v>54</v>
      </c>
      <c r="E15" s="765">
        <v>27697</v>
      </c>
      <c r="F15" s="192">
        <v>21093</v>
      </c>
      <c r="G15" s="141">
        <v>1472</v>
      </c>
      <c r="H15" s="175">
        <v>104</v>
      </c>
      <c r="I15" s="139">
        <v>130</v>
      </c>
      <c r="J15" s="693">
        <v>0.36</v>
      </c>
      <c r="K15" s="756">
        <v>3.2</v>
      </c>
      <c r="L15" s="758">
        <v>0.6</v>
      </c>
      <c r="M15" s="752">
        <v>6</v>
      </c>
      <c r="N15" s="986">
        <v>0</v>
      </c>
      <c r="O15" s="192">
        <v>8</v>
      </c>
      <c r="P15" s="752">
        <v>1</v>
      </c>
      <c r="Q15" s="751">
        <v>6</v>
      </c>
      <c r="R15" s="752">
        <v>0</v>
      </c>
      <c r="S15" s="154">
        <v>0</v>
      </c>
      <c r="T15" s="752">
        <v>7</v>
      </c>
      <c r="U15" s="752">
        <v>3</v>
      </c>
      <c r="V15" s="752">
        <v>219</v>
      </c>
      <c r="W15" s="752">
        <v>359</v>
      </c>
      <c r="X15" s="192">
        <v>2213</v>
      </c>
      <c r="Y15" s="192">
        <v>1640</v>
      </c>
      <c r="Z15" s="192">
        <v>429</v>
      </c>
      <c r="AA15" s="139">
        <v>175</v>
      </c>
      <c r="AB15" s="257">
        <v>7593</v>
      </c>
      <c r="AC15" s="202">
        <v>90</v>
      </c>
      <c r="AD15" s="202">
        <v>99</v>
      </c>
      <c r="AE15" s="704">
        <v>83</v>
      </c>
      <c r="AF15" s="194">
        <v>3696</v>
      </c>
      <c r="AG15" s="194">
        <v>11225.75</v>
      </c>
      <c r="AH15" s="192">
        <v>333</v>
      </c>
      <c r="AI15" s="194">
        <v>3529.6</v>
      </c>
      <c r="AJ15" s="194">
        <v>3482</v>
      </c>
      <c r="AK15" s="194">
        <v>22021.26</v>
      </c>
      <c r="AL15" s="192">
        <v>4340.92</v>
      </c>
      <c r="AM15" s="192">
        <v>6077.2879999999996</v>
      </c>
      <c r="AN15" s="257">
        <v>15218</v>
      </c>
      <c r="AO15" s="192">
        <v>514</v>
      </c>
      <c r="AP15" s="192">
        <v>1500</v>
      </c>
      <c r="AQ15" s="848">
        <v>930</v>
      </c>
      <c r="AR15" s="848">
        <v>54</v>
      </c>
      <c r="AS15" s="848">
        <v>20</v>
      </c>
      <c r="AT15" s="848">
        <v>100</v>
      </c>
      <c r="AU15" s="848">
        <v>230</v>
      </c>
      <c r="AV15" s="848">
        <v>200</v>
      </c>
      <c r="AW15" s="848">
        <v>50</v>
      </c>
      <c r="AX15" s="192">
        <v>2500</v>
      </c>
      <c r="AY15" s="192">
        <v>8000</v>
      </c>
      <c r="AZ15" s="829">
        <v>760</v>
      </c>
      <c r="BA15" s="849">
        <v>510000</v>
      </c>
      <c r="BB15" s="843">
        <v>1200000</v>
      </c>
      <c r="BC15" s="841">
        <v>2000</v>
      </c>
      <c r="BD15" s="843">
        <v>2000</v>
      </c>
      <c r="BE15" s="841">
        <v>32000</v>
      </c>
      <c r="BF15" s="844">
        <v>55000</v>
      </c>
      <c r="BG15" s="1058">
        <v>48.4</v>
      </c>
    </row>
    <row r="16" spans="2:60" x14ac:dyDescent="0.25">
      <c r="B16" s="692">
        <v>6</v>
      </c>
      <c r="C16" s="41">
        <v>41026</v>
      </c>
      <c r="D16" s="48" t="s">
        <v>74</v>
      </c>
      <c r="E16" s="784">
        <v>4354</v>
      </c>
      <c r="F16" s="192">
        <v>2093</v>
      </c>
      <c r="G16" s="141">
        <v>367</v>
      </c>
      <c r="H16" s="175">
        <v>0</v>
      </c>
      <c r="I16" s="139">
        <v>24</v>
      </c>
      <c r="J16" s="728">
        <v>0.33</v>
      </c>
      <c r="K16" s="756">
        <v>7.4</v>
      </c>
      <c r="L16" s="758">
        <v>1</v>
      </c>
      <c r="M16" s="752">
        <v>1</v>
      </c>
      <c r="N16" s="195">
        <v>1</v>
      </c>
      <c r="O16" s="192">
        <v>26</v>
      </c>
      <c r="P16" s="752">
        <v>0</v>
      </c>
      <c r="Q16" s="778">
        <v>1</v>
      </c>
      <c r="R16" s="752">
        <v>0</v>
      </c>
      <c r="S16" s="154">
        <v>0</v>
      </c>
      <c r="T16" s="752">
        <v>1</v>
      </c>
      <c r="U16" s="752">
        <v>1</v>
      </c>
      <c r="V16" s="752">
        <v>35</v>
      </c>
      <c r="W16" s="752">
        <v>49</v>
      </c>
      <c r="X16" s="192">
        <v>266</v>
      </c>
      <c r="Y16" s="192">
        <v>231</v>
      </c>
      <c r="Z16" s="192">
        <v>98</v>
      </c>
      <c r="AA16" s="154">
        <v>0</v>
      </c>
      <c r="AB16" s="257">
        <v>1754</v>
      </c>
      <c r="AC16" s="202">
        <v>100</v>
      </c>
      <c r="AD16" s="202">
        <v>98</v>
      </c>
      <c r="AE16" s="704">
        <v>100</v>
      </c>
      <c r="AF16" s="194">
        <v>446</v>
      </c>
      <c r="AG16" s="194">
        <v>3270.46</v>
      </c>
      <c r="AH16" s="192">
        <v>5</v>
      </c>
      <c r="AI16" s="194">
        <v>70</v>
      </c>
      <c r="AJ16" s="194">
        <v>651.85</v>
      </c>
      <c r="AK16" s="194">
        <v>6502.1272929239858</v>
      </c>
      <c r="AL16" s="192">
        <v>75.980000000000018</v>
      </c>
      <c r="AM16" s="192">
        <v>98.092639119866988</v>
      </c>
      <c r="AN16" s="257">
        <v>10501</v>
      </c>
      <c r="AO16" s="192">
        <v>954</v>
      </c>
      <c r="AP16" s="192">
        <v>600</v>
      </c>
      <c r="AQ16" s="848">
        <v>8</v>
      </c>
      <c r="AR16" s="848">
        <v>0</v>
      </c>
      <c r="AS16" s="848">
        <v>86</v>
      </c>
      <c r="AT16" s="986">
        <v>0</v>
      </c>
      <c r="AU16" s="986">
        <v>0</v>
      </c>
      <c r="AV16" s="848">
        <v>550</v>
      </c>
      <c r="AW16" s="986">
        <v>0</v>
      </c>
      <c r="AX16" s="199">
        <v>9000</v>
      </c>
      <c r="AY16" s="192">
        <v>22400</v>
      </c>
      <c r="AZ16" s="829">
        <v>18</v>
      </c>
      <c r="BA16" s="825">
        <v>55000</v>
      </c>
      <c r="BB16" s="833">
        <v>110000</v>
      </c>
      <c r="BC16" s="986">
        <v>0</v>
      </c>
      <c r="BD16" s="986">
        <v>0</v>
      </c>
      <c r="BE16" s="986">
        <v>0</v>
      </c>
      <c r="BF16" s="835">
        <v>0</v>
      </c>
      <c r="BG16" s="1059">
        <v>56.3</v>
      </c>
    </row>
    <row r="17" spans="1:93" x14ac:dyDescent="0.25">
      <c r="B17" s="283">
        <v>7</v>
      </c>
      <c r="C17" s="41">
        <v>41078</v>
      </c>
      <c r="D17" s="48" t="s">
        <v>55</v>
      </c>
      <c r="E17" s="765">
        <v>8390</v>
      </c>
      <c r="F17" s="192">
        <v>5436</v>
      </c>
      <c r="G17" s="141">
        <v>512</v>
      </c>
      <c r="H17" s="175">
        <v>32</v>
      </c>
      <c r="I17" s="139">
        <v>37</v>
      </c>
      <c r="J17" s="1069">
        <v>0</v>
      </c>
      <c r="K17" s="756">
        <v>5.9</v>
      </c>
      <c r="L17" s="758">
        <v>2.7</v>
      </c>
      <c r="M17" s="752">
        <v>4</v>
      </c>
      <c r="N17" s="986">
        <v>0</v>
      </c>
      <c r="O17" s="192">
        <v>41</v>
      </c>
      <c r="P17" s="752">
        <v>0</v>
      </c>
      <c r="Q17" s="751">
        <v>3</v>
      </c>
      <c r="R17" s="752">
        <v>1</v>
      </c>
      <c r="S17" s="139">
        <v>0</v>
      </c>
      <c r="T17" s="752">
        <v>2</v>
      </c>
      <c r="U17" s="752">
        <v>1</v>
      </c>
      <c r="V17" s="752">
        <v>71</v>
      </c>
      <c r="W17" s="752">
        <v>105</v>
      </c>
      <c r="X17" s="192">
        <v>575</v>
      </c>
      <c r="Y17" s="192">
        <v>416</v>
      </c>
      <c r="Z17" s="192">
        <v>127</v>
      </c>
      <c r="AA17" s="139">
        <v>84</v>
      </c>
      <c r="AB17" s="257">
        <v>2362</v>
      </c>
      <c r="AC17" s="202">
        <v>97</v>
      </c>
      <c r="AD17" s="202">
        <v>94</v>
      </c>
      <c r="AE17" s="704">
        <v>96</v>
      </c>
      <c r="AF17" s="194">
        <v>961</v>
      </c>
      <c r="AG17" s="194">
        <v>5662.5</v>
      </c>
      <c r="AH17" s="192">
        <v>31.5</v>
      </c>
      <c r="AI17" s="194">
        <v>275</v>
      </c>
      <c r="AJ17" s="194">
        <v>846.95</v>
      </c>
      <c r="AK17" s="194">
        <v>4633.6342507938407</v>
      </c>
      <c r="AL17" s="192">
        <v>687.62</v>
      </c>
      <c r="AM17" s="192">
        <v>975.93205933230729</v>
      </c>
      <c r="AN17" s="257">
        <v>22003</v>
      </c>
      <c r="AO17" s="192">
        <v>423</v>
      </c>
      <c r="AP17" s="192">
        <v>1500</v>
      </c>
      <c r="AQ17" s="848">
        <v>178</v>
      </c>
      <c r="AR17" s="848">
        <v>335</v>
      </c>
      <c r="AS17" s="848">
        <v>50</v>
      </c>
      <c r="AT17" s="848">
        <v>30</v>
      </c>
      <c r="AU17" s="986">
        <v>0</v>
      </c>
      <c r="AV17" s="848">
        <v>4000</v>
      </c>
      <c r="AW17" s="848">
        <v>6000</v>
      </c>
      <c r="AX17" s="192">
        <v>12000</v>
      </c>
      <c r="AY17" s="192">
        <v>7500</v>
      </c>
      <c r="AZ17" s="986">
        <v>0</v>
      </c>
      <c r="BA17" s="849">
        <v>635000</v>
      </c>
      <c r="BB17" s="843">
        <v>1350000</v>
      </c>
      <c r="BC17" s="841">
        <v>42400</v>
      </c>
      <c r="BD17" s="844">
        <v>53000</v>
      </c>
      <c r="BE17" s="986">
        <v>0</v>
      </c>
      <c r="BF17" s="850">
        <v>0</v>
      </c>
      <c r="BG17" s="1058">
        <v>51.4</v>
      </c>
    </row>
    <row r="18" spans="1:93" x14ac:dyDescent="0.25">
      <c r="B18" s="283">
        <v>8</v>
      </c>
      <c r="C18" s="41">
        <v>41132</v>
      </c>
      <c r="D18" s="48" t="s">
        <v>56</v>
      </c>
      <c r="E18" s="784">
        <v>21789</v>
      </c>
      <c r="F18" s="192">
        <v>23231</v>
      </c>
      <c r="G18" s="141">
        <v>7227</v>
      </c>
      <c r="H18" s="181">
        <v>90</v>
      </c>
      <c r="I18" s="139">
        <v>227</v>
      </c>
      <c r="J18" s="728">
        <v>0.85</v>
      </c>
      <c r="K18" s="756">
        <v>14.9</v>
      </c>
      <c r="L18" s="758">
        <v>3</v>
      </c>
      <c r="M18" s="752">
        <v>5</v>
      </c>
      <c r="N18" s="986">
        <v>0</v>
      </c>
      <c r="O18" s="192">
        <v>47</v>
      </c>
      <c r="P18" s="752">
        <v>5</v>
      </c>
      <c r="Q18" s="778">
        <v>5</v>
      </c>
      <c r="R18" s="752">
        <v>0</v>
      </c>
      <c r="S18" s="139">
        <v>0</v>
      </c>
      <c r="T18" s="752">
        <v>10</v>
      </c>
      <c r="U18" s="752">
        <v>3</v>
      </c>
      <c r="V18" s="752">
        <v>229</v>
      </c>
      <c r="W18" s="752">
        <v>403</v>
      </c>
      <c r="X18" s="192">
        <v>2274</v>
      </c>
      <c r="Y18" s="192">
        <v>1847</v>
      </c>
      <c r="Z18" s="192">
        <v>601</v>
      </c>
      <c r="AA18" s="139">
        <v>52</v>
      </c>
      <c r="AB18" s="257">
        <v>11153</v>
      </c>
      <c r="AC18" s="202">
        <v>100</v>
      </c>
      <c r="AD18" s="202">
        <v>92</v>
      </c>
      <c r="AE18" s="704">
        <v>100</v>
      </c>
      <c r="AF18" s="194">
        <v>17787</v>
      </c>
      <c r="AG18" s="194">
        <v>114455.77499999999</v>
      </c>
      <c r="AH18" s="192">
        <v>121</v>
      </c>
      <c r="AI18" s="194">
        <v>1464</v>
      </c>
      <c r="AJ18" s="194">
        <v>1391.13</v>
      </c>
      <c r="AK18" s="194">
        <v>6743.8980000000001</v>
      </c>
      <c r="AL18" s="192">
        <v>1082.8100000000002</v>
      </c>
      <c r="AM18" s="192">
        <v>1515.9340000000002</v>
      </c>
      <c r="AN18" s="257">
        <v>11875</v>
      </c>
      <c r="AO18" s="192">
        <v>5960</v>
      </c>
      <c r="AP18" s="192">
        <v>1800</v>
      </c>
      <c r="AQ18" s="848">
        <v>467</v>
      </c>
      <c r="AR18" s="848">
        <v>80</v>
      </c>
      <c r="AS18" s="848">
        <v>75</v>
      </c>
      <c r="AT18" s="986">
        <v>0</v>
      </c>
      <c r="AU18" s="986">
        <v>0</v>
      </c>
      <c r="AV18" s="848">
        <v>100</v>
      </c>
      <c r="AW18" s="848">
        <v>150</v>
      </c>
      <c r="AX18" s="192">
        <v>25000</v>
      </c>
      <c r="AY18" s="192">
        <v>65000</v>
      </c>
      <c r="AZ18" s="829">
        <v>60</v>
      </c>
      <c r="BA18" s="837">
        <v>840500</v>
      </c>
      <c r="BB18" s="833">
        <v>2050000</v>
      </c>
      <c r="BC18" s="813">
        <v>101500</v>
      </c>
      <c r="BD18" s="814">
        <v>145000</v>
      </c>
      <c r="BE18" s="986">
        <v>0</v>
      </c>
      <c r="BF18" s="835">
        <v>0</v>
      </c>
      <c r="BG18" s="1059">
        <v>57.1</v>
      </c>
    </row>
    <row r="19" spans="1:93" s="760" customFormat="1" x14ac:dyDescent="0.25">
      <c r="B19" s="793">
        <v>9</v>
      </c>
      <c r="C19" s="794">
        <v>41206</v>
      </c>
      <c r="D19" s="766" t="s">
        <v>57</v>
      </c>
      <c r="E19" s="765">
        <v>8903</v>
      </c>
      <c r="F19" s="795">
        <v>5891</v>
      </c>
      <c r="G19" s="796">
        <v>421</v>
      </c>
      <c r="H19" s="797">
        <v>28</v>
      </c>
      <c r="I19" s="798">
        <v>47</v>
      </c>
      <c r="J19" s="791">
        <v>0.43</v>
      </c>
      <c r="K19" s="995">
        <v>7.9</v>
      </c>
      <c r="L19" s="792">
        <v>2.2999999999999998</v>
      </c>
      <c r="M19" s="752">
        <v>5</v>
      </c>
      <c r="N19" s="192">
        <v>1</v>
      </c>
      <c r="O19" s="192">
        <v>33</v>
      </c>
      <c r="P19" s="752">
        <v>0</v>
      </c>
      <c r="Q19" s="799">
        <v>5</v>
      </c>
      <c r="R19" s="800">
        <v>0</v>
      </c>
      <c r="S19" s="801">
        <v>0</v>
      </c>
      <c r="T19" s="800">
        <v>1</v>
      </c>
      <c r="U19" s="800">
        <v>0</v>
      </c>
      <c r="V19" s="800">
        <v>91</v>
      </c>
      <c r="W19" s="800">
        <v>133</v>
      </c>
      <c r="X19" s="802">
        <v>701</v>
      </c>
      <c r="Y19" s="802">
        <v>384</v>
      </c>
      <c r="Z19" s="802">
        <v>99</v>
      </c>
      <c r="AA19" s="803">
        <v>29</v>
      </c>
      <c r="AB19" s="804">
        <v>2973</v>
      </c>
      <c r="AC19" s="1132">
        <v>99</v>
      </c>
      <c r="AD19" s="1132">
        <v>97</v>
      </c>
      <c r="AE19" s="1133">
        <v>98</v>
      </c>
      <c r="AF19" s="805">
        <v>3212</v>
      </c>
      <c r="AG19" s="805">
        <v>4649.5</v>
      </c>
      <c r="AH19" s="802">
        <v>169</v>
      </c>
      <c r="AI19" s="805">
        <v>1308.2</v>
      </c>
      <c r="AJ19" s="805">
        <v>1182.3499999999999</v>
      </c>
      <c r="AK19" s="805">
        <v>7853.1811224489784</v>
      </c>
      <c r="AL19" s="802">
        <v>1579.46</v>
      </c>
      <c r="AM19" s="802">
        <v>2211.2439999999997</v>
      </c>
      <c r="AN19" s="804">
        <v>21019</v>
      </c>
      <c r="AO19" s="802">
        <v>174</v>
      </c>
      <c r="AP19" s="802">
        <v>2500</v>
      </c>
      <c r="AQ19" s="840">
        <v>2000</v>
      </c>
      <c r="AR19" s="840">
        <v>1800</v>
      </c>
      <c r="AS19" s="986">
        <v>0</v>
      </c>
      <c r="AT19" s="986">
        <v>0</v>
      </c>
      <c r="AU19" s="986">
        <v>0</v>
      </c>
      <c r="AV19" s="840">
        <v>2200</v>
      </c>
      <c r="AW19" s="840">
        <v>1800</v>
      </c>
      <c r="AX19" s="802">
        <v>500</v>
      </c>
      <c r="AY19" s="802">
        <v>3600</v>
      </c>
      <c r="AZ19" s="841">
        <v>150</v>
      </c>
      <c r="BA19" s="842">
        <v>125600</v>
      </c>
      <c r="BB19" s="843">
        <v>340000</v>
      </c>
      <c r="BC19" s="850">
        <v>810</v>
      </c>
      <c r="BD19" s="844">
        <v>1500</v>
      </c>
      <c r="BE19" s="986">
        <v>0</v>
      </c>
      <c r="BF19" s="850">
        <v>0</v>
      </c>
      <c r="BG19" s="1073">
        <v>51.6</v>
      </c>
    </row>
    <row r="20" spans="1:93" x14ac:dyDescent="0.25">
      <c r="B20" s="283">
        <v>10</v>
      </c>
      <c r="C20" s="41">
        <v>41244</v>
      </c>
      <c r="D20" s="48" t="s">
        <v>81</v>
      </c>
      <c r="E20" s="784">
        <v>4399</v>
      </c>
      <c r="F20" s="192">
        <v>3199</v>
      </c>
      <c r="G20" s="141">
        <v>275</v>
      </c>
      <c r="H20" s="175">
        <v>1</v>
      </c>
      <c r="I20" s="139">
        <v>21</v>
      </c>
      <c r="J20" s="1039">
        <v>0</v>
      </c>
      <c r="K20" s="756">
        <v>7.4</v>
      </c>
      <c r="L20" s="758">
        <v>2.2999999999999998</v>
      </c>
      <c r="M20" s="752">
        <v>1</v>
      </c>
      <c r="N20" s="195">
        <v>1</v>
      </c>
      <c r="O20" s="192">
        <v>85</v>
      </c>
      <c r="P20" s="752">
        <v>0</v>
      </c>
      <c r="Q20" s="778">
        <v>1</v>
      </c>
      <c r="R20" s="752">
        <v>0</v>
      </c>
      <c r="S20" s="154">
        <v>0</v>
      </c>
      <c r="T20" s="752">
        <v>2</v>
      </c>
      <c r="U20" s="752">
        <v>1</v>
      </c>
      <c r="V20" s="752">
        <v>38</v>
      </c>
      <c r="W20" s="752">
        <v>56</v>
      </c>
      <c r="X20" s="192">
        <v>357</v>
      </c>
      <c r="Y20" s="192">
        <v>277</v>
      </c>
      <c r="Z20" s="192">
        <v>82</v>
      </c>
      <c r="AA20" s="139">
        <v>0</v>
      </c>
      <c r="AB20" s="257">
        <v>1480</v>
      </c>
      <c r="AC20" s="202">
        <v>100</v>
      </c>
      <c r="AD20" s="202">
        <v>93</v>
      </c>
      <c r="AE20" s="704">
        <v>100</v>
      </c>
      <c r="AF20" s="194">
        <v>231.4</v>
      </c>
      <c r="AG20" s="194">
        <v>670</v>
      </c>
      <c r="AH20" s="192">
        <v>36</v>
      </c>
      <c r="AI20" s="194">
        <v>164.5</v>
      </c>
      <c r="AJ20" s="194">
        <v>390.5</v>
      </c>
      <c r="AK20" s="194">
        <v>1996.8702828224407</v>
      </c>
      <c r="AL20" s="192">
        <v>866.1400000000001</v>
      </c>
      <c r="AM20" s="192">
        <v>1213.0687500000004</v>
      </c>
      <c r="AN20" s="257">
        <v>5682</v>
      </c>
      <c r="AO20" s="192">
        <v>359</v>
      </c>
      <c r="AP20" s="192">
        <v>400</v>
      </c>
      <c r="AQ20" s="848">
        <v>30</v>
      </c>
      <c r="AR20" s="848">
        <v>10</v>
      </c>
      <c r="AS20" s="986">
        <v>0</v>
      </c>
      <c r="AT20" s="848">
        <v>300</v>
      </c>
      <c r="AU20" s="848">
        <v>300</v>
      </c>
      <c r="AV20" s="986">
        <v>0</v>
      </c>
      <c r="AW20" s="986">
        <v>0</v>
      </c>
      <c r="AX20" s="192">
        <v>6000</v>
      </c>
      <c r="AY20" s="192">
        <v>4000</v>
      </c>
      <c r="AZ20" s="986">
        <v>0</v>
      </c>
      <c r="BA20" s="825">
        <v>87000</v>
      </c>
      <c r="BB20" s="833">
        <v>187000</v>
      </c>
      <c r="BC20" s="835">
        <v>2464.5</v>
      </c>
      <c r="BD20" s="833">
        <v>4650</v>
      </c>
      <c r="BE20" s="813">
        <v>835</v>
      </c>
      <c r="BF20" s="814">
        <v>1670</v>
      </c>
      <c r="BG20" s="1074">
        <v>63.6</v>
      </c>
    </row>
    <row r="21" spans="1:93" x14ac:dyDescent="0.25">
      <c r="B21" s="570">
        <v>11</v>
      </c>
      <c r="C21" s="41">
        <v>41298</v>
      </c>
      <c r="D21" s="48" t="s">
        <v>72</v>
      </c>
      <c r="E21" s="765">
        <v>77407</v>
      </c>
      <c r="F21" s="192">
        <v>57124</v>
      </c>
      <c r="G21" s="141">
        <v>18461</v>
      </c>
      <c r="H21" s="175">
        <v>2392</v>
      </c>
      <c r="I21" s="139">
        <v>426</v>
      </c>
      <c r="J21" s="693">
        <v>0.23</v>
      </c>
      <c r="K21" s="756">
        <v>7.8</v>
      </c>
      <c r="L21" s="758">
        <v>2.8</v>
      </c>
      <c r="M21" s="752">
        <v>14</v>
      </c>
      <c r="N21" s="986">
        <v>0</v>
      </c>
      <c r="O21" s="192">
        <v>38</v>
      </c>
      <c r="P21" s="752">
        <v>8</v>
      </c>
      <c r="Q21" s="751">
        <v>13</v>
      </c>
      <c r="R21" s="752">
        <v>1</v>
      </c>
      <c r="S21" s="139">
        <v>0</v>
      </c>
      <c r="T21" s="752">
        <v>24</v>
      </c>
      <c r="U21" s="752">
        <v>8</v>
      </c>
      <c r="V21" s="752">
        <v>575</v>
      </c>
      <c r="W21" s="752">
        <v>1066</v>
      </c>
      <c r="X21" s="192">
        <v>6014</v>
      </c>
      <c r="Y21" s="192">
        <v>4835</v>
      </c>
      <c r="Z21" s="192">
        <v>1612</v>
      </c>
      <c r="AA21" s="139">
        <v>739</v>
      </c>
      <c r="AB21" s="257">
        <v>26699</v>
      </c>
      <c r="AC21" s="202">
        <v>100</v>
      </c>
      <c r="AD21" s="202">
        <v>94</v>
      </c>
      <c r="AE21" s="704">
        <v>98</v>
      </c>
      <c r="AF21" s="194">
        <v>7076</v>
      </c>
      <c r="AG21" s="194">
        <v>19540.23</v>
      </c>
      <c r="AH21" s="192">
        <v>92.789999999999992</v>
      </c>
      <c r="AI21" s="194">
        <v>637.21199999999999</v>
      </c>
      <c r="AJ21" s="194">
        <v>2295.25</v>
      </c>
      <c r="AK21" s="194">
        <v>13842.396653088123</v>
      </c>
      <c r="AL21" s="192">
        <v>7426.9699999999984</v>
      </c>
      <c r="AM21" s="192">
        <v>9325.5892574475401</v>
      </c>
      <c r="AN21" s="257">
        <v>12506</v>
      </c>
      <c r="AO21" s="192">
        <v>2840</v>
      </c>
      <c r="AP21" s="192">
        <v>2500</v>
      </c>
      <c r="AQ21" s="848">
        <v>70</v>
      </c>
      <c r="AR21" s="848">
        <v>20</v>
      </c>
      <c r="AS21" s="848">
        <v>70</v>
      </c>
      <c r="AT21" s="848">
        <v>200</v>
      </c>
      <c r="AU21" s="986">
        <v>0</v>
      </c>
      <c r="AV21" s="848">
        <v>20</v>
      </c>
      <c r="AW21" s="848">
        <v>40</v>
      </c>
      <c r="AX21" s="192">
        <v>60000</v>
      </c>
      <c r="AY21" s="192">
        <v>620000</v>
      </c>
      <c r="AZ21" s="829">
        <v>1150</v>
      </c>
      <c r="BA21" s="842">
        <v>4800000</v>
      </c>
      <c r="BB21" s="843">
        <v>8600000</v>
      </c>
      <c r="BC21" s="841">
        <v>530000</v>
      </c>
      <c r="BD21" s="847">
        <v>550000</v>
      </c>
      <c r="BE21" s="841">
        <v>284000</v>
      </c>
      <c r="BF21" s="844">
        <v>710000</v>
      </c>
      <c r="BG21" s="1058">
        <v>54.5</v>
      </c>
    </row>
    <row r="22" spans="1:93" x14ac:dyDescent="0.25">
      <c r="B22" s="283">
        <v>12</v>
      </c>
      <c r="C22" s="41">
        <v>41306</v>
      </c>
      <c r="D22" s="48" t="s">
        <v>75</v>
      </c>
      <c r="E22" s="784">
        <v>27617</v>
      </c>
      <c r="F22" s="192">
        <v>17896</v>
      </c>
      <c r="G22" s="141">
        <v>3901</v>
      </c>
      <c r="H22" s="175">
        <v>42</v>
      </c>
      <c r="I22" s="139">
        <v>137</v>
      </c>
      <c r="J22" s="728">
        <v>0.49</v>
      </c>
      <c r="K22" s="756">
        <v>7.2</v>
      </c>
      <c r="L22" s="758">
        <v>1.9</v>
      </c>
      <c r="M22" s="752">
        <v>8</v>
      </c>
      <c r="N22" s="986">
        <v>0</v>
      </c>
      <c r="O22" s="192">
        <v>47</v>
      </c>
      <c r="P22" s="752">
        <v>1</v>
      </c>
      <c r="Q22" s="778">
        <v>7</v>
      </c>
      <c r="R22" s="752">
        <v>0</v>
      </c>
      <c r="S22" s="139">
        <v>0</v>
      </c>
      <c r="T22" s="752">
        <v>13</v>
      </c>
      <c r="U22" s="752">
        <v>4</v>
      </c>
      <c r="V22" s="752">
        <v>271</v>
      </c>
      <c r="W22" s="752">
        <v>368</v>
      </c>
      <c r="X22" s="192">
        <v>2198</v>
      </c>
      <c r="Y22" s="192">
        <v>1960</v>
      </c>
      <c r="Z22" s="192">
        <v>736</v>
      </c>
      <c r="AA22" s="139">
        <v>267</v>
      </c>
      <c r="AB22" s="257">
        <v>9096</v>
      </c>
      <c r="AC22" s="202">
        <v>98.02</v>
      </c>
      <c r="AD22" s="202">
        <v>92.95</v>
      </c>
      <c r="AE22" s="704">
        <v>98.15</v>
      </c>
      <c r="AF22" s="194">
        <v>1633</v>
      </c>
      <c r="AG22" s="194">
        <v>5727.5599999999995</v>
      </c>
      <c r="AH22" s="192">
        <v>244</v>
      </c>
      <c r="AI22" s="194">
        <v>3197.8</v>
      </c>
      <c r="AJ22" s="194">
        <v>3093.2</v>
      </c>
      <c r="AK22" s="194">
        <v>14226.177029969693</v>
      </c>
      <c r="AL22" s="192">
        <v>3867.1500000000005</v>
      </c>
      <c r="AM22" s="192">
        <v>7154.2275000000018</v>
      </c>
      <c r="AN22" s="257">
        <v>15478</v>
      </c>
      <c r="AO22" s="192">
        <v>1675</v>
      </c>
      <c r="AP22" s="192">
        <v>800</v>
      </c>
      <c r="AQ22" s="848">
        <v>40</v>
      </c>
      <c r="AR22" s="848">
        <v>40</v>
      </c>
      <c r="AS22" s="848">
        <v>70</v>
      </c>
      <c r="AT22" s="848">
        <v>150</v>
      </c>
      <c r="AU22" s="986">
        <v>0</v>
      </c>
      <c r="AV22" s="848">
        <v>400</v>
      </c>
      <c r="AW22" s="848">
        <v>180</v>
      </c>
      <c r="AX22" s="199">
        <v>20000</v>
      </c>
      <c r="AY22" s="192">
        <v>45000</v>
      </c>
      <c r="AZ22" s="829">
        <v>350</v>
      </c>
      <c r="BA22" s="825">
        <v>1664640</v>
      </c>
      <c r="BB22" s="833">
        <v>3161600</v>
      </c>
      <c r="BC22" s="986">
        <v>0</v>
      </c>
      <c r="BD22" s="986">
        <v>0</v>
      </c>
      <c r="BE22" s="986">
        <v>0</v>
      </c>
      <c r="BF22" s="835">
        <v>0</v>
      </c>
      <c r="BG22" s="1074">
        <v>58</v>
      </c>
    </row>
    <row r="23" spans="1:93" x14ac:dyDescent="0.25">
      <c r="B23" s="283">
        <v>13</v>
      </c>
      <c r="C23" s="41">
        <v>41319</v>
      </c>
      <c r="D23" s="48" t="s">
        <v>76</v>
      </c>
      <c r="E23" s="765">
        <v>8910</v>
      </c>
      <c r="F23" s="192">
        <v>16402</v>
      </c>
      <c r="G23" s="141">
        <v>1387</v>
      </c>
      <c r="H23" s="175">
        <v>61</v>
      </c>
      <c r="I23" s="139">
        <v>107</v>
      </c>
      <c r="J23" s="693">
        <v>0.11</v>
      </c>
      <c r="K23" s="756">
        <v>6.5</v>
      </c>
      <c r="L23" s="758">
        <v>1.8</v>
      </c>
      <c r="M23" s="752">
        <v>3</v>
      </c>
      <c r="N23" s="986">
        <v>0</v>
      </c>
      <c r="O23" s="192">
        <v>7</v>
      </c>
      <c r="P23" s="752">
        <v>2</v>
      </c>
      <c r="Q23" s="751">
        <v>3</v>
      </c>
      <c r="R23" s="752">
        <v>0</v>
      </c>
      <c r="S23" s="139">
        <v>0</v>
      </c>
      <c r="T23" s="752">
        <v>8</v>
      </c>
      <c r="U23" s="752">
        <v>3</v>
      </c>
      <c r="V23" s="752">
        <v>164</v>
      </c>
      <c r="W23" s="752">
        <v>236</v>
      </c>
      <c r="X23" s="192">
        <v>1796</v>
      </c>
      <c r="Y23" s="192">
        <v>1383</v>
      </c>
      <c r="Z23" s="192">
        <v>382</v>
      </c>
      <c r="AA23" s="139">
        <v>237</v>
      </c>
      <c r="AB23" s="257">
        <v>6363</v>
      </c>
      <c r="AC23" s="202">
        <v>99</v>
      </c>
      <c r="AD23" s="202">
        <v>97</v>
      </c>
      <c r="AE23" s="704">
        <v>95</v>
      </c>
      <c r="AF23" s="194">
        <v>716.5</v>
      </c>
      <c r="AG23" s="194">
        <v>2251.36</v>
      </c>
      <c r="AH23" s="192">
        <v>72</v>
      </c>
      <c r="AI23" s="194">
        <v>838</v>
      </c>
      <c r="AJ23" s="194">
        <v>1453.8</v>
      </c>
      <c r="AK23" s="194">
        <v>7153.4</v>
      </c>
      <c r="AL23" s="192">
        <v>3606.1600000000003</v>
      </c>
      <c r="AM23" s="192">
        <v>4327.3919999999998</v>
      </c>
      <c r="AN23" s="257">
        <v>5477</v>
      </c>
      <c r="AO23" s="192">
        <v>1832</v>
      </c>
      <c r="AP23" s="192">
        <v>800</v>
      </c>
      <c r="AQ23" s="848">
        <v>45</v>
      </c>
      <c r="AR23" s="848">
        <v>9</v>
      </c>
      <c r="AS23" s="848">
        <v>22</v>
      </c>
      <c r="AT23" s="848">
        <v>213</v>
      </c>
      <c r="AU23" s="848">
        <v>70</v>
      </c>
      <c r="AV23" s="848">
        <v>125</v>
      </c>
      <c r="AW23" s="848">
        <v>40</v>
      </c>
      <c r="AX23" s="192">
        <v>3500</v>
      </c>
      <c r="AY23" s="192">
        <v>48000</v>
      </c>
      <c r="AZ23" s="829">
        <v>70</v>
      </c>
      <c r="BA23" s="842">
        <v>190475</v>
      </c>
      <c r="BB23" s="843">
        <v>235000</v>
      </c>
      <c r="BC23" s="841">
        <v>101000</v>
      </c>
      <c r="BD23" s="847">
        <v>200000</v>
      </c>
      <c r="BE23" s="841">
        <v>5500</v>
      </c>
      <c r="BF23" s="844">
        <v>11000</v>
      </c>
      <c r="BG23" s="1058">
        <v>57.3</v>
      </c>
    </row>
    <row r="24" spans="1:93" x14ac:dyDescent="0.25">
      <c r="B24" s="283">
        <v>14</v>
      </c>
      <c r="C24" s="41">
        <v>41349</v>
      </c>
      <c r="D24" s="48" t="s">
        <v>58</v>
      </c>
      <c r="E24" s="784">
        <v>8165</v>
      </c>
      <c r="F24" s="192">
        <v>5368</v>
      </c>
      <c r="G24" s="141">
        <v>1408</v>
      </c>
      <c r="H24" s="181">
        <v>17</v>
      </c>
      <c r="I24" s="139">
        <v>49</v>
      </c>
      <c r="J24" s="1039">
        <v>0</v>
      </c>
      <c r="K24" s="756">
        <v>8.8000000000000007</v>
      </c>
      <c r="L24" s="758">
        <v>2.8</v>
      </c>
      <c r="M24" s="752">
        <v>1</v>
      </c>
      <c r="N24" s="986">
        <v>0</v>
      </c>
      <c r="O24" s="192">
        <v>27</v>
      </c>
      <c r="P24" s="752">
        <v>0</v>
      </c>
      <c r="Q24" s="778">
        <v>1</v>
      </c>
      <c r="R24" s="752">
        <v>0</v>
      </c>
      <c r="S24" s="154">
        <v>0</v>
      </c>
      <c r="T24" s="752">
        <v>3</v>
      </c>
      <c r="U24" s="752">
        <v>1</v>
      </c>
      <c r="V24" s="752">
        <v>61</v>
      </c>
      <c r="W24" s="752">
        <v>131</v>
      </c>
      <c r="X24" s="192">
        <v>669</v>
      </c>
      <c r="Y24" s="192">
        <v>456</v>
      </c>
      <c r="Z24" s="192">
        <v>137</v>
      </c>
      <c r="AA24" s="154">
        <v>74</v>
      </c>
      <c r="AB24" s="257">
        <v>2874</v>
      </c>
      <c r="AC24" s="202">
        <v>98</v>
      </c>
      <c r="AD24" s="202">
        <v>98</v>
      </c>
      <c r="AE24" s="704">
        <v>100</v>
      </c>
      <c r="AF24" s="194">
        <v>659</v>
      </c>
      <c r="AG24" s="194">
        <v>4754.8500000000004</v>
      </c>
      <c r="AH24" s="192">
        <v>87.7</v>
      </c>
      <c r="AI24" s="194">
        <v>1036.3</v>
      </c>
      <c r="AJ24" s="194">
        <v>407.95</v>
      </c>
      <c r="AK24" s="194">
        <v>2276.1750000000002</v>
      </c>
      <c r="AL24" s="192">
        <v>818.54000000000008</v>
      </c>
      <c r="AM24" s="192">
        <v>982.24800000000005</v>
      </c>
      <c r="AN24" s="257">
        <v>5613</v>
      </c>
      <c r="AO24" s="192">
        <v>407</v>
      </c>
      <c r="AP24" s="192">
        <v>700</v>
      </c>
      <c r="AQ24" s="848">
        <v>190</v>
      </c>
      <c r="AR24" s="848">
        <v>70</v>
      </c>
      <c r="AS24" s="848">
        <v>45</v>
      </c>
      <c r="AT24" s="848">
        <v>200</v>
      </c>
      <c r="AU24" s="848">
        <v>150</v>
      </c>
      <c r="AV24" s="848">
        <v>650</v>
      </c>
      <c r="AW24" s="848">
        <v>850</v>
      </c>
      <c r="AX24" s="192">
        <v>2800</v>
      </c>
      <c r="AY24" s="192">
        <v>21000</v>
      </c>
      <c r="AZ24" s="986">
        <v>0</v>
      </c>
      <c r="BA24" s="837">
        <v>760000</v>
      </c>
      <c r="BB24" s="833">
        <v>1740000</v>
      </c>
      <c r="BC24" s="835">
        <v>99000</v>
      </c>
      <c r="BD24" s="814">
        <v>120000</v>
      </c>
      <c r="BE24" s="835">
        <v>0</v>
      </c>
      <c r="BF24" s="835">
        <v>0</v>
      </c>
      <c r="BG24" s="1074">
        <v>58</v>
      </c>
    </row>
    <row r="25" spans="1:93" x14ac:dyDescent="0.25">
      <c r="B25" s="283">
        <v>15</v>
      </c>
      <c r="C25" s="41">
        <v>41357</v>
      </c>
      <c r="D25" s="48" t="s">
        <v>59</v>
      </c>
      <c r="E25" s="765">
        <v>9580</v>
      </c>
      <c r="F25" s="192">
        <v>9176</v>
      </c>
      <c r="G25" s="141">
        <v>737</v>
      </c>
      <c r="H25" s="175">
        <v>91</v>
      </c>
      <c r="I25" s="139">
        <v>54</v>
      </c>
      <c r="J25" s="693">
        <v>0.59</v>
      </c>
      <c r="K25" s="756">
        <v>16.399999999999999</v>
      </c>
      <c r="L25" s="758">
        <v>3.9</v>
      </c>
      <c r="M25" s="752">
        <v>4</v>
      </c>
      <c r="N25" s="986">
        <v>0</v>
      </c>
      <c r="O25" s="192">
        <v>53</v>
      </c>
      <c r="P25" s="752">
        <v>0</v>
      </c>
      <c r="Q25" s="751">
        <v>4</v>
      </c>
      <c r="R25" s="752">
        <v>0</v>
      </c>
      <c r="S25" s="154">
        <v>0</v>
      </c>
      <c r="T25" s="752">
        <v>3</v>
      </c>
      <c r="U25" s="752">
        <v>1</v>
      </c>
      <c r="V25" s="752">
        <v>110</v>
      </c>
      <c r="W25" s="752">
        <v>188</v>
      </c>
      <c r="X25" s="192">
        <v>1085</v>
      </c>
      <c r="Y25" s="192">
        <v>724</v>
      </c>
      <c r="Z25" s="192">
        <v>171</v>
      </c>
      <c r="AA25" s="139">
        <v>73</v>
      </c>
      <c r="AB25" s="257">
        <v>3813</v>
      </c>
      <c r="AC25" s="202">
        <v>90</v>
      </c>
      <c r="AD25" s="202">
        <v>95</v>
      </c>
      <c r="AE25" s="704">
        <v>100</v>
      </c>
      <c r="AF25" s="194">
        <v>463.5</v>
      </c>
      <c r="AG25" s="194">
        <v>1630.165</v>
      </c>
      <c r="AH25" s="192">
        <v>25</v>
      </c>
      <c r="AI25" s="194">
        <v>305.86</v>
      </c>
      <c r="AJ25" s="194">
        <v>1226.0999999999999</v>
      </c>
      <c r="AK25" s="194">
        <v>4671.7950000000001</v>
      </c>
      <c r="AL25" s="192">
        <v>2021.7199999999998</v>
      </c>
      <c r="AM25" s="192">
        <v>2870.8423999999995</v>
      </c>
      <c r="AN25" s="257">
        <v>7198</v>
      </c>
      <c r="AO25" s="192">
        <v>1125</v>
      </c>
      <c r="AP25" s="192">
        <v>1000</v>
      </c>
      <c r="AQ25" s="848">
        <v>218</v>
      </c>
      <c r="AR25" s="848">
        <v>355</v>
      </c>
      <c r="AS25" s="986">
        <v>0</v>
      </c>
      <c r="AT25" s="986">
        <v>0</v>
      </c>
      <c r="AU25" s="986">
        <v>0</v>
      </c>
      <c r="AV25" s="848">
        <v>96</v>
      </c>
      <c r="AW25" s="986">
        <v>0</v>
      </c>
      <c r="AX25" s="192">
        <v>16000</v>
      </c>
      <c r="AY25" s="192">
        <v>20000</v>
      </c>
      <c r="AZ25" s="829">
        <v>115</v>
      </c>
      <c r="BA25" s="849">
        <v>620500</v>
      </c>
      <c r="BB25" s="843">
        <v>1450000</v>
      </c>
      <c r="BC25" s="850">
        <v>5900</v>
      </c>
      <c r="BD25" s="844">
        <v>5900</v>
      </c>
      <c r="BE25" s="841">
        <v>16500</v>
      </c>
      <c r="BF25" s="844">
        <v>30000</v>
      </c>
      <c r="BG25" s="1058">
        <v>47.6</v>
      </c>
    </row>
    <row r="26" spans="1:93" x14ac:dyDescent="0.25">
      <c r="B26" s="692">
        <v>16</v>
      </c>
      <c r="C26" s="41">
        <v>41359</v>
      </c>
      <c r="D26" s="48" t="s">
        <v>82</v>
      </c>
      <c r="E26" s="784">
        <v>29686</v>
      </c>
      <c r="F26" s="192">
        <v>25101</v>
      </c>
      <c r="G26" s="141">
        <v>1624</v>
      </c>
      <c r="H26" s="175">
        <v>67</v>
      </c>
      <c r="I26" s="139">
        <v>155</v>
      </c>
      <c r="J26" s="728">
        <v>0.43</v>
      </c>
      <c r="K26" s="756">
        <v>12.2</v>
      </c>
      <c r="L26" s="758">
        <v>2.2000000000000002</v>
      </c>
      <c r="M26" s="752">
        <v>8</v>
      </c>
      <c r="N26" s="986">
        <v>0</v>
      </c>
      <c r="O26" s="192">
        <v>27</v>
      </c>
      <c r="P26" s="752">
        <v>2</v>
      </c>
      <c r="Q26" s="778">
        <v>7</v>
      </c>
      <c r="R26" s="752">
        <v>0</v>
      </c>
      <c r="S26" s="154">
        <v>0</v>
      </c>
      <c r="T26" s="752">
        <v>9</v>
      </c>
      <c r="U26" s="752">
        <v>2</v>
      </c>
      <c r="V26" s="752">
        <v>225</v>
      </c>
      <c r="W26" s="752">
        <v>416</v>
      </c>
      <c r="X26" s="192">
        <v>2473</v>
      </c>
      <c r="Y26" s="192">
        <v>1668</v>
      </c>
      <c r="Z26" s="192">
        <v>601</v>
      </c>
      <c r="AA26" s="139">
        <v>509</v>
      </c>
      <c r="AB26" s="257">
        <v>8037</v>
      </c>
      <c r="AC26" s="202">
        <v>97</v>
      </c>
      <c r="AD26" s="202">
        <v>95</v>
      </c>
      <c r="AE26" s="704">
        <v>95</v>
      </c>
      <c r="AF26" s="194">
        <v>948</v>
      </c>
      <c r="AG26" s="194">
        <v>3904.5</v>
      </c>
      <c r="AH26" s="192">
        <v>268</v>
      </c>
      <c r="AI26" s="194">
        <v>1886</v>
      </c>
      <c r="AJ26" s="194">
        <v>3735.5</v>
      </c>
      <c r="AK26" s="194">
        <v>34084.82</v>
      </c>
      <c r="AL26" s="192">
        <v>3586.3200000000006</v>
      </c>
      <c r="AM26" s="192">
        <v>4662.2160000000013</v>
      </c>
      <c r="AN26" s="257">
        <v>6349</v>
      </c>
      <c r="AO26" s="192">
        <v>818</v>
      </c>
      <c r="AP26" s="192">
        <v>1500</v>
      </c>
      <c r="AQ26" s="848">
        <v>47</v>
      </c>
      <c r="AR26" s="848">
        <v>56</v>
      </c>
      <c r="AS26" s="848">
        <v>16</v>
      </c>
      <c r="AT26" s="848">
        <v>2200</v>
      </c>
      <c r="AU26" s="848">
        <v>3298</v>
      </c>
      <c r="AV26" s="848">
        <v>67</v>
      </c>
      <c r="AW26" s="848">
        <v>105</v>
      </c>
      <c r="AX26" s="192">
        <v>30000</v>
      </c>
      <c r="AY26" s="192">
        <v>195000</v>
      </c>
      <c r="AZ26" s="829">
        <v>35</v>
      </c>
      <c r="BA26" s="825">
        <v>95000</v>
      </c>
      <c r="BB26" s="833">
        <v>200000</v>
      </c>
      <c r="BC26" s="835">
        <v>528</v>
      </c>
      <c r="BD26" s="814">
        <v>880</v>
      </c>
      <c r="BE26" s="813">
        <v>1094.5</v>
      </c>
      <c r="BF26" s="814">
        <v>1990</v>
      </c>
      <c r="BG26" s="1074">
        <v>56.3</v>
      </c>
    </row>
    <row r="27" spans="1:93" x14ac:dyDescent="0.25">
      <c r="B27" s="283">
        <v>17</v>
      </c>
      <c r="C27" s="41">
        <v>41378</v>
      </c>
      <c r="D27" s="48" t="s">
        <v>68</v>
      </c>
      <c r="E27" s="765">
        <v>15003</v>
      </c>
      <c r="F27" s="192">
        <v>13049</v>
      </c>
      <c r="G27" s="141">
        <v>721</v>
      </c>
      <c r="H27" s="175">
        <v>84</v>
      </c>
      <c r="I27" s="139">
        <v>53</v>
      </c>
      <c r="J27" s="693">
        <v>0.15</v>
      </c>
      <c r="K27" s="756">
        <v>11</v>
      </c>
      <c r="L27" s="758">
        <v>2.2000000000000002</v>
      </c>
      <c r="M27" s="752">
        <v>7</v>
      </c>
      <c r="N27" s="986">
        <v>0</v>
      </c>
      <c r="O27" s="192">
        <v>109</v>
      </c>
      <c r="P27" s="752">
        <v>1</v>
      </c>
      <c r="Q27" s="751">
        <v>5</v>
      </c>
      <c r="R27" s="752">
        <v>1</v>
      </c>
      <c r="S27" s="154">
        <v>0</v>
      </c>
      <c r="T27" s="752">
        <v>3</v>
      </c>
      <c r="U27" s="752">
        <v>2</v>
      </c>
      <c r="V27" s="752">
        <v>135</v>
      </c>
      <c r="W27" s="752">
        <v>237</v>
      </c>
      <c r="X27" s="192">
        <v>1393</v>
      </c>
      <c r="Y27" s="192">
        <v>988</v>
      </c>
      <c r="Z27" s="192">
        <v>249</v>
      </c>
      <c r="AA27" s="139">
        <v>184</v>
      </c>
      <c r="AB27" s="257">
        <v>4567</v>
      </c>
      <c r="AC27" s="202">
        <v>100</v>
      </c>
      <c r="AD27" s="202">
        <v>100</v>
      </c>
      <c r="AE27" s="704">
        <v>100</v>
      </c>
      <c r="AF27" s="194">
        <v>471</v>
      </c>
      <c r="AG27" s="194">
        <v>1475.7</v>
      </c>
      <c r="AH27" s="192">
        <v>46</v>
      </c>
      <c r="AI27" s="194">
        <v>662.57142857142856</v>
      </c>
      <c r="AJ27" s="194">
        <v>704.25</v>
      </c>
      <c r="AK27" s="194">
        <v>4474.6472595201412</v>
      </c>
      <c r="AL27" s="192">
        <v>1995.7700000000002</v>
      </c>
      <c r="AM27" s="192">
        <v>2993.6550000000002</v>
      </c>
      <c r="AN27" s="257">
        <v>4627</v>
      </c>
      <c r="AO27" s="192">
        <v>364</v>
      </c>
      <c r="AP27" s="192">
        <v>800</v>
      </c>
      <c r="AQ27" s="848">
        <v>35</v>
      </c>
      <c r="AR27" s="848">
        <v>25</v>
      </c>
      <c r="AS27" s="986">
        <v>0</v>
      </c>
      <c r="AT27" s="848">
        <v>250</v>
      </c>
      <c r="AU27" s="848">
        <v>1900</v>
      </c>
      <c r="AV27" s="848">
        <v>100</v>
      </c>
      <c r="AW27" s="848">
        <v>200</v>
      </c>
      <c r="AX27" s="192">
        <v>9600</v>
      </c>
      <c r="AY27" s="192">
        <v>24000</v>
      </c>
      <c r="AZ27" s="829">
        <v>80</v>
      </c>
      <c r="BA27" s="842">
        <v>230000</v>
      </c>
      <c r="BB27" s="843">
        <v>476000</v>
      </c>
      <c r="BC27" s="841">
        <v>5330</v>
      </c>
      <c r="BD27" s="843">
        <v>8200</v>
      </c>
      <c r="BE27" s="841">
        <v>12800</v>
      </c>
      <c r="BF27" s="844">
        <v>25600</v>
      </c>
      <c r="BG27" s="1058">
        <v>52</v>
      </c>
    </row>
    <row r="28" spans="1:93" x14ac:dyDescent="0.25">
      <c r="B28" s="283">
        <v>18</v>
      </c>
      <c r="C28" s="41">
        <v>41396</v>
      </c>
      <c r="D28" s="48" t="s">
        <v>67</v>
      </c>
      <c r="E28" s="784">
        <v>63419</v>
      </c>
      <c r="F28" s="192">
        <v>51454</v>
      </c>
      <c r="G28" s="141">
        <v>10882</v>
      </c>
      <c r="H28" s="175">
        <v>1767</v>
      </c>
      <c r="I28" s="157">
        <v>328</v>
      </c>
      <c r="J28" s="728">
        <v>0.19</v>
      </c>
      <c r="K28" s="756">
        <v>15.5</v>
      </c>
      <c r="L28" s="758">
        <v>3.5</v>
      </c>
      <c r="M28" s="752">
        <v>19</v>
      </c>
      <c r="N28" s="986">
        <v>0</v>
      </c>
      <c r="O28" s="192">
        <v>18</v>
      </c>
      <c r="P28" s="752">
        <v>5</v>
      </c>
      <c r="Q28" s="778">
        <v>18</v>
      </c>
      <c r="R28" s="752">
        <v>0</v>
      </c>
      <c r="S28" s="139">
        <v>0</v>
      </c>
      <c r="T28" s="752">
        <v>22</v>
      </c>
      <c r="U28" s="752">
        <v>7</v>
      </c>
      <c r="V28" s="752">
        <v>578</v>
      </c>
      <c r="W28" s="752">
        <v>1010</v>
      </c>
      <c r="X28" s="192">
        <v>6196</v>
      </c>
      <c r="Y28" s="192">
        <v>4340</v>
      </c>
      <c r="Z28" s="192">
        <v>1363</v>
      </c>
      <c r="AA28" s="139">
        <v>504</v>
      </c>
      <c r="AB28" s="257">
        <v>19949</v>
      </c>
      <c r="AC28" s="202">
        <v>97.67</v>
      </c>
      <c r="AD28" s="202">
        <v>93.98</v>
      </c>
      <c r="AE28" s="704">
        <v>98.51</v>
      </c>
      <c r="AF28" s="194">
        <v>7980</v>
      </c>
      <c r="AG28" s="194">
        <v>21271.5</v>
      </c>
      <c r="AH28" s="192">
        <v>411</v>
      </c>
      <c r="AI28" s="194">
        <v>9224.2000000000007</v>
      </c>
      <c r="AJ28" s="194">
        <v>2592.2999999999997</v>
      </c>
      <c r="AK28" s="194">
        <v>14854.49</v>
      </c>
      <c r="AL28" s="192">
        <v>8617.1299999999992</v>
      </c>
      <c r="AM28" s="192">
        <v>12063.981999999998</v>
      </c>
      <c r="AN28" s="257">
        <v>19172</v>
      </c>
      <c r="AO28" s="192">
        <v>1767</v>
      </c>
      <c r="AP28" s="192">
        <v>1800</v>
      </c>
      <c r="AQ28" s="848">
        <v>20</v>
      </c>
      <c r="AR28" s="848">
        <v>20</v>
      </c>
      <c r="AS28" s="986">
        <v>0</v>
      </c>
      <c r="AT28" s="986">
        <v>0</v>
      </c>
      <c r="AU28" s="986">
        <v>0</v>
      </c>
      <c r="AV28" s="848">
        <v>50</v>
      </c>
      <c r="AW28" s="848">
        <v>15</v>
      </c>
      <c r="AX28" s="192">
        <v>60000</v>
      </c>
      <c r="AY28" s="192">
        <v>750000</v>
      </c>
      <c r="AZ28" s="829">
        <v>145</v>
      </c>
      <c r="BA28" s="825">
        <v>225000</v>
      </c>
      <c r="BB28" s="833">
        <v>560000</v>
      </c>
      <c r="BC28" s="835">
        <v>36000</v>
      </c>
      <c r="BD28" s="814">
        <v>48000</v>
      </c>
      <c r="BE28" s="835">
        <v>0</v>
      </c>
      <c r="BF28" s="835">
        <v>0</v>
      </c>
      <c r="BG28" s="1074">
        <v>55.8</v>
      </c>
    </row>
    <row r="29" spans="1:93" s="32" customFormat="1" x14ac:dyDescent="0.25">
      <c r="A29"/>
      <c r="B29" s="283">
        <v>19</v>
      </c>
      <c r="C29" s="41">
        <v>41483</v>
      </c>
      <c r="D29" s="48" t="s">
        <v>69</v>
      </c>
      <c r="E29" s="765">
        <v>6604</v>
      </c>
      <c r="F29" s="192">
        <v>5150</v>
      </c>
      <c r="G29" s="141">
        <v>462</v>
      </c>
      <c r="H29" s="175">
        <v>48</v>
      </c>
      <c r="I29" s="139">
        <v>32</v>
      </c>
      <c r="J29" s="693">
        <v>0.26</v>
      </c>
      <c r="K29" s="756">
        <v>6.2</v>
      </c>
      <c r="L29" s="758">
        <v>2.5</v>
      </c>
      <c r="M29" s="752">
        <v>4</v>
      </c>
      <c r="N29" s="986">
        <v>0</v>
      </c>
      <c r="O29" s="192">
        <v>167</v>
      </c>
      <c r="P29" s="752">
        <v>0</v>
      </c>
      <c r="Q29" s="751">
        <v>4</v>
      </c>
      <c r="R29" s="752">
        <v>0</v>
      </c>
      <c r="S29" s="154">
        <v>0</v>
      </c>
      <c r="T29" s="752">
        <v>2</v>
      </c>
      <c r="U29" s="752">
        <v>1</v>
      </c>
      <c r="V29" s="752">
        <v>72</v>
      </c>
      <c r="W29" s="752">
        <v>117</v>
      </c>
      <c r="X29" s="192">
        <v>716</v>
      </c>
      <c r="Y29" s="192">
        <v>516</v>
      </c>
      <c r="Z29" s="192">
        <v>186</v>
      </c>
      <c r="AA29" s="139">
        <v>43</v>
      </c>
      <c r="AB29" s="257">
        <v>2230</v>
      </c>
      <c r="AC29" s="202">
        <v>99.18</v>
      </c>
      <c r="AD29" s="202">
        <v>96.15</v>
      </c>
      <c r="AE29" s="704">
        <v>96.39</v>
      </c>
      <c r="AF29" s="194">
        <v>147.19999999999999</v>
      </c>
      <c r="AG29" s="194">
        <v>477.94</v>
      </c>
      <c r="AH29" s="192">
        <v>24.17</v>
      </c>
      <c r="AI29" s="194">
        <v>236.86</v>
      </c>
      <c r="AJ29" s="194">
        <v>512.5</v>
      </c>
      <c r="AK29" s="194">
        <v>3870.6060000000002</v>
      </c>
      <c r="AL29" s="192">
        <v>1423.92</v>
      </c>
      <c r="AM29" s="192">
        <v>1993.4880000000001</v>
      </c>
      <c r="AN29" s="257">
        <v>3435</v>
      </c>
      <c r="AO29" s="192">
        <v>222</v>
      </c>
      <c r="AP29" s="192">
        <v>350</v>
      </c>
      <c r="AQ29" s="848">
        <v>15</v>
      </c>
      <c r="AR29" s="848">
        <v>5</v>
      </c>
      <c r="AS29" s="986">
        <v>0</v>
      </c>
      <c r="AT29" s="986">
        <v>0</v>
      </c>
      <c r="AU29" s="986">
        <v>0</v>
      </c>
      <c r="AV29" s="986">
        <v>0</v>
      </c>
      <c r="AW29" s="986">
        <v>0</v>
      </c>
      <c r="AX29" s="192">
        <v>2000</v>
      </c>
      <c r="AY29" s="192">
        <v>8000</v>
      </c>
      <c r="AZ29" s="829">
        <v>20</v>
      </c>
      <c r="BA29" s="842">
        <v>5200</v>
      </c>
      <c r="BB29" s="843">
        <v>13000</v>
      </c>
      <c r="BC29" s="850">
        <v>2310</v>
      </c>
      <c r="BD29" s="843">
        <v>3850</v>
      </c>
      <c r="BE29" s="841">
        <v>750</v>
      </c>
      <c r="BF29" s="844">
        <v>1300</v>
      </c>
      <c r="BG29" s="1058">
        <v>49.1</v>
      </c>
      <c r="BH29"/>
      <c r="BI29"/>
      <c r="BJ29"/>
      <c r="BK29"/>
      <c r="BL29"/>
      <c r="BM29"/>
      <c r="BN29"/>
      <c r="BO29"/>
      <c r="BP29"/>
      <c r="BQ29"/>
      <c r="BR29"/>
      <c r="BS29"/>
      <c r="BT29"/>
      <c r="BU29"/>
      <c r="BV29"/>
      <c r="BW29"/>
      <c r="BX29"/>
      <c r="BY29"/>
      <c r="BZ29"/>
      <c r="CA29"/>
      <c r="CB29"/>
      <c r="CC29"/>
      <c r="CD29"/>
      <c r="CE29"/>
      <c r="CF29"/>
      <c r="CG29"/>
      <c r="CH29"/>
      <c r="CI29"/>
      <c r="CJ29"/>
      <c r="CK29"/>
      <c r="CL29"/>
      <c r="CM29"/>
      <c r="CN29"/>
      <c r="CO29"/>
    </row>
    <row r="30" spans="1:93" x14ac:dyDescent="0.25">
      <c r="B30" s="283">
        <v>20</v>
      </c>
      <c r="C30" s="41">
        <v>41503</v>
      </c>
      <c r="D30" s="48" t="s">
        <v>83</v>
      </c>
      <c r="E30" s="784">
        <v>12682</v>
      </c>
      <c r="F30" s="192">
        <v>10333</v>
      </c>
      <c r="G30" s="141">
        <v>703</v>
      </c>
      <c r="H30" s="175">
        <v>22</v>
      </c>
      <c r="I30" s="139">
        <v>54</v>
      </c>
      <c r="J30" s="728">
        <v>0.21</v>
      </c>
      <c r="K30" s="756">
        <v>11.3</v>
      </c>
      <c r="L30" s="758">
        <v>3.1</v>
      </c>
      <c r="M30" s="752">
        <v>3</v>
      </c>
      <c r="N30" s="986">
        <v>0</v>
      </c>
      <c r="O30" s="192">
        <v>24</v>
      </c>
      <c r="P30" s="752">
        <v>1</v>
      </c>
      <c r="Q30" s="778">
        <v>3</v>
      </c>
      <c r="R30" s="752">
        <v>0</v>
      </c>
      <c r="S30" s="139">
        <v>0</v>
      </c>
      <c r="T30" s="752">
        <v>4</v>
      </c>
      <c r="U30" s="752">
        <v>1</v>
      </c>
      <c r="V30" s="752">
        <v>114</v>
      </c>
      <c r="W30" s="752">
        <v>210</v>
      </c>
      <c r="X30" s="192">
        <v>1244</v>
      </c>
      <c r="Y30" s="192">
        <v>847</v>
      </c>
      <c r="Z30" s="192">
        <v>243</v>
      </c>
      <c r="AA30" s="139">
        <v>0</v>
      </c>
      <c r="AB30" s="257">
        <v>3554</v>
      </c>
      <c r="AC30" s="202">
        <v>99</v>
      </c>
      <c r="AD30" s="202">
        <v>97</v>
      </c>
      <c r="AE30" s="704">
        <v>96</v>
      </c>
      <c r="AF30" s="194">
        <v>307.5</v>
      </c>
      <c r="AG30" s="194">
        <v>819.94</v>
      </c>
      <c r="AH30" s="192">
        <v>23</v>
      </c>
      <c r="AI30" s="194">
        <v>277</v>
      </c>
      <c r="AJ30" s="194">
        <v>749</v>
      </c>
      <c r="AK30" s="194">
        <v>3332.6499999999996</v>
      </c>
      <c r="AL30" s="192">
        <v>2403.6899999999996</v>
      </c>
      <c r="AM30" s="192">
        <v>3365.1659999999993</v>
      </c>
      <c r="AN30" s="257">
        <v>2889</v>
      </c>
      <c r="AO30" s="192">
        <v>445</v>
      </c>
      <c r="AP30" s="192">
        <v>300</v>
      </c>
      <c r="AQ30" s="848">
        <v>130</v>
      </c>
      <c r="AR30" s="848">
        <v>12</v>
      </c>
      <c r="AS30" s="986">
        <v>0</v>
      </c>
      <c r="AT30" s="848">
        <v>35</v>
      </c>
      <c r="AU30" s="848">
        <v>500</v>
      </c>
      <c r="AV30" s="848">
        <v>10</v>
      </c>
      <c r="AW30" s="848">
        <v>50</v>
      </c>
      <c r="AX30" s="199">
        <v>1400</v>
      </c>
      <c r="AY30" s="192">
        <v>20800</v>
      </c>
      <c r="AZ30" s="829">
        <v>150</v>
      </c>
      <c r="BA30" s="825">
        <v>45000</v>
      </c>
      <c r="BB30" s="833">
        <v>105000</v>
      </c>
      <c r="BC30" s="813">
        <v>307.2</v>
      </c>
      <c r="BD30" s="814">
        <v>512</v>
      </c>
      <c r="BE30" s="813">
        <v>2550</v>
      </c>
      <c r="BF30" s="814">
        <v>4250</v>
      </c>
      <c r="BG30" s="1074">
        <v>47.7</v>
      </c>
    </row>
    <row r="31" spans="1:93" x14ac:dyDescent="0.25">
      <c r="B31" s="570">
        <v>21</v>
      </c>
      <c r="C31" s="41">
        <v>41518</v>
      </c>
      <c r="D31" s="48" t="s">
        <v>70</v>
      </c>
      <c r="E31" s="765">
        <v>6696</v>
      </c>
      <c r="F31" s="192">
        <v>4037</v>
      </c>
      <c r="G31" s="141">
        <v>588</v>
      </c>
      <c r="H31" s="175">
        <v>19</v>
      </c>
      <c r="I31" s="139">
        <v>33</v>
      </c>
      <c r="J31" s="693">
        <v>0.16</v>
      </c>
      <c r="K31" s="756">
        <v>7.1</v>
      </c>
      <c r="L31" s="758">
        <v>1.2</v>
      </c>
      <c r="M31" s="752">
        <v>1</v>
      </c>
      <c r="N31" s="986">
        <v>0</v>
      </c>
      <c r="O31" s="192">
        <v>21</v>
      </c>
      <c r="P31" s="752">
        <v>0</v>
      </c>
      <c r="Q31" s="751">
        <v>1</v>
      </c>
      <c r="R31" s="752">
        <v>0</v>
      </c>
      <c r="S31" s="154">
        <v>0</v>
      </c>
      <c r="T31" s="752">
        <v>3</v>
      </c>
      <c r="U31" s="752">
        <v>1</v>
      </c>
      <c r="V31" s="752">
        <v>61</v>
      </c>
      <c r="W31" s="752">
        <v>109</v>
      </c>
      <c r="X31" s="192">
        <v>545</v>
      </c>
      <c r="Y31" s="192">
        <v>457</v>
      </c>
      <c r="Z31" s="192">
        <v>152</v>
      </c>
      <c r="AA31" s="139">
        <v>62</v>
      </c>
      <c r="AB31" s="257">
        <v>2510</v>
      </c>
      <c r="AC31" s="202">
        <v>99.3</v>
      </c>
      <c r="AD31" s="202">
        <v>97</v>
      </c>
      <c r="AE31" s="704">
        <v>97</v>
      </c>
      <c r="AF31" s="194">
        <v>643</v>
      </c>
      <c r="AG31" s="194">
        <v>3713.6</v>
      </c>
      <c r="AH31" s="192">
        <v>20</v>
      </c>
      <c r="AI31" s="194">
        <v>238</v>
      </c>
      <c r="AJ31" s="194">
        <v>472.84999999999997</v>
      </c>
      <c r="AK31" s="194">
        <v>1563.4504228086678</v>
      </c>
      <c r="AL31" s="192">
        <v>1359.4099999999999</v>
      </c>
      <c r="AM31" s="192">
        <v>1524.1491874794222</v>
      </c>
      <c r="AN31" s="257">
        <v>13418</v>
      </c>
      <c r="AO31" s="192">
        <v>443</v>
      </c>
      <c r="AP31" s="192">
        <v>600</v>
      </c>
      <c r="AQ31" s="848">
        <v>130</v>
      </c>
      <c r="AR31" s="848">
        <v>90</v>
      </c>
      <c r="AS31" s="848">
        <v>6</v>
      </c>
      <c r="AT31" s="848">
        <v>50</v>
      </c>
      <c r="AU31" s="848">
        <v>20</v>
      </c>
      <c r="AV31" s="848">
        <v>160</v>
      </c>
      <c r="AW31" s="848">
        <v>18</v>
      </c>
      <c r="AX31" s="192">
        <v>125000</v>
      </c>
      <c r="AY31" s="192">
        <v>46000</v>
      </c>
      <c r="AZ31" s="829">
        <v>95</v>
      </c>
      <c r="BA31" s="831">
        <v>124300</v>
      </c>
      <c r="BB31" s="832">
        <v>315000</v>
      </c>
      <c r="BC31" s="610">
        <v>6000</v>
      </c>
      <c r="BD31" s="809">
        <v>8000</v>
      </c>
      <c r="BE31" s="850">
        <v>0</v>
      </c>
      <c r="BF31" s="850">
        <v>0</v>
      </c>
      <c r="BG31" s="1058">
        <v>59</v>
      </c>
    </row>
    <row r="32" spans="1:93" x14ac:dyDescent="0.25">
      <c r="B32" s="283">
        <v>22</v>
      </c>
      <c r="C32" s="41">
        <v>41524</v>
      </c>
      <c r="D32" s="48" t="s">
        <v>60</v>
      </c>
      <c r="E32" s="784">
        <v>28084</v>
      </c>
      <c r="F32" s="192">
        <v>14498</v>
      </c>
      <c r="G32" s="141">
        <v>2895</v>
      </c>
      <c r="H32" s="175">
        <v>48</v>
      </c>
      <c r="I32" s="139">
        <v>147</v>
      </c>
      <c r="J32" s="728">
        <v>0.49</v>
      </c>
      <c r="K32" s="756">
        <v>6</v>
      </c>
      <c r="L32" s="758">
        <v>1.1000000000000001</v>
      </c>
      <c r="M32" s="752">
        <v>7</v>
      </c>
      <c r="N32" s="986">
        <v>0</v>
      </c>
      <c r="O32" s="192">
        <v>45</v>
      </c>
      <c r="P32" s="752">
        <v>5</v>
      </c>
      <c r="Q32" s="778">
        <v>7</v>
      </c>
      <c r="R32" s="752">
        <v>0</v>
      </c>
      <c r="S32" s="139">
        <v>0</v>
      </c>
      <c r="T32" s="752">
        <v>8</v>
      </c>
      <c r="U32" s="752">
        <v>3</v>
      </c>
      <c r="V32" s="752">
        <v>222</v>
      </c>
      <c r="W32" s="752">
        <v>366</v>
      </c>
      <c r="X32" s="192">
        <v>2188</v>
      </c>
      <c r="Y32" s="192">
        <v>1686</v>
      </c>
      <c r="Z32" s="192">
        <v>467</v>
      </c>
      <c r="AA32" s="139">
        <v>272</v>
      </c>
      <c r="AB32" s="257">
        <v>10927</v>
      </c>
      <c r="AC32" s="202">
        <v>99</v>
      </c>
      <c r="AD32" s="202">
        <v>96</v>
      </c>
      <c r="AE32" s="704">
        <v>96</v>
      </c>
      <c r="AF32" s="194">
        <v>9113.2000000000007</v>
      </c>
      <c r="AG32" s="194">
        <v>65591.12</v>
      </c>
      <c r="AH32" s="192">
        <v>72</v>
      </c>
      <c r="AI32" s="194">
        <v>746.5</v>
      </c>
      <c r="AJ32" s="194">
        <v>987.02</v>
      </c>
      <c r="AK32" s="194">
        <v>4301.9599310344829</v>
      </c>
      <c r="AL32" s="192">
        <v>1768.9800000000002</v>
      </c>
      <c r="AM32" s="192">
        <v>2476.5720000000001</v>
      </c>
      <c r="AN32" s="257">
        <v>30814</v>
      </c>
      <c r="AO32" s="192">
        <v>1601</v>
      </c>
      <c r="AP32" s="192">
        <v>1500</v>
      </c>
      <c r="AQ32" s="848">
        <v>150</v>
      </c>
      <c r="AR32" s="848">
        <v>260</v>
      </c>
      <c r="AS32" s="848">
        <v>100</v>
      </c>
      <c r="AT32" s="848">
        <v>160</v>
      </c>
      <c r="AU32" s="848">
        <v>100</v>
      </c>
      <c r="AV32" s="848">
        <v>100</v>
      </c>
      <c r="AW32" s="848">
        <v>250</v>
      </c>
      <c r="AX32" s="192">
        <v>360000</v>
      </c>
      <c r="AY32" s="192">
        <v>600000</v>
      </c>
      <c r="AZ32" s="829">
        <v>125</v>
      </c>
      <c r="BA32" s="825">
        <v>1840000</v>
      </c>
      <c r="BB32" s="833">
        <v>3100000</v>
      </c>
      <c r="BC32" s="835">
        <v>120000</v>
      </c>
      <c r="BD32" s="814">
        <v>200000</v>
      </c>
      <c r="BE32" s="835">
        <v>0</v>
      </c>
      <c r="BF32" s="835">
        <v>0</v>
      </c>
      <c r="BG32" s="1074">
        <v>64.5</v>
      </c>
    </row>
    <row r="33" spans="2:59" x14ac:dyDescent="0.25">
      <c r="B33" s="283">
        <v>23</v>
      </c>
      <c r="C33" s="41">
        <v>41530</v>
      </c>
      <c r="D33" s="48" t="s">
        <v>84</v>
      </c>
      <c r="E33" s="765">
        <v>12552</v>
      </c>
      <c r="F33" s="192">
        <v>10612</v>
      </c>
      <c r="G33" s="141">
        <v>596</v>
      </c>
      <c r="H33" s="175">
        <v>12</v>
      </c>
      <c r="I33" s="157">
        <v>61</v>
      </c>
      <c r="J33" s="693">
        <v>0.08</v>
      </c>
      <c r="K33" s="756">
        <v>10.199999999999999</v>
      </c>
      <c r="L33" s="758">
        <v>4.0999999999999996</v>
      </c>
      <c r="M33" s="752">
        <v>5</v>
      </c>
      <c r="N33" s="986">
        <v>0</v>
      </c>
      <c r="O33" s="192">
        <v>35</v>
      </c>
      <c r="P33" s="752">
        <v>0</v>
      </c>
      <c r="Q33" s="751">
        <v>5</v>
      </c>
      <c r="R33" s="752">
        <v>0</v>
      </c>
      <c r="S33" s="154">
        <v>0</v>
      </c>
      <c r="T33" s="752">
        <v>2</v>
      </c>
      <c r="U33" s="752">
        <v>1</v>
      </c>
      <c r="V33" s="752">
        <v>117</v>
      </c>
      <c r="W33" s="752">
        <v>199</v>
      </c>
      <c r="X33" s="192">
        <v>1154</v>
      </c>
      <c r="Y33" s="192">
        <v>779</v>
      </c>
      <c r="Z33" s="192">
        <v>253</v>
      </c>
      <c r="AA33" s="139">
        <v>83</v>
      </c>
      <c r="AB33" s="257">
        <v>3390</v>
      </c>
      <c r="AC33" s="202">
        <v>98</v>
      </c>
      <c r="AD33" s="202">
        <v>96</v>
      </c>
      <c r="AE33" s="704">
        <v>100</v>
      </c>
      <c r="AF33" s="194">
        <v>189</v>
      </c>
      <c r="AG33" s="194">
        <v>496.96</v>
      </c>
      <c r="AH33" s="192">
        <v>31</v>
      </c>
      <c r="AI33" s="194">
        <v>250</v>
      </c>
      <c r="AJ33" s="194">
        <v>1250.0335025380709</v>
      </c>
      <c r="AK33" s="194">
        <v>10004.13502538071</v>
      </c>
      <c r="AL33" s="192">
        <v>3375.8</v>
      </c>
      <c r="AM33" s="192">
        <v>4726.12</v>
      </c>
      <c r="AN33" s="257">
        <v>1412</v>
      </c>
      <c r="AO33" s="192">
        <v>252</v>
      </c>
      <c r="AP33" s="192">
        <v>500</v>
      </c>
      <c r="AQ33" s="848">
        <v>154</v>
      </c>
      <c r="AR33" s="848">
        <v>15</v>
      </c>
      <c r="AS33" s="986">
        <v>0</v>
      </c>
      <c r="AT33" s="848">
        <v>100</v>
      </c>
      <c r="AU33" s="848">
        <v>650</v>
      </c>
      <c r="AV33" s="986">
        <v>0</v>
      </c>
      <c r="AW33" s="986">
        <v>0</v>
      </c>
      <c r="AX33" s="199">
        <v>6000</v>
      </c>
      <c r="AY33" s="192">
        <v>24000</v>
      </c>
      <c r="AZ33" s="829">
        <v>150</v>
      </c>
      <c r="BA33" s="831">
        <v>0</v>
      </c>
      <c r="BB33" s="986">
        <v>0</v>
      </c>
      <c r="BC33" s="986">
        <v>0</v>
      </c>
      <c r="BD33" s="986">
        <v>0</v>
      </c>
      <c r="BE33" s="610">
        <v>105000</v>
      </c>
      <c r="BF33" s="809">
        <v>245000</v>
      </c>
      <c r="BG33" s="1058">
        <v>58.1</v>
      </c>
    </row>
    <row r="34" spans="2:59" x14ac:dyDescent="0.25">
      <c r="B34" s="283">
        <v>24</v>
      </c>
      <c r="C34" s="41">
        <v>41548</v>
      </c>
      <c r="D34" s="48" t="s">
        <v>202</v>
      </c>
      <c r="E34" s="784">
        <v>14349</v>
      </c>
      <c r="F34" s="192">
        <v>10679</v>
      </c>
      <c r="G34" s="141">
        <v>774</v>
      </c>
      <c r="H34" s="181">
        <v>57</v>
      </c>
      <c r="I34" s="139">
        <v>66</v>
      </c>
      <c r="J34" s="728">
        <v>0.06</v>
      </c>
      <c r="K34" s="756">
        <v>7.5</v>
      </c>
      <c r="L34" s="758">
        <v>1.5</v>
      </c>
      <c r="M34" s="752">
        <v>5</v>
      </c>
      <c r="N34" s="986">
        <v>0</v>
      </c>
      <c r="O34" s="192">
        <v>12</v>
      </c>
      <c r="P34" s="752">
        <v>1</v>
      </c>
      <c r="Q34" s="778">
        <v>5</v>
      </c>
      <c r="R34" s="752">
        <v>0</v>
      </c>
      <c r="S34" s="139">
        <v>0</v>
      </c>
      <c r="T34" s="752">
        <v>4</v>
      </c>
      <c r="U34" s="752">
        <v>1</v>
      </c>
      <c r="V34" s="752">
        <v>134</v>
      </c>
      <c r="W34" s="752">
        <v>219</v>
      </c>
      <c r="X34" s="192">
        <v>1412</v>
      </c>
      <c r="Y34" s="192">
        <v>957</v>
      </c>
      <c r="Z34" s="192">
        <v>320</v>
      </c>
      <c r="AA34" s="139">
        <v>192</v>
      </c>
      <c r="AB34" s="257">
        <v>5117</v>
      </c>
      <c r="AC34" s="202">
        <v>99</v>
      </c>
      <c r="AD34" s="202">
        <v>99</v>
      </c>
      <c r="AE34" s="704">
        <v>100</v>
      </c>
      <c r="AF34" s="194">
        <v>988.1</v>
      </c>
      <c r="AG34" s="194">
        <v>3586.8</v>
      </c>
      <c r="AH34" s="192">
        <v>44.2</v>
      </c>
      <c r="AI34" s="194">
        <v>661.86</v>
      </c>
      <c r="AJ34" s="194">
        <v>1213.360613207547</v>
      </c>
      <c r="AK34" s="194">
        <v>4882.490679245283</v>
      </c>
      <c r="AL34" s="192">
        <v>3712.48</v>
      </c>
      <c r="AM34" s="192">
        <v>5197.4719999999998</v>
      </c>
      <c r="AN34" s="257">
        <v>7348</v>
      </c>
      <c r="AO34" s="192">
        <v>546</v>
      </c>
      <c r="AP34" s="192">
        <v>1000</v>
      </c>
      <c r="AQ34" s="848">
        <v>50</v>
      </c>
      <c r="AR34" s="848">
        <v>225</v>
      </c>
      <c r="AS34" s="848">
        <v>20</v>
      </c>
      <c r="AT34" s="848">
        <v>25</v>
      </c>
      <c r="AU34" s="986">
        <v>0</v>
      </c>
      <c r="AV34" s="848">
        <v>100</v>
      </c>
      <c r="AW34" s="986">
        <v>0</v>
      </c>
      <c r="AX34" s="192">
        <v>1650</v>
      </c>
      <c r="AY34" s="192">
        <v>36000</v>
      </c>
      <c r="AZ34" s="829">
        <v>240</v>
      </c>
      <c r="BA34" s="825">
        <v>125000</v>
      </c>
      <c r="BB34" s="833">
        <v>305000</v>
      </c>
      <c r="BC34" s="813">
        <v>7350</v>
      </c>
      <c r="BD34" s="838">
        <v>7350</v>
      </c>
      <c r="BE34" s="813">
        <v>3575</v>
      </c>
      <c r="BF34" s="814">
        <v>6500</v>
      </c>
      <c r="BG34" s="1074">
        <v>56.4</v>
      </c>
    </row>
    <row r="35" spans="2:59" x14ac:dyDescent="0.25">
      <c r="B35" s="283">
        <v>25</v>
      </c>
      <c r="C35" s="41">
        <v>41551</v>
      </c>
      <c r="D35" s="48" t="s">
        <v>79</v>
      </c>
      <c r="E35" s="765">
        <v>137429</v>
      </c>
      <c r="F35" s="192">
        <v>104225</v>
      </c>
      <c r="G35" s="141">
        <v>41542</v>
      </c>
      <c r="H35" s="175">
        <v>4311</v>
      </c>
      <c r="I35" s="157">
        <v>857</v>
      </c>
      <c r="J35" s="693">
        <v>0.14000000000000001</v>
      </c>
      <c r="K35" s="756">
        <v>13.6</v>
      </c>
      <c r="L35" s="758">
        <v>2.2999999999999998</v>
      </c>
      <c r="M35" s="752">
        <v>16</v>
      </c>
      <c r="N35" s="986">
        <v>0</v>
      </c>
      <c r="O35" s="197">
        <v>158</v>
      </c>
      <c r="P35" s="752">
        <v>33</v>
      </c>
      <c r="Q35" s="154" t="s">
        <v>191</v>
      </c>
      <c r="R35" s="154" t="s">
        <v>191</v>
      </c>
      <c r="S35" s="154" t="s">
        <v>124</v>
      </c>
      <c r="T35" s="154" t="s">
        <v>191</v>
      </c>
      <c r="U35" s="154" t="s">
        <v>191</v>
      </c>
      <c r="V35" s="154" t="s">
        <v>191</v>
      </c>
      <c r="W35" s="1145">
        <v>2064</v>
      </c>
      <c r="X35" s="1145">
        <v>12455</v>
      </c>
      <c r="Y35" s="1145">
        <v>10799</v>
      </c>
      <c r="Z35" s="1147">
        <v>3598</v>
      </c>
      <c r="AA35" s="1146">
        <v>2029</v>
      </c>
      <c r="AB35" s="257">
        <v>47175</v>
      </c>
      <c r="AC35" s="202">
        <v>100</v>
      </c>
      <c r="AD35" s="202">
        <v>97</v>
      </c>
      <c r="AE35" s="704">
        <v>85</v>
      </c>
      <c r="AF35" s="194">
        <v>8090.7199999999993</v>
      </c>
      <c r="AG35" s="194">
        <v>27487.544999999998</v>
      </c>
      <c r="AH35" s="192">
        <v>471.1</v>
      </c>
      <c r="AI35" s="194">
        <v>3275.95</v>
      </c>
      <c r="AJ35" s="194">
        <v>3891.3599999999997</v>
      </c>
      <c r="AK35" s="194">
        <v>21814.193825503356</v>
      </c>
      <c r="AL35" s="192">
        <v>13257.720000000001</v>
      </c>
      <c r="AM35" s="192">
        <v>18958.539475761532</v>
      </c>
      <c r="AN35" s="257">
        <v>24973</v>
      </c>
      <c r="AO35" s="192">
        <v>3379</v>
      </c>
      <c r="AP35" s="192">
        <v>1500</v>
      </c>
      <c r="AQ35" s="848">
        <v>390</v>
      </c>
      <c r="AR35" s="848">
        <v>112</v>
      </c>
      <c r="AS35" s="848">
        <v>65</v>
      </c>
      <c r="AT35" s="848">
        <v>450</v>
      </c>
      <c r="AU35" s="848">
        <v>1150</v>
      </c>
      <c r="AV35" s="848">
        <v>130</v>
      </c>
      <c r="AW35" s="848">
        <v>160</v>
      </c>
      <c r="AX35" s="192">
        <v>76000</v>
      </c>
      <c r="AY35" s="192">
        <v>1250000</v>
      </c>
      <c r="AZ35" s="829">
        <v>1200</v>
      </c>
      <c r="BA35" s="831">
        <v>385000</v>
      </c>
      <c r="BB35" s="832">
        <v>810000</v>
      </c>
      <c r="BC35" s="610">
        <v>49300</v>
      </c>
      <c r="BD35" s="809">
        <v>58000</v>
      </c>
      <c r="BE35" s="610">
        <v>105000</v>
      </c>
      <c r="BF35" s="809">
        <v>176000</v>
      </c>
      <c r="BG35" s="1058">
        <v>64.099999999999994</v>
      </c>
    </row>
    <row r="36" spans="2:59" x14ac:dyDescent="0.25">
      <c r="B36" s="692">
        <v>26</v>
      </c>
      <c r="C36" s="41">
        <v>41615</v>
      </c>
      <c r="D36" s="48" t="s">
        <v>61</v>
      </c>
      <c r="E36" s="784">
        <v>24712</v>
      </c>
      <c r="F36" s="192">
        <v>13250</v>
      </c>
      <c r="G36" s="141">
        <v>3148</v>
      </c>
      <c r="H36" s="181">
        <v>18</v>
      </c>
      <c r="I36" s="139">
        <v>148</v>
      </c>
      <c r="J36" s="728">
        <v>0.4</v>
      </c>
      <c r="K36" s="756">
        <v>5.5</v>
      </c>
      <c r="L36" s="758">
        <v>2.2000000000000002</v>
      </c>
      <c r="M36" s="752">
        <v>4</v>
      </c>
      <c r="N36" s="986">
        <v>0</v>
      </c>
      <c r="O36" s="192">
        <v>23</v>
      </c>
      <c r="P36" s="752">
        <v>6</v>
      </c>
      <c r="Q36" s="778">
        <v>4</v>
      </c>
      <c r="R36" s="752">
        <v>0</v>
      </c>
      <c r="S36" s="154">
        <v>0</v>
      </c>
      <c r="T36" s="752">
        <v>7</v>
      </c>
      <c r="U36" s="752">
        <v>2</v>
      </c>
      <c r="V36" s="752">
        <v>186</v>
      </c>
      <c r="W36" s="752">
        <v>281</v>
      </c>
      <c r="X36" s="192">
        <v>1715</v>
      </c>
      <c r="Y36" s="192">
        <v>1468</v>
      </c>
      <c r="Z36" s="192">
        <v>520</v>
      </c>
      <c r="AA36" s="139">
        <v>129</v>
      </c>
      <c r="AB36" s="257">
        <v>8961</v>
      </c>
      <c r="AC36" s="202">
        <v>94</v>
      </c>
      <c r="AD36" s="202">
        <v>90</v>
      </c>
      <c r="AE36" s="704">
        <v>100</v>
      </c>
      <c r="AF36" s="194">
        <v>3199.5</v>
      </c>
      <c r="AG36" s="194">
        <v>14169.2</v>
      </c>
      <c r="AH36" s="192">
        <v>22</v>
      </c>
      <c r="AI36" s="194">
        <v>190</v>
      </c>
      <c r="AJ36" s="194">
        <v>2216.39</v>
      </c>
      <c r="AK36" s="194">
        <v>10408.363749999999</v>
      </c>
      <c r="AL36" s="192">
        <v>578.29999999999995</v>
      </c>
      <c r="AM36" s="192">
        <v>826.96899999999994</v>
      </c>
      <c r="AN36" s="257">
        <v>13413</v>
      </c>
      <c r="AO36" s="192">
        <v>1625</v>
      </c>
      <c r="AP36" s="192">
        <v>1000</v>
      </c>
      <c r="AQ36" s="848">
        <v>220</v>
      </c>
      <c r="AR36" s="848">
        <v>150</v>
      </c>
      <c r="AS36" s="848">
        <v>50</v>
      </c>
      <c r="AT36" s="986">
        <v>0</v>
      </c>
      <c r="AU36" s="848">
        <v>850</v>
      </c>
      <c r="AV36" s="848">
        <v>750</v>
      </c>
      <c r="AW36" s="848">
        <v>120</v>
      </c>
      <c r="AX36" s="192">
        <v>580000</v>
      </c>
      <c r="AY36" s="192">
        <v>500000</v>
      </c>
      <c r="AZ36" s="829">
        <v>450</v>
      </c>
      <c r="BA36" s="825">
        <v>810000</v>
      </c>
      <c r="BB36" s="833">
        <v>1850000</v>
      </c>
      <c r="BC36" s="835">
        <v>200000</v>
      </c>
      <c r="BD36" s="833">
        <v>200000</v>
      </c>
      <c r="BE36" s="1071">
        <v>0</v>
      </c>
      <c r="BF36" s="1071">
        <v>0</v>
      </c>
      <c r="BG36" s="1074">
        <v>54.5</v>
      </c>
    </row>
    <row r="37" spans="2:59" x14ac:dyDescent="0.25">
      <c r="B37" s="283">
        <v>27</v>
      </c>
      <c r="C37" s="41">
        <v>41660</v>
      </c>
      <c r="D37" s="48" t="s">
        <v>85</v>
      </c>
      <c r="E37" s="765">
        <v>13466</v>
      </c>
      <c r="F37" s="192">
        <v>11454</v>
      </c>
      <c r="G37" s="141">
        <v>598</v>
      </c>
      <c r="H37" s="175">
        <v>17</v>
      </c>
      <c r="I37" s="139">
        <v>47</v>
      </c>
      <c r="J37" s="693">
        <v>0.49</v>
      </c>
      <c r="K37" s="756">
        <v>13.2</v>
      </c>
      <c r="L37" s="758">
        <v>3.2</v>
      </c>
      <c r="M37" s="752">
        <v>2</v>
      </c>
      <c r="N37" s="986">
        <v>0</v>
      </c>
      <c r="O37" s="192">
        <v>38</v>
      </c>
      <c r="P37" s="752">
        <v>0</v>
      </c>
      <c r="Q37" s="751">
        <v>2</v>
      </c>
      <c r="R37" s="752">
        <v>0</v>
      </c>
      <c r="S37" s="154">
        <v>0</v>
      </c>
      <c r="T37" s="752">
        <v>5</v>
      </c>
      <c r="U37" s="752">
        <v>2</v>
      </c>
      <c r="V37" s="752">
        <v>114</v>
      </c>
      <c r="W37" s="752">
        <v>235</v>
      </c>
      <c r="X37" s="192">
        <v>1320</v>
      </c>
      <c r="Y37" s="192">
        <v>677</v>
      </c>
      <c r="Z37" s="192">
        <v>202</v>
      </c>
      <c r="AA37" s="139">
        <v>163</v>
      </c>
      <c r="AB37" s="257">
        <v>3687</v>
      </c>
      <c r="AC37" s="202">
        <v>99</v>
      </c>
      <c r="AD37" s="202">
        <v>96</v>
      </c>
      <c r="AE37" s="704">
        <v>98</v>
      </c>
      <c r="AF37" s="194">
        <v>160.5</v>
      </c>
      <c r="AG37" s="194">
        <v>475.5</v>
      </c>
      <c r="AH37" s="192">
        <v>58</v>
      </c>
      <c r="AI37" s="194">
        <v>868</v>
      </c>
      <c r="AJ37" s="194">
        <v>722.5</v>
      </c>
      <c r="AK37" s="194">
        <v>3775.732</v>
      </c>
      <c r="AL37" s="192">
        <v>2418.04</v>
      </c>
      <c r="AM37" s="192">
        <v>3626.3801162175273</v>
      </c>
      <c r="AN37" s="257">
        <v>5208</v>
      </c>
      <c r="AO37" s="192">
        <v>241</v>
      </c>
      <c r="AP37" s="192">
        <v>600</v>
      </c>
      <c r="AQ37" s="848">
        <v>25</v>
      </c>
      <c r="AR37" s="848">
        <v>40</v>
      </c>
      <c r="AS37" s="986">
        <v>0</v>
      </c>
      <c r="AT37" s="986">
        <v>0</v>
      </c>
      <c r="AU37" s="848">
        <v>100</v>
      </c>
      <c r="AV37" s="986">
        <v>0</v>
      </c>
      <c r="AW37" s="848">
        <v>45</v>
      </c>
      <c r="AX37" s="199">
        <v>20000</v>
      </c>
      <c r="AY37" s="192">
        <v>80000</v>
      </c>
      <c r="AZ37" s="829">
        <v>30</v>
      </c>
      <c r="BA37" s="831">
        <v>50000</v>
      </c>
      <c r="BB37" s="832">
        <v>125000</v>
      </c>
      <c r="BC37" s="986">
        <v>0</v>
      </c>
      <c r="BD37" s="986">
        <v>0</v>
      </c>
      <c r="BE37" s="610">
        <v>14000</v>
      </c>
      <c r="BF37" s="809">
        <v>28000</v>
      </c>
      <c r="BG37" s="1058">
        <v>53.9</v>
      </c>
    </row>
    <row r="38" spans="2:59" x14ac:dyDescent="0.25">
      <c r="B38" s="283">
        <v>28</v>
      </c>
      <c r="C38" s="41">
        <v>41668</v>
      </c>
      <c r="D38" s="48" t="s">
        <v>86</v>
      </c>
      <c r="E38" s="784">
        <v>36215</v>
      </c>
      <c r="F38" s="192">
        <v>29519</v>
      </c>
      <c r="G38" s="141">
        <v>2615</v>
      </c>
      <c r="H38" s="175">
        <v>36</v>
      </c>
      <c r="I38" s="157">
        <v>170</v>
      </c>
      <c r="J38" s="728">
        <v>0.23</v>
      </c>
      <c r="K38" s="756">
        <v>13.7</v>
      </c>
      <c r="L38" s="758">
        <v>3.2</v>
      </c>
      <c r="M38" s="752">
        <v>9</v>
      </c>
      <c r="N38" s="986">
        <v>0</v>
      </c>
      <c r="O38" s="192">
        <v>80</v>
      </c>
      <c r="P38" s="752">
        <v>2</v>
      </c>
      <c r="Q38" s="778">
        <v>9</v>
      </c>
      <c r="R38" s="752">
        <v>0</v>
      </c>
      <c r="S38" s="139">
        <v>0</v>
      </c>
      <c r="T38" s="752">
        <v>10</v>
      </c>
      <c r="U38" s="752">
        <v>2</v>
      </c>
      <c r="V38" s="752">
        <v>284</v>
      </c>
      <c r="W38" s="752">
        <v>459</v>
      </c>
      <c r="X38" s="192">
        <v>2879</v>
      </c>
      <c r="Y38" s="192">
        <v>2074</v>
      </c>
      <c r="Z38" s="192">
        <v>668</v>
      </c>
      <c r="AA38" s="139">
        <v>370</v>
      </c>
      <c r="AB38" s="257">
        <v>10809</v>
      </c>
      <c r="AC38" s="202">
        <v>99</v>
      </c>
      <c r="AD38" s="202">
        <v>97</v>
      </c>
      <c r="AE38" s="704">
        <v>99</v>
      </c>
      <c r="AF38" s="194">
        <v>2651</v>
      </c>
      <c r="AG38" s="194">
        <v>7171.7</v>
      </c>
      <c r="AH38" s="192">
        <v>172</v>
      </c>
      <c r="AI38" s="194">
        <v>1064</v>
      </c>
      <c r="AJ38" s="194">
        <v>3715.7999999999997</v>
      </c>
      <c r="AK38" s="194">
        <v>30414.943888686757</v>
      </c>
      <c r="AL38" s="192">
        <v>4477.9800000000005</v>
      </c>
      <c r="AM38" s="192">
        <v>5821.3740000000007</v>
      </c>
      <c r="AN38" s="257">
        <v>6521</v>
      </c>
      <c r="AO38" s="192">
        <v>579</v>
      </c>
      <c r="AP38" s="192">
        <v>700</v>
      </c>
      <c r="AQ38" s="848">
        <v>175</v>
      </c>
      <c r="AR38" s="848">
        <v>100</v>
      </c>
      <c r="AS38" s="848">
        <v>45</v>
      </c>
      <c r="AT38" s="848">
        <v>800</v>
      </c>
      <c r="AU38" s="848">
        <v>2800</v>
      </c>
      <c r="AV38" s="848">
        <v>95</v>
      </c>
      <c r="AW38" s="848">
        <v>93</v>
      </c>
      <c r="AX38" s="192">
        <v>8000</v>
      </c>
      <c r="AY38" s="192">
        <v>120000</v>
      </c>
      <c r="AZ38" s="829">
        <v>765</v>
      </c>
      <c r="BA38" s="825">
        <v>65000</v>
      </c>
      <c r="BB38" s="833">
        <v>176000</v>
      </c>
      <c r="BC38" s="986">
        <v>0</v>
      </c>
      <c r="BD38" s="986">
        <v>0</v>
      </c>
      <c r="BE38" s="813">
        <v>5400</v>
      </c>
      <c r="BF38" s="814">
        <v>9500</v>
      </c>
      <c r="BG38" s="1074">
        <v>54</v>
      </c>
    </row>
    <row r="39" spans="2:59" x14ac:dyDescent="0.25">
      <c r="B39" s="283">
        <v>29</v>
      </c>
      <c r="C39" s="41">
        <v>41676</v>
      </c>
      <c r="D39" s="48" t="s">
        <v>62</v>
      </c>
      <c r="E39" s="765">
        <v>11473</v>
      </c>
      <c r="F39" s="192">
        <v>9668</v>
      </c>
      <c r="G39" s="141">
        <v>621</v>
      </c>
      <c r="H39" s="175">
        <v>45</v>
      </c>
      <c r="I39" s="139">
        <v>45</v>
      </c>
      <c r="J39" s="693">
        <v>0.17</v>
      </c>
      <c r="K39" s="756">
        <v>11.6</v>
      </c>
      <c r="L39" s="758">
        <v>1.8</v>
      </c>
      <c r="M39" s="752">
        <v>4</v>
      </c>
      <c r="N39" s="986">
        <v>0</v>
      </c>
      <c r="O39" s="192">
        <v>35</v>
      </c>
      <c r="P39" s="752">
        <v>0</v>
      </c>
      <c r="Q39" s="751">
        <v>4</v>
      </c>
      <c r="R39" s="752">
        <v>0</v>
      </c>
      <c r="S39" s="154">
        <v>0</v>
      </c>
      <c r="T39" s="752">
        <v>3</v>
      </c>
      <c r="U39" s="752">
        <v>1</v>
      </c>
      <c r="V39" s="752">
        <v>103</v>
      </c>
      <c r="W39" s="752">
        <v>149</v>
      </c>
      <c r="X39" s="192">
        <v>1021</v>
      </c>
      <c r="Y39" s="192">
        <v>714</v>
      </c>
      <c r="Z39" s="192">
        <v>207</v>
      </c>
      <c r="AA39" s="139">
        <v>125</v>
      </c>
      <c r="AB39" s="257">
        <v>3664</v>
      </c>
      <c r="AC39" s="202">
        <v>98.8</v>
      </c>
      <c r="AD39" s="202">
        <v>100</v>
      </c>
      <c r="AE39" s="704">
        <v>100</v>
      </c>
      <c r="AF39" s="194">
        <v>2117.1</v>
      </c>
      <c r="AG39" s="194">
        <v>2950.03</v>
      </c>
      <c r="AH39" s="192">
        <v>64</v>
      </c>
      <c r="AI39" s="194">
        <v>859.5</v>
      </c>
      <c r="AJ39" s="194">
        <v>846</v>
      </c>
      <c r="AK39" s="194">
        <v>4935.6358974358973</v>
      </c>
      <c r="AL39" s="192">
        <v>2263.8100000000004</v>
      </c>
      <c r="AM39" s="192">
        <v>4074.8580000000006</v>
      </c>
      <c r="AN39" s="257">
        <v>7718</v>
      </c>
      <c r="AO39" s="192">
        <v>783</v>
      </c>
      <c r="AP39" s="192">
        <v>1500</v>
      </c>
      <c r="AQ39" s="840">
        <v>60</v>
      </c>
      <c r="AR39" s="840">
        <v>40</v>
      </c>
      <c r="AS39" s="840">
        <v>16</v>
      </c>
      <c r="AT39" s="840">
        <v>200</v>
      </c>
      <c r="AU39" s="840">
        <v>150</v>
      </c>
      <c r="AV39" s="840">
        <v>150</v>
      </c>
      <c r="AW39" s="840">
        <v>100</v>
      </c>
      <c r="AX39" s="192">
        <v>1500</v>
      </c>
      <c r="AY39" s="192">
        <v>18000</v>
      </c>
      <c r="AZ39" s="829">
        <v>165</v>
      </c>
      <c r="BA39" s="831">
        <v>0</v>
      </c>
      <c r="BB39" s="986">
        <v>0</v>
      </c>
      <c r="BC39" s="986">
        <v>0</v>
      </c>
      <c r="BD39" s="986">
        <v>0</v>
      </c>
      <c r="BE39" s="610">
        <v>27000</v>
      </c>
      <c r="BF39" s="809">
        <v>45000</v>
      </c>
      <c r="BG39" s="1058">
        <v>47</v>
      </c>
    </row>
    <row r="40" spans="2:59" x14ac:dyDescent="0.25">
      <c r="B40" s="283">
        <v>30</v>
      </c>
      <c r="C40" s="41">
        <v>41770</v>
      </c>
      <c r="D40" s="48" t="s">
        <v>77</v>
      </c>
      <c r="E40" s="784">
        <v>22531</v>
      </c>
      <c r="F40" s="192">
        <v>18516</v>
      </c>
      <c r="G40" s="141">
        <v>1165</v>
      </c>
      <c r="H40" s="175">
        <v>87</v>
      </c>
      <c r="I40" s="139">
        <v>98</v>
      </c>
      <c r="J40" s="728">
        <v>0.16</v>
      </c>
      <c r="K40" s="756">
        <v>7.7</v>
      </c>
      <c r="L40" s="758">
        <v>1.1000000000000001</v>
      </c>
      <c r="M40" s="752">
        <v>7</v>
      </c>
      <c r="N40" s="986">
        <v>0</v>
      </c>
      <c r="O40" s="192">
        <v>48</v>
      </c>
      <c r="P40" s="752">
        <v>2</v>
      </c>
      <c r="Q40" s="778">
        <v>7</v>
      </c>
      <c r="R40" s="752">
        <v>0</v>
      </c>
      <c r="S40" s="139">
        <v>0</v>
      </c>
      <c r="T40" s="752">
        <v>5</v>
      </c>
      <c r="U40" s="752">
        <v>2</v>
      </c>
      <c r="V40" s="752">
        <v>204</v>
      </c>
      <c r="W40" s="752">
        <v>380</v>
      </c>
      <c r="X40" s="192">
        <v>2302</v>
      </c>
      <c r="Y40" s="192">
        <v>1480</v>
      </c>
      <c r="Z40" s="192">
        <v>476</v>
      </c>
      <c r="AA40" s="139">
        <v>367</v>
      </c>
      <c r="AB40" s="257">
        <v>6831</v>
      </c>
      <c r="AC40" s="202">
        <v>100</v>
      </c>
      <c r="AD40" s="202">
        <v>97</v>
      </c>
      <c r="AE40" s="704">
        <v>100</v>
      </c>
      <c r="AF40" s="194">
        <v>304</v>
      </c>
      <c r="AG40" s="194">
        <v>1696</v>
      </c>
      <c r="AH40" s="192">
        <v>33</v>
      </c>
      <c r="AI40" s="194">
        <v>156.28888888888889</v>
      </c>
      <c r="AJ40" s="194">
        <v>712.25</v>
      </c>
      <c r="AK40" s="194">
        <v>5244.1883433553894</v>
      </c>
      <c r="AL40" s="192">
        <v>5344.04</v>
      </c>
      <c r="AM40" s="192">
        <v>8840.9772687242112</v>
      </c>
      <c r="AN40" s="257">
        <v>9187</v>
      </c>
      <c r="AO40" s="192">
        <v>1112</v>
      </c>
      <c r="AP40" s="192">
        <v>1200</v>
      </c>
      <c r="AQ40" s="848">
        <v>55</v>
      </c>
      <c r="AR40" s="848">
        <v>18</v>
      </c>
      <c r="AS40" s="848">
        <v>28</v>
      </c>
      <c r="AT40" s="848">
        <v>191</v>
      </c>
      <c r="AU40" s="986">
        <v>0</v>
      </c>
      <c r="AV40" s="848">
        <v>145</v>
      </c>
      <c r="AW40" s="848">
        <v>80</v>
      </c>
      <c r="AX40" s="192">
        <v>24000</v>
      </c>
      <c r="AY40" s="192">
        <v>33000</v>
      </c>
      <c r="AZ40" s="829">
        <v>155</v>
      </c>
      <c r="BA40" s="825">
        <v>121600</v>
      </c>
      <c r="BB40" s="833">
        <v>300000</v>
      </c>
      <c r="BC40" s="986">
        <v>0</v>
      </c>
      <c r="BD40" s="986">
        <v>0</v>
      </c>
      <c r="BE40" s="813">
        <v>6900</v>
      </c>
      <c r="BF40" s="814">
        <v>13800</v>
      </c>
      <c r="BG40" s="1074">
        <v>57.8</v>
      </c>
    </row>
    <row r="41" spans="2:59" x14ac:dyDescent="0.25">
      <c r="B41" s="570">
        <v>31</v>
      </c>
      <c r="C41" s="41">
        <v>41791</v>
      </c>
      <c r="D41" s="48" t="s">
        <v>78</v>
      </c>
      <c r="E41" s="765">
        <v>18963</v>
      </c>
      <c r="F41" s="795">
        <v>13993</v>
      </c>
      <c r="G41" s="796">
        <v>1319</v>
      </c>
      <c r="H41" s="175">
        <v>28</v>
      </c>
      <c r="I41" s="139">
        <v>69</v>
      </c>
      <c r="J41" s="693">
        <v>0.3</v>
      </c>
      <c r="K41" s="756">
        <v>7.8</v>
      </c>
      <c r="L41" s="758">
        <v>2.2000000000000002</v>
      </c>
      <c r="M41" s="752">
        <v>6</v>
      </c>
      <c r="N41" s="986">
        <v>0</v>
      </c>
      <c r="O41" s="192">
        <v>45</v>
      </c>
      <c r="P41" s="752">
        <v>1</v>
      </c>
      <c r="Q41" s="751">
        <v>6</v>
      </c>
      <c r="R41" s="752">
        <v>0</v>
      </c>
      <c r="S41" s="139">
        <v>0</v>
      </c>
      <c r="T41" s="752">
        <v>7</v>
      </c>
      <c r="U41" s="752">
        <v>2</v>
      </c>
      <c r="V41" s="752">
        <v>169</v>
      </c>
      <c r="W41" s="752">
        <v>289</v>
      </c>
      <c r="X41" s="192">
        <v>1621</v>
      </c>
      <c r="Y41" s="192">
        <v>1335</v>
      </c>
      <c r="Z41" s="192">
        <v>437</v>
      </c>
      <c r="AA41" s="139">
        <v>234</v>
      </c>
      <c r="AB41" s="257">
        <v>5868</v>
      </c>
      <c r="AC41" s="202">
        <v>99.38</v>
      </c>
      <c r="AD41" s="202">
        <v>96.2</v>
      </c>
      <c r="AE41" s="704">
        <v>96</v>
      </c>
      <c r="AF41" s="194">
        <v>581.55999999999995</v>
      </c>
      <c r="AG41" s="194">
        <v>2283.8240000000001</v>
      </c>
      <c r="AH41" s="192">
        <v>73</v>
      </c>
      <c r="AI41" s="194">
        <v>1188</v>
      </c>
      <c r="AJ41" s="194">
        <v>1372.6599999999999</v>
      </c>
      <c r="AK41" s="194">
        <v>9197.902</v>
      </c>
      <c r="AL41" s="192">
        <v>2385.19</v>
      </c>
      <c r="AM41" s="192">
        <v>3339.2660000000001</v>
      </c>
      <c r="AN41" s="257">
        <v>16998</v>
      </c>
      <c r="AO41" s="192">
        <v>1156</v>
      </c>
      <c r="AP41" s="192">
        <v>900</v>
      </c>
      <c r="AQ41" s="848">
        <v>70</v>
      </c>
      <c r="AR41" s="848">
        <v>130</v>
      </c>
      <c r="AS41" s="848">
        <v>20</v>
      </c>
      <c r="AT41" s="986">
        <v>0</v>
      </c>
      <c r="AU41" s="848">
        <v>40</v>
      </c>
      <c r="AV41" s="848">
        <v>18</v>
      </c>
      <c r="AW41" s="848">
        <v>35</v>
      </c>
      <c r="AX41" s="192">
        <v>6000</v>
      </c>
      <c r="AY41" s="192">
        <v>24500</v>
      </c>
      <c r="AZ41" s="829">
        <v>170</v>
      </c>
      <c r="BA41" s="831">
        <v>124400</v>
      </c>
      <c r="BB41" s="832">
        <v>286000</v>
      </c>
      <c r="BC41" s="834">
        <v>4400</v>
      </c>
      <c r="BD41" s="836">
        <v>5500</v>
      </c>
      <c r="BE41" s="1072">
        <v>0</v>
      </c>
      <c r="BF41" s="1072">
        <v>0</v>
      </c>
      <c r="BG41" s="1058">
        <v>55.3</v>
      </c>
    </row>
    <row r="42" spans="2:59" x14ac:dyDescent="0.25">
      <c r="B42" s="283">
        <v>32</v>
      </c>
      <c r="C42" s="41">
        <v>41799</v>
      </c>
      <c r="D42" s="48" t="s">
        <v>63</v>
      </c>
      <c r="E42" s="784">
        <v>14433</v>
      </c>
      <c r="F42" s="785">
        <v>8938</v>
      </c>
      <c r="G42" s="786">
        <v>945</v>
      </c>
      <c r="H42" s="175">
        <v>25</v>
      </c>
      <c r="I42" s="139">
        <v>64</v>
      </c>
      <c r="J42" s="728">
        <v>0.28000000000000003</v>
      </c>
      <c r="K42" s="756">
        <v>8.6999999999999993</v>
      </c>
      <c r="L42" s="758">
        <v>1.8</v>
      </c>
      <c r="M42" s="752">
        <v>4</v>
      </c>
      <c r="N42" s="986">
        <v>0</v>
      </c>
      <c r="O42" s="192">
        <v>42</v>
      </c>
      <c r="P42" s="752">
        <v>0</v>
      </c>
      <c r="Q42" s="778">
        <v>4</v>
      </c>
      <c r="R42" s="752">
        <v>0</v>
      </c>
      <c r="S42" s="154">
        <v>0</v>
      </c>
      <c r="T42" s="752">
        <v>4</v>
      </c>
      <c r="U42" s="752">
        <v>2</v>
      </c>
      <c r="V42" s="752">
        <v>123</v>
      </c>
      <c r="W42" s="752">
        <v>224</v>
      </c>
      <c r="X42" s="192">
        <v>1172</v>
      </c>
      <c r="Y42" s="192">
        <v>802</v>
      </c>
      <c r="Z42" s="192">
        <v>248</v>
      </c>
      <c r="AA42" s="139">
        <v>114</v>
      </c>
      <c r="AB42" s="257">
        <v>4183</v>
      </c>
      <c r="AC42" s="202">
        <v>100</v>
      </c>
      <c r="AD42" s="202">
        <v>99</v>
      </c>
      <c r="AE42" s="704">
        <v>100</v>
      </c>
      <c r="AF42" s="194">
        <v>3821</v>
      </c>
      <c r="AG42" s="194">
        <v>23007.45</v>
      </c>
      <c r="AH42" s="192">
        <v>66</v>
      </c>
      <c r="AI42" s="194">
        <v>464</v>
      </c>
      <c r="AJ42" s="194">
        <v>4004.41</v>
      </c>
      <c r="AK42" s="194">
        <v>19859.436000000002</v>
      </c>
      <c r="AL42" s="192">
        <v>2601.35</v>
      </c>
      <c r="AM42" s="192">
        <v>3641.8899999999994</v>
      </c>
      <c r="AN42" s="257">
        <v>16203</v>
      </c>
      <c r="AO42" s="192">
        <v>295</v>
      </c>
      <c r="AP42" s="192">
        <v>1300</v>
      </c>
      <c r="AQ42" s="848">
        <v>950</v>
      </c>
      <c r="AR42" s="848">
        <v>80</v>
      </c>
      <c r="AS42" s="848">
        <v>10</v>
      </c>
      <c r="AT42" s="986">
        <v>0</v>
      </c>
      <c r="AU42" s="848">
        <v>1500</v>
      </c>
      <c r="AV42" s="986">
        <v>0</v>
      </c>
      <c r="AW42" s="848">
        <v>400</v>
      </c>
      <c r="AX42" s="192">
        <v>6000</v>
      </c>
      <c r="AY42" s="192">
        <v>28000</v>
      </c>
      <c r="AZ42" s="829">
        <v>55</v>
      </c>
      <c r="BA42" s="825">
        <v>710500</v>
      </c>
      <c r="BB42" s="833">
        <v>1420000</v>
      </c>
      <c r="BC42" s="835">
        <v>5500</v>
      </c>
      <c r="BD42" s="814">
        <v>5500</v>
      </c>
      <c r="BE42" s="1071">
        <v>0</v>
      </c>
      <c r="BF42" s="1071">
        <v>0</v>
      </c>
      <c r="BG42" s="1074">
        <v>52.5</v>
      </c>
    </row>
    <row r="43" spans="2:59" x14ac:dyDescent="0.25">
      <c r="B43" s="283">
        <v>33</v>
      </c>
      <c r="C43" s="41">
        <v>41801</v>
      </c>
      <c r="D43" s="48" t="s">
        <v>64</v>
      </c>
      <c r="E43" s="765">
        <v>8775</v>
      </c>
      <c r="F43" s="795">
        <v>6330</v>
      </c>
      <c r="G43" s="796">
        <v>710</v>
      </c>
      <c r="H43" s="175">
        <v>12</v>
      </c>
      <c r="I43" s="157">
        <v>45</v>
      </c>
      <c r="J43" s="974">
        <v>0</v>
      </c>
      <c r="K43" s="756">
        <v>9.4</v>
      </c>
      <c r="L43" s="758">
        <v>2.6</v>
      </c>
      <c r="M43" s="752">
        <v>3</v>
      </c>
      <c r="N43" s="986">
        <v>0</v>
      </c>
      <c r="O43" s="192">
        <v>20</v>
      </c>
      <c r="P43" s="752">
        <v>0</v>
      </c>
      <c r="Q43" s="751">
        <v>3</v>
      </c>
      <c r="R43" s="752">
        <v>0</v>
      </c>
      <c r="S43" s="154">
        <v>0</v>
      </c>
      <c r="T43" s="752">
        <v>2</v>
      </c>
      <c r="U43" s="752">
        <v>1</v>
      </c>
      <c r="V43" s="752">
        <v>67</v>
      </c>
      <c r="W43" s="752">
        <v>123</v>
      </c>
      <c r="X43" s="192">
        <v>664</v>
      </c>
      <c r="Y43" s="192">
        <v>408</v>
      </c>
      <c r="Z43" s="192">
        <v>119</v>
      </c>
      <c r="AA43" s="139">
        <v>38</v>
      </c>
      <c r="AB43" s="257">
        <v>2942</v>
      </c>
      <c r="AC43" s="202">
        <v>92.4</v>
      </c>
      <c r="AD43" s="202">
        <v>94.16</v>
      </c>
      <c r="AE43" s="704">
        <v>99</v>
      </c>
      <c r="AF43" s="194">
        <v>442.4</v>
      </c>
      <c r="AG43" s="194">
        <v>2496.8000000000002</v>
      </c>
      <c r="AH43" s="192">
        <v>31.2</v>
      </c>
      <c r="AI43" s="194">
        <v>188</v>
      </c>
      <c r="AJ43" s="194">
        <v>453.9</v>
      </c>
      <c r="AK43" s="194">
        <v>1842.3600000000001</v>
      </c>
      <c r="AL43" s="192">
        <v>2130.96</v>
      </c>
      <c r="AM43" s="192">
        <v>2983.3440000000001</v>
      </c>
      <c r="AN43" s="257">
        <v>6820</v>
      </c>
      <c r="AO43" s="192">
        <v>1682</v>
      </c>
      <c r="AP43" s="192">
        <v>300</v>
      </c>
      <c r="AQ43" s="848">
        <v>35</v>
      </c>
      <c r="AR43" s="848">
        <v>189</v>
      </c>
      <c r="AS43" s="848">
        <v>25</v>
      </c>
      <c r="AT43" s="986">
        <v>0</v>
      </c>
      <c r="AU43" s="986">
        <v>0</v>
      </c>
      <c r="AV43" s="848">
        <v>45</v>
      </c>
      <c r="AW43" s="848">
        <v>120</v>
      </c>
      <c r="AX43" s="192">
        <v>3500</v>
      </c>
      <c r="AY43" s="192">
        <v>16000</v>
      </c>
      <c r="AZ43" s="829">
        <v>24</v>
      </c>
      <c r="BA43" s="831">
        <v>8296</v>
      </c>
      <c r="BB43" s="832">
        <v>24400</v>
      </c>
      <c r="BC43" s="610">
        <v>560</v>
      </c>
      <c r="BD43" s="832">
        <v>800</v>
      </c>
      <c r="BE43" s="610">
        <v>14000</v>
      </c>
      <c r="BF43" s="809">
        <v>23000</v>
      </c>
      <c r="BG43" s="1058">
        <v>58.5</v>
      </c>
    </row>
    <row r="44" spans="2:59" x14ac:dyDescent="0.25">
      <c r="B44" s="283">
        <v>34</v>
      </c>
      <c r="C44" s="41">
        <v>41797</v>
      </c>
      <c r="D44" s="48" t="s">
        <v>71</v>
      </c>
      <c r="E44" s="784">
        <v>11524</v>
      </c>
      <c r="F44" s="785">
        <v>7086</v>
      </c>
      <c r="G44" s="786">
        <v>1516</v>
      </c>
      <c r="H44" s="175">
        <v>23</v>
      </c>
      <c r="I44" s="139">
        <v>63</v>
      </c>
      <c r="J44" s="1039">
        <v>0</v>
      </c>
      <c r="K44" s="756">
        <v>15</v>
      </c>
      <c r="L44" s="758">
        <v>3.2</v>
      </c>
      <c r="M44" s="752">
        <v>3</v>
      </c>
      <c r="N44" s="986">
        <v>0</v>
      </c>
      <c r="O44" s="192">
        <v>16</v>
      </c>
      <c r="P44" s="752">
        <v>1</v>
      </c>
      <c r="Q44" s="778">
        <v>3</v>
      </c>
      <c r="R44" s="752">
        <v>0</v>
      </c>
      <c r="S44" s="154">
        <v>0</v>
      </c>
      <c r="T44" s="752">
        <v>4</v>
      </c>
      <c r="U44" s="752">
        <v>1</v>
      </c>
      <c r="V44" s="752">
        <v>96</v>
      </c>
      <c r="W44" s="752">
        <v>169</v>
      </c>
      <c r="X44" s="192">
        <v>914</v>
      </c>
      <c r="Y44" s="192">
        <v>760</v>
      </c>
      <c r="Z44" s="192">
        <v>286</v>
      </c>
      <c r="AA44" s="139">
        <v>87</v>
      </c>
      <c r="AB44" s="257">
        <v>3901</v>
      </c>
      <c r="AC44" s="202">
        <v>95</v>
      </c>
      <c r="AD44" s="202">
        <v>90</v>
      </c>
      <c r="AE44" s="704">
        <v>94</v>
      </c>
      <c r="AF44" s="194">
        <v>2094</v>
      </c>
      <c r="AG44" s="194">
        <v>12654.599999999999</v>
      </c>
      <c r="AH44" s="192">
        <v>22</v>
      </c>
      <c r="AI44" s="194">
        <v>308</v>
      </c>
      <c r="AJ44" s="194">
        <v>338.31</v>
      </c>
      <c r="AK44" s="194">
        <v>1116.2720547042347</v>
      </c>
      <c r="AL44" s="192">
        <v>520.56000000000006</v>
      </c>
      <c r="AM44" s="192">
        <v>674.07949572264761</v>
      </c>
      <c r="AN44" s="257">
        <v>17713</v>
      </c>
      <c r="AO44" s="192">
        <v>503</v>
      </c>
      <c r="AP44" s="192">
        <v>800</v>
      </c>
      <c r="AQ44" s="848">
        <v>30</v>
      </c>
      <c r="AR44" s="848">
        <v>30</v>
      </c>
      <c r="AS44" s="986">
        <v>0</v>
      </c>
      <c r="AT44" s="848">
        <v>50</v>
      </c>
      <c r="AU44" s="848">
        <v>50</v>
      </c>
      <c r="AV44" s="848">
        <v>100</v>
      </c>
      <c r="AW44" s="848">
        <v>15</v>
      </c>
      <c r="AX44" s="192">
        <v>20000</v>
      </c>
      <c r="AY44" s="192">
        <v>96000</v>
      </c>
      <c r="AZ44" s="829">
        <v>140</v>
      </c>
      <c r="BA44" s="825">
        <v>40000</v>
      </c>
      <c r="BB44" s="833">
        <v>80000</v>
      </c>
      <c r="BC44" s="835">
        <v>2400</v>
      </c>
      <c r="BD44" s="814">
        <v>4800</v>
      </c>
      <c r="BE44" s="835">
        <v>0</v>
      </c>
      <c r="BF44" s="835">
        <v>0</v>
      </c>
      <c r="BG44" s="1074">
        <v>58.1</v>
      </c>
    </row>
    <row r="45" spans="2:59" x14ac:dyDescent="0.25">
      <c r="B45" s="283">
        <v>35</v>
      </c>
      <c r="C45" s="41">
        <v>41807</v>
      </c>
      <c r="D45" s="48" t="s">
        <v>87</v>
      </c>
      <c r="E45" s="765">
        <v>12410</v>
      </c>
      <c r="F45" s="795">
        <v>16487</v>
      </c>
      <c r="G45" s="796">
        <v>1522</v>
      </c>
      <c r="H45" s="175">
        <v>16</v>
      </c>
      <c r="I45" s="139">
        <v>124</v>
      </c>
      <c r="J45" s="730">
        <v>0.16</v>
      </c>
      <c r="K45" s="756">
        <v>5.2</v>
      </c>
      <c r="L45" s="758">
        <v>0.1</v>
      </c>
      <c r="M45" s="752">
        <v>6</v>
      </c>
      <c r="N45" s="986">
        <v>0</v>
      </c>
      <c r="O45" s="192">
        <v>31</v>
      </c>
      <c r="P45" s="752">
        <v>3</v>
      </c>
      <c r="Q45" s="751">
        <v>6</v>
      </c>
      <c r="R45" s="752">
        <v>0</v>
      </c>
      <c r="S45" s="139">
        <v>0</v>
      </c>
      <c r="T45" s="752">
        <v>6</v>
      </c>
      <c r="U45" s="752">
        <v>1</v>
      </c>
      <c r="V45" s="752">
        <v>175</v>
      </c>
      <c r="W45" s="752">
        <v>276</v>
      </c>
      <c r="X45" s="192">
        <v>1726</v>
      </c>
      <c r="Y45" s="192">
        <v>1292</v>
      </c>
      <c r="Z45" s="192">
        <v>473</v>
      </c>
      <c r="AA45" s="139">
        <v>224</v>
      </c>
      <c r="AB45" s="257">
        <v>7423</v>
      </c>
      <c r="AC45" s="202">
        <v>100</v>
      </c>
      <c r="AD45" s="202">
        <v>100</v>
      </c>
      <c r="AE45" s="704">
        <v>100</v>
      </c>
      <c r="AF45" s="194">
        <v>555.5</v>
      </c>
      <c r="AG45" s="194">
        <v>1827.1</v>
      </c>
      <c r="AH45" s="192">
        <v>49</v>
      </c>
      <c r="AI45" s="194">
        <v>570</v>
      </c>
      <c r="AJ45" s="194">
        <v>1225.5</v>
      </c>
      <c r="AK45" s="194">
        <v>6862.6399999999994</v>
      </c>
      <c r="AL45" s="192">
        <v>3669.39</v>
      </c>
      <c r="AM45" s="192">
        <v>5137.1459999999997</v>
      </c>
      <c r="AN45" s="257">
        <v>10547</v>
      </c>
      <c r="AO45" s="192">
        <v>2420</v>
      </c>
      <c r="AP45" s="192">
        <v>800</v>
      </c>
      <c r="AQ45" s="848">
        <v>120</v>
      </c>
      <c r="AR45" s="848">
        <v>5</v>
      </c>
      <c r="AS45" s="848">
        <v>10</v>
      </c>
      <c r="AT45" s="848">
        <v>4200</v>
      </c>
      <c r="AU45" s="848">
        <v>5000</v>
      </c>
      <c r="AV45" s="848">
        <v>150</v>
      </c>
      <c r="AW45" s="848">
        <v>200</v>
      </c>
      <c r="AX45" s="192">
        <v>8000</v>
      </c>
      <c r="AY45" s="192">
        <v>203000</v>
      </c>
      <c r="AZ45" s="829">
        <v>500</v>
      </c>
      <c r="BA45" s="831">
        <v>76000</v>
      </c>
      <c r="BB45" s="832">
        <v>167000</v>
      </c>
      <c r="BC45" s="610">
        <v>2115</v>
      </c>
      <c r="BD45" s="832">
        <v>4000</v>
      </c>
      <c r="BE45" s="850">
        <v>0</v>
      </c>
      <c r="BF45" s="850">
        <v>0</v>
      </c>
      <c r="BG45" s="1058">
        <v>53.5</v>
      </c>
    </row>
    <row r="46" spans="2:59" x14ac:dyDescent="0.25">
      <c r="B46" s="692">
        <v>36</v>
      </c>
      <c r="C46" s="41">
        <v>41872</v>
      </c>
      <c r="D46" s="48" t="s">
        <v>65</v>
      </c>
      <c r="E46" s="784">
        <v>8072</v>
      </c>
      <c r="F46" s="785">
        <v>5229</v>
      </c>
      <c r="G46" s="786">
        <v>633</v>
      </c>
      <c r="H46" s="175">
        <v>10</v>
      </c>
      <c r="I46" s="139">
        <v>48</v>
      </c>
      <c r="J46" s="1039">
        <v>0</v>
      </c>
      <c r="K46" s="756">
        <v>4.0999999999999996</v>
      </c>
      <c r="L46" s="758">
        <v>2.9</v>
      </c>
      <c r="M46" s="752">
        <v>4</v>
      </c>
      <c r="N46" s="192">
        <v>1</v>
      </c>
      <c r="O46" s="192">
        <v>10</v>
      </c>
      <c r="P46" s="752">
        <v>0</v>
      </c>
      <c r="Q46" s="778">
        <v>3</v>
      </c>
      <c r="R46" s="752">
        <v>0</v>
      </c>
      <c r="S46" s="154">
        <v>0</v>
      </c>
      <c r="T46" s="752">
        <v>0</v>
      </c>
      <c r="U46" s="752">
        <v>1</v>
      </c>
      <c r="V46" s="752">
        <v>65</v>
      </c>
      <c r="W46" s="752">
        <v>122</v>
      </c>
      <c r="X46" s="192">
        <v>621</v>
      </c>
      <c r="Y46" s="192">
        <v>387</v>
      </c>
      <c r="Z46" s="192">
        <v>135</v>
      </c>
      <c r="AA46" s="139">
        <v>77</v>
      </c>
      <c r="AB46" s="257">
        <v>2688</v>
      </c>
      <c r="AC46" s="202">
        <v>99</v>
      </c>
      <c r="AD46" s="202">
        <v>95</v>
      </c>
      <c r="AE46" s="704">
        <v>98.83</v>
      </c>
      <c r="AF46" s="194">
        <v>4216.3999999999996</v>
      </c>
      <c r="AG46" s="194">
        <v>34094.060000000005</v>
      </c>
      <c r="AH46" s="986">
        <v>0</v>
      </c>
      <c r="AI46" s="1070">
        <v>0</v>
      </c>
      <c r="AJ46" s="194">
        <v>116.75</v>
      </c>
      <c r="AK46" s="194">
        <v>873.60199999999986</v>
      </c>
      <c r="AL46" s="986">
        <v>0</v>
      </c>
      <c r="AM46" s="986">
        <v>0</v>
      </c>
      <c r="AN46" s="257">
        <v>11092</v>
      </c>
      <c r="AO46" s="192">
        <v>2270</v>
      </c>
      <c r="AP46" s="192">
        <v>1200</v>
      </c>
      <c r="AQ46" s="848">
        <v>298</v>
      </c>
      <c r="AR46" s="848">
        <v>159</v>
      </c>
      <c r="AS46" s="986">
        <v>0</v>
      </c>
      <c r="AT46" s="986">
        <v>0</v>
      </c>
      <c r="AU46" s="986">
        <v>0</v>
      </c>
      <c r="AV46" s="848">
        <v>4500</v>
      </c>
      <c r="AW46" s="848">
        <v>5600</v>
      </c>
      <c r="AX46" s="192">
        <v>2000</v>
      </c>
      <c r="AY46" s="192">
        <v>16800</v>
      </c>
      <c r="AZ46" s="829">
        <v>75</v>
      </c>
      <c r="BA46" s="825">
        <v>3865000</v>
      </c>
      <c r="BB46" s="833">
        <v>6350000</v>
      </c>
      <c r="BC46" s="813">
        <v>33907.5</v>
      </c>
      <c r="BD46" s="833">
        <v>67000</v>
      </c>
      <c r="BE46" s="835">
        <v>0</v>
      </c>
      <c r="BF46" s="835">
        <v>0</v>
      </c>
      <c r="BG46" s="1074">
        <v>56.7</v>
      </c>
    </row>
    <row r="47" spans="2:59" x14ac:dyDescent="0.25">
      <c r="B47" s="283">
        <v>37</v>
      </c>
      <c r="C47" s="41">
        <v>41885</v>
      </c>
      <c r="D47" s="48" t="s">
        <v>66</v>
      </c>
      <c r="E47" s="765">
        <v>8322</v>
      </c>
      <c r="F47" s="795">
        <v>4581</v>
      </c>
      <c r="G47" s="796">
        <v>1782</v>
      </c>
      <c r="H47" s="181">
        <v>9</v>
      </c>
      <c r="I47" s="139">
        <v>45</v>
      </c>
      <c r="J47" s="974">
        <v>0</v>
      </c>
      <c r="K47" s="756">
        <v>7.3</v>
      </c>
      <c r="L47" s="758">
        <v>2.9</v>
      </c>
      <c r="M47" s="1150">
        <v>1</v>
      </c>
      <c r="N47" s="986">
        <v>0</v>
      </c>
      <c r="O47" s="192">
        <v>7</v>
      </c>
      <c r="P47" s="1150">
        <v>0</v>
      </c>
      <c r="Q47" s="751">
        <v>1</v>
      </c>
      <c r="R47" s="752">
        <v>0</v>
      </c>
      <c r="S47" s="139">
        <v>0</v>
      </c>
      <c r="T47" s="752">
        <v>3</v>
      </c>
      <c r="U47" s="752">
        <v>1</v>
      </c>
      <c r="V47" s="752">
        <v>54</v>
      </c>
      <c r="W47" s="752">
        <v>98</v>
      </c>
      <c r="X47" s="192">
        <v>524</v>
      </c>
      <c r="Y47" s="192">
        <v>471</v>
      </c>
      <c r="Z47" s="192">
        <v>176</v>
      </c>
      <c r="AA47" s="139">
        <v>61</v>
      </c>
      <c r="AB47" s="257">
        <v>3090</v>
      </c>
      <c r="AC47" s="202">
        <v>100</v>
      </c>
      <c r="AD47" s="202">
        <v>99</v>
      </c>
      <c r="AE47" s="704">
        <v>100</v>
      </c>
      <c r="AF47" s="194">
        <v>2779</v>
      </c>
      <c r="AG47" s="194">
        <v>22035</v>
      </c>
      <c r="AH47" s="986">
        <v>0</v>
      </c>
      <c r="AI47" s="195">
        <v>0</v>
      </c>
      <c r="AJ47" s="194">
        <v>121</v>
      </c>
      <c r="AK47" s="194">
        <v>511.51379731379728</v>
      </c>
      <c r="AL47" s="986">
        <v>0</v>
      </c>
      <c r="AM47" s="986">
        <v>0</v>
      </c>
      <c r="AN47" s="257">
        <v>15416</v>
      </c>
      <c r="AO47" s="192">
        <v>1037</v>
      </c>
      <c r="AP47" s="192">
        <v>600</v>
      </c>
      <c r="AQ47" s="851">
        <v>63</v>
      </c>
      <c r="AR47" s="851">
        <v>21</v>
      </c>
      <c r="AS47" s="986">
        <v>0</v>
      </c>
      <c r="AT47" s="986">
        <v>0</v>
      </c>
      <c r="AU47" s="986">
        <v>0</v>
      </c>
      <c r="AV47" s="851">
        <v>80</v>
      </c>
      <c r="AW47" s="851">
        <v>30</v>
      </c>
      <c r="AX47" s="199">
        <v>30000</v>
      </c>
      <c r="AY47" s="192">
        <v>9600</v>
      </c>
      <c r="AZ47" s="986">
        <v>0</v>
      </c>
      <c r="BA47" s="839">
        <v>378000</v>
      </c>
      <c r="BB47" s="807">
        <v>1100000</v>
      </c>
      <c r="BC47" s="986">
        <v>0</v>
      </c>
      <c r="BD47" s="986">
        <v>0</v>
      </c>
      <c r="BE47" s="850">
        <v>0</v>
      </c>
      <c r="BF47" s="850">
        <v>0</v>
      </c>
      <c r="BG47" s="1058">
        <v>68.3</v>
      </c>
    </row>
    <row r="48" spans="2:59" ht="8.25" customHeight="1" thickBot="1" x14ac:dyDescent="0.3">
      <c r="B48" s="284"/>
      <c r="C48" s="254"/>
      <c r="D48" s="49"/>
      <c r="E48" s="234"/>
      <c r="F48" s="235"/>
      <c r="G48" s="235"/>
      <c r="H48" s="237"/>
      <c r="I48" s="237"/>
      <c r="J48" s="88"/>
      <c r="K48" s="88"/>
      <c r="L48" s="1068"/>
      <c r="M48" s="235"/>
      <c r="N48" s="235"/>
      <c r="O48" s="235"/>
      <c r="P48" s="235"/>
      <c r="Q48" s="235"/>
      <c r="R48" s="235"/>
      <c r="S48" s="235"/>
      <c r="T48" s="235"/>
      <c r="U48" s="235"/>
      <c r="V48" s="235"/>
      <c r="W48" s="235"/>
      <c r="X48" s="235"/>
      <c r="Y48" s="235"/>
      <c r="Z48" s="235"/>
      <c r="AA48" s="235"/>
      <c r="AB48" s="241"/>
      <c r="AC48" s="94"/>
      <c r="AD48" s="94"/>
      <c r="AE48" s="52"/>
      <c r="AF48" s="245"/>
      <c r="AG48" s="245"/>
      <c r="AH48" s="246"/>
      <c r="AI48" s="247"/>
      <c r="AJ48" s="235"/>
      <c r="AK48" s="235"/>
      <c r="AL48" s="235"/>
      <c r="AM48" s="235"/>
      <c r="AN48" s="241"/>
      <c r="AO48" s="235"/>
      <c r="AP48" s="235"/>
      <c r="AQ48" s="235"/>
      <c r="AR48" s="235"/>
      <c r="AS48" s="235"/>
      <c r="AT48" s="235"/>
      <c r="AU48" s="235"/>
      <c r="AV48" s="235"/>
      <c r="AW48" s="235"/>
      <c r="AX48" s="235"/>
      <c r="AY48" s="235"/>
      <c r="AZ48" s="242"/>
      <c r="BA48" s="235"/>
      <c r="BB48" s="235"/>
      <c r="BC48" s="235"/>
      <c r="BD48" s="235"/>
      <c r="BE48" s="225"/>
      <c r="BF48" s="685"/>
      <c r="BG48" s="1060"/>
    </row>
    <row r="49" spans="2:59" ht="15" customHeight="1" thickBot="1" x14ac:dyDescent="0.3">
      <c r="B49" s="41"/>
      <c r="C49" s="41"/>
      <c r="D49" s="1025"/>
      <c r="E49" s="1052"/>
      <c r="F49" s="139"/>
      <c r="G49" s="139"/>
      <c r="H49" s="154"/>
      <c r="I49" s="154"/>
      <c r="J49" s="64"/>
      <c r="K49" s="64"/>
      <c r="L49" s="64"/>
      <c r="M49" s="139"/>
      <c r="N49" s="139"/>
      <c r="O49" s="139"/>
      <c r="P49" s="139"/>
      <c r="Q49" s="139"/>
      <c r="R49" s="139"/>
      <c r="S49" s="139"/>
      <c r="T49" s="139"/>
      <c r="U49" s="139"/>
      <c r="V49" s="139"/>
      <c r="W49" s="139"/>
      <c r="X49" s="139"/>
      <c r="Y49" s="139"/>
      <c r="Z49" s="139"/>
      <c r="AA49" s="139"/>
      <c r="AB49" s="139"/>
      <c r="AC49" s="39"/>
      <c r="AD49" s="39"/>
      <c r="AE49" s="39"/>
      <c r="AF49" s="1053"/>
      <c r="AG49" s="1053"/>
      <c r="AH49" s="1054"/>
      <c r="AI49" s="1055"/>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031"/>
      <c r="BF49" s="1056"/>
      <c r="BG49" s="1018"/>
    </row>
    <row r="50" spans="2:59" ht="15" customHeight="1" x14ac:dyDescent="0.25">
      <c r="B50" s="331" t="s">
        <v>301</v>
      </c>
      <c r="C50" s="1036"/>
      <c r="D50" s="1036"/>
      <c r="E50" s="1009"/>
      <c r="F50" s="1009"/>
      <c r="G50" s="1009"/>
      <c r="H50" s="1009"/>
      <c r="I50" s="1009"/>
      <c r="J50" s="1009"/>
      <c r="K50" s="1009"/>
      <c r="L50" s="1063"/>
      <c r="M50" s="139"/>
      <c r="N50" s="139"/>
      <c r="O50" s="139"/>
      <c r="P50" s="139"/>
      <c r="Q50" s="139"/>
      <c r="R50" s="139"/>
      <c r="S50" s="139"/>
      <c r="T50" s="139"/>
      <c r="U50" s="139"/>
      <c r="V50" s="139"/>
      <c r="W50" s="139"/>
      <c r="X50" s="139"/>
      <c r="Y50" s="139"/>
      <c r="Z50" s="139"/>
      <c r="AA50" s="139"/>
      <c r="AB50" s="139"/>
      <c r="AC50" s="39"/>
      <c r="AD50" s="39"/>
      <c r="AE50" s="39"/>
      <c r="AF50" s="1053"/>
      <c r="AG50" s="1053"/>
      <c r="AH50" s="1054"/>
      <c r="AI50" s="1055"/>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031"/>
      <c r="BF50" s="1056"/>
      <c r="BG50" s="1018"/>
    </row>
    <row r="51" spans="2:59" ht="15" customHeight="1" x14ac:dyDescent="0.25">
      <c r="B51" s="332" t="s">
        <v>306</v>
      </c>
      <c r="C51" s="999"/>
      <c r="D51" s="999"/>
      <c r="E51" s="1011"/>
      <c r="F51" s="1011"/>
      <c r="G51" s="1011"/>
      <c r="H51" s="1011"/>
      <c r="I51" s="1011"/>
      <c r="J51" s="1011"/>
      <c r="K51" s="1011"/>
      <c r="L51" s="1064"/>
      <c r="M51" s="139"/>
      <c r="N51" s="139"/>
      <c r="O51" s="139"/>
      <c r="P51" s="139"/>
      <c r="Q51" s="139"/>
      <c r="R51" s="139"/>
      <c r="S51" s="139"/>
      <c r="T51" s="139"/>
      <c r="U51" s="139"/>
      <c r="V51" s="139"/>
      <c r="W51" s="139"/>
      <c r="X51" s="139"/>
      <c r="Y51" s="139"/>
      <c r="Z51" s="139"/>
      <c r="AA51" s="139"/>
      <c r="AB51" s="139"/>
      <c r="AC51" s="39"/>
      <c r="AD51" s="39"/>
      <c r="AE51" s="39"/>
      <c r="AF51" s="1053"/>
      <c r="AG51" s="1053"/>
      <c r="AH51" s="1054"/>
      <c r="AI51" s="1055"/>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031"/>
      <c r="BF51" s="1056"/>
      <c r="BG51" s="1018"/>
    </row>
    <row r="52" spans="2:59" ht="10.5" customHeight="1" thickBot="1" x14ac:dyDescent="0.3">
      <c r="B52" s="1013"/>
      <c r="C52" s="27"/>
      <c r="D52" s="27"/>
      <c r="E52" s="27"/>
      <c r="F52" s="27"/>
      <c r="G52" s="27"/>
      <c r="H52" s="1014"/>
      <c r="I52" s="1015"/>
      <c r="J52" s="1015"/>
      <c r="K52" s="1065"/>
      <c r="L52" s="115"/>
      <c r="M52" s="139"/>
      <c r="N52" s="139"/>
      <c r="O52" s="139"/>
      <c r="P52" s="139"/>
      <c r="Q52" s="139"/>
      <c r="R52" s="139"/>
      <c r="S52" s="139"/>
      <c r="T52" s="139"/>
      <c r="U52" s="139"/>
      <c r="V52" s="139"/>
      <c r="W52" s="139"/>
      <c r="X52" s="139"/>
      <c r="Y52" s="139"/>
      <c r="Z52" s="139"/>
      <c r="AA52" s="139"/>
      <c r="AB52" s="139"/>
      <c r="AC52" s="39"/>
      <c r="AD52" s="39"/>
      <c r="AE52" s="39"/>
      <c r="AF52" s="1053"/>
      <c r="AG52" s="1053"/>
      <c r="AH52" s="1054"/>
      <c r="AI52" s="1055"/>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031"/>
      <c r="BF52" s="1056"/>
      <c r="BG52" s="1018"/>
    </row>
    <row r="53" spans="2:59" ht="15.75" thickBot="1" x14ac:dyDescent="0.3"/>
    <row r="54" spans="2:59" ht="16.5" customHeight="1" x14ac:dyDescent="0.25">
      <c r="B54" s="1378" t="s">
        <v>127</v>
      </c>
      <c r="C54" s="1379"/>
      <c r="D54" s="334"/>
      <c r="E54" s="334"/>
      <c r="F54" s="334"/>
      <c r="G54" s="334"/>
      <c r="H54" s="334"/>
      <c r="I54" s="334"/>
      <c r="J54" s="334"/>
      <c r="K54" s="334"/>
      <c r="L54" s="306"/>
      <c r="N54" s="729"/>
    </row>
    <row r="55" spans="2:59" x14ac:dyDescent="0.25">
      <c r="B55" s="1380" t="s">
        <v>225</v>
      </c>
      <c r="C55" s="1381"/>
      <c r="D55" s="1381"/>
      <c r="E55" s="1381"/>
      <c r="F55" s="1381"/>
      <c r="G55" s="1381"/>
      <c r="H55" s="330"/>
      <c r="I55" s="330"/>
      <c r="J55" s="330"/>
      <c r="K55" s="330"/>
      <c r="L55" s="725"/>
      <c r="M55" s="345"/>
    </row>
    <row r="56" spans="2:59" x14ac:dyDescent="0.25">
      <c r="B56" s="339" t="s">
        <v>193</v>
      </c>
      <c r="C56" s="340"/>
      <c r="D56" s="340"/>
      <c r="E56" s="340"/>
      <c r="F56" s="340"/>
      <c r="G56" s="340"/>
      <c r="H56" s="340"/>
      <c r="I56" s="340"/>
      <c r="J56" s="340"/>
      <c r="K56" s="340"/>
      <c r="L56" s="347"/>
    </row>
    <row r="57" spans="2:59" x14ac:dyDescent="0.25">
      <c r="B57" s="1380" t="s">
        <v>197</v>
      </c>
      <c r="C57" s="1381"/>
      <c r="D57" s="1381"/>
      <c r="E57" s="1381"/>
      <c r="F57" s="1381"/>
      <c r="G57" s="1381"/>
      <c r="H57" s="1381"/>
      <c r="I57" s="1381"/>
      <c r="J57" s="1381"/>
      <c r="K57" s="1381"/>
      <c r="L57" s="347"/>
    </row>
    <row r="58" spans="2:59" x14ac:dyDescent="0.25">
      <c r="B58" s="332" t="s">
        <v>227</v>
      </c>
      <c r="C58" s="330"/>
      <c r="D58" s="330"/>
      <c r="E58" s="330"/>
      <c r="F58" s="330"/>
      <c r="G58" s="330"/>
      <c r="H58" s="340"/>
      <c r="I58" s="340"/>
      <c r="J58" s="340"/>
      <c r="K58" s="340"/>
      <c r="L58" s="347"/>
    </row>
    <row r="59" spans="2:59" ht="15" customHeight="1" x14ac:dyDescent="0.25">
      <c r="B59" s="1671" t="s">
        <v>228</v>
      </c>
      <c r="C59" s="1381"/>
      <c r="D59" s="1381"/>
      <c r="E59" s="1381"/>
      <c r="F59" s="1381"/>
      <c r="G59" s="1381"/>
      <c r="H59" s="1381"/>
      <c r="I59" s="1381"/>
      <c r="J59" s="1381"/>
      <c r="K59" s="1381"/>
      <c r="L59" s="1382"/>
    </row>
    <row r="60" spans="2:59" ht="15" customHeight="1" x14ac:dyDescent="0.25">
      <c r="B60" s="332" t="s">
        <v>231</v>
      </c>
      <c r="C60" s="330"/>
      <c r="D60" s="330"/>
      <c r="E60" s="330"/>
      <c r="F60" s="330"/>
      <c r="G60" s="330"/>
      <c r="H60" s="330"/>
      <c r="I60" s="330"/>
      <c r="J60" s="330"/>
      <c r="K60" s="330"/>
      <c r="L60" s="347"/>
    </row>
    <row r="61" spans="2:59" x14ac:dyDescent="0.25">
      <c r="B61" s="1380" t="s">
        <v>232</v>
      </c>
      <c r="C61" s="1381"/>
      <c r="D61" s="1381"/>
      <c r="E61" s="1381"/>
      <c r="F61" s="1381"/>
      <c r="G61" s="1381"/>
      <c r="H61" s="1381"/>
      <c r="I61" s="1381"/>
      <c r="J61" s="1381"/>
      <c r="K61" s="1381"/>
      <c r="L61" s="347"/>
    </row>
    <row r="62" spans="2:59" x14ac:dyDescent="0.25">
      <c r="B62" s="342" t="s">
        <v>229</v>
      </c>
      <c r="C62" s="340"/>
      <c r="D62" s="340"/>
      <c r="E62" s="340"/>
      <c r="F62" s="340"/>
      <c r="G62" s="340"/>
      <c r="H62" s="340"/>
      <c r="I62" s="340"/>
      <c r="J62" s="340"/>
      <c r="K62" s="340"/>
      <c r="L62" s="347"/>
      <c r="AC62" s="14"/>
    </row>
    <row r="63" spans="2:59" x14ac:dyDescent="0.25">
      <c r="B63" s="342" t="s">
        <v>297</v>
      </c>
      <c r="C63" s="726"/>
      <c r="D63" s="726"/>
      <c r="E63" s="726"/>
      <c r="F63" s="999"/>
      <c r="G63" s="999"/>
      <c r="H63" s="999"/>
      <c r="I63" s="999"/>
      <c r="J63" s="999"/>
      <c r="K63" s="999"/>
      <c r="L63" s="1000"/>
      <c r="AC63" s="14"/>
    </row>
    <row r="64" spans="2:59" ht="26.25" customHeight="1" x14ac:dyDescent="0.25">
      <c r="B64" s="1696" t="s">
        <v>298</v>
      </c>
      <c r="C64" s="1697"/>
      <c r="D64" s="1697"/>
      <c r="E64" s="1697"/>
      <c r="F64" s="1697"/>
      <c r="G64" s="1697"/>
      <c r="H64" s="1697"/>
      <c r="I64" s="1697"/>
      <c r="J64" s="1697"/>
      <c r="K64" s="1697"/>
      <c r="L64" s="1698"/>
      <c r="AC64" s="14"/>
    </row>
    <row r="65" spans="2:58" s="736" customFormat="1" ht="18.75" customHeight="1" x14ac:dyDescent="0.25">
      <c r="B65" s="731" t="s">
        <v>230</v>
      </c>
      <c r="C65" s="732"/>
      <c r="D65" s="732"/>
      <c r="E65" s="732"/>
      <c r="F65" s="732"/>
      <c r="G65" s="732"/>
      <c r="H65" s="732"/>
      <c r="I65" s="732"/>
      <c r="J65" s="732"/>
      <c r="K65" s="732"/>
      <c r="L65" s="733"/>
      <c r="M65" s="734"/>
      <c r="N65" s="734"/>
      <c r="O65" s="734"/>
      <c r="P65" s="734"/>
      <c r="Q65" s="734"/>
      <c r="R65" s="734"/>
      <c r="S65" s="734"/>
      <c r="T65" s="734"/>
      <c r="U65" s="734"/>
      <c r="V65" s="734"/>
      <c r="W65" s="734"/>
      <c r="X65" s="734"/>
      <c r="Y65" s="734"/>
      <c r="Z65" s="734"/>
      <c r="AA65" s="734"/>
      <c r="AB65" s="734"/>
      <c r="AC65" s="735"/>
      <c r="AF65" s="734"/>
      <c r="AG65" s="734"/>
      <c r="AH65" s="734"/>
      <c r="AI65" s="734"/>
      <c r="AJ65" s="734"/>
      <c r="AK65" s="734"/>
      <c r="AL65" s="734"/>
      <c r="AM65" s="734"/>
      <c r="AN65" s="734"/>
      <c r="AO65" s="734"/>
      <c r="AP65" s="734"/>
      <c r="AQ65" s="734"/>
      <c r="AR65" s="734"/>
      <c r="AS65" s="734"/>
      <c r="AT65" s="734"/>
      <c r="AU65" s="734"/>
      <c r="AV65" s="734"/>
      <c r="AW65" s="734"/>
      <c r="AX65" s="734"/>
      <c r="AY65" s="734"/>
      <c r="AZ65" s="734"/>
      <c r="BA65" s="734"/>
      <c r="BB65" s="734"/>
      <c r="BC65" s="734"/>
      <c r="BD65" s="734"/>
      <c r="BE65" s="734"/>
      <c r="BF65" s="734"/>
    </row>
    <row r="66" spans="2:58" s="736" customFormat="1" ht="9.75" customHeight="1" x14ac:dyDescent="0.2">
      <c r="B66" s="342" t="s">
        <v>297</v>
      </c>
      <c r="C66" s="726"/>
      <c r="D66" s="726"/>
      <c r="E66" s="726"/>
      <c r="F66" s="732"/>
      <c r="G66" s="732"/>
      <c r="H66" s="732"/>
      <c r="I66" s="732"/>
      <c r="J66" s="732"/>
      <c r="K66" s="732"/>
      <c r="L66" s="733"/>
      <c r="M66" s="734"/>
      <c r="N66" s="734"/>
      <c r="O66" s="734"/>
      <c r="P66" s="734"/>
      <c r="Q66" s="734"/>
      <c r="R66" s="734"/>
      <c r="S66" s="734"/>
      <c r="T66" s="734"/>
      <c r="U66" s="734"/>
      <c r="V66" s="734"/>
      <c r="W66" s="734"/>
      <c r="X66" s="734"/>
      <c r="Y66" s="734"/>
      <c r="Z66" s="734"/>
      <c r="AA66" s="734"/>
      <c r="AB66" s="734"/>
      <c r="AC66" s="735"/>
      <c r="AF66" s="734"/>
      <c r="AG66" s="734"/>
      <c r="AH66" s="734"/>
      <c r="AI66" s="734"/>
      <c r="AJ66" s="734"/>
      <c r="AK66" s="734"/>
      <c r="AL66" s="734"/>
      <c r="AM66" s="734"/>
      <c r="AN66" s="734"/>
      <c r="AO66" s="734"/>
      <c r="AP66" s="734"/>
      <c r="AQ66" s="734"/>
      <c r="AR66" s="734"/>
      <c r="AS66" s="734"/>
      <c r="AT66" s="734"/>
      <c r="AU66" s="734"/>
      <c r="AV66" s="734"/>
      <c r="AW66" s="734"/>
      <c r="AX66" s="734"/>
      <c r="AY66" s="734"/>
      <c r="AZ66" s="734"/>
      <c r="BA66" s="734"/>
      <c r="BB66" s="734"/>
      <c r="BC66" s="734"/>
      <c r="BD66" s="734"/>
      <c r="BE66" s="734"/>
      <c r="BF66" s="734"/>
    </row>
    <row r="67" spans="2:58" ht="12.75" customHeight="1" x14ac:dyDescent="0.25">
      <c r="B67" s="342" t="s">
        <v>200</v>
      </c>
      <c r="D67" s="35"/>
      <c r="L67" s="347"/>
      <c r="AC67" s="14"/>
    </row>
    <row r="68" spans="2:58" ht="48" customHeight="1" thickBot="1" x14ac:dyDescent="0.3">
      <c r="B68" s="1677" t="s">
        <v>313</v>
      </c>
      <c r="C68" s="1678"/>
      <c r="D68" s="1678"/>
      <c r="E68" s="1678"/>
      <c r="F68" s="1678"/>
      <c r="G68" s="1678"/>
      <c r="H68" s="1678"/>
      <c r="I68" s="1678"/>
      <c r="J68" s="1678"/>
      <c r="K68" s="1678"/>
      <c r="L68" s="1679"/>
      <c r="AC68" s="14"/>
    </row>
    <row r="69" spans="2:58" x14ac:dyDescent="0.25">
      <c r="B69" s="726"/>
      <c r="D69" s="35"/>
      <c r="AC69" s="14"/>
    </row>
    <row r="70" spans="2:58" x14ac:dyDescent="0.25">
      <c r="B70" s="1708"/>
      <c r="C70" s="1708"/>
      <c r="D70" s="1708"/>
      <c r="E70" s="1708"/>
      <c r="F70" s="1708"/>
      <c r="G70" s="1708"/>
      <c r="H70" s="1708"/>
      <c r="I70" s="1708"/>
      <c r="J70" s="1708"/>
      <c r="AC70" s="14"/>
    </row>
    <row r="71" spans="2:58" x14ac:dyDescent="0.25">
      <c r="D71" s="35"/>
    </row>
    <row r="72" spans="2:58" x14ac:dyDescent="0.25">
      <c r="D72" s="35"/>
    </row>
    <row r="73" spans="2:58" x14ac:dyDescent="0.25">
      <c r="D73" s="35"/>
    </row>
    <row r="74" spans="2:58" x14ac:dyDescent="0.25">
      <c r="D74" s="35"/>
    </row>
    <row r="75" spans="2:58" x14ac:dyDescent="0.25">
      <c r="D75" s="35"/>
    </row>
    <row r="76" spans="2:58" x14ac:dyDescent="0.25">
      <c r="D76" s="35"/>
    </row>
    <row r="77" spans="2:58" x14ac:dyDescent="0.25">
      <c r="D77" s="35"/>
    </row>
    <row r="78" spans="2:58" x14ac:dyDescent="0.25">
      <c r="D78" s="35"/>
      <c r="F78" s="40"/>
    </row>
    <row r="79" spans="2:58" x14ac:dyDescent="0.25">
      <c r="D79" s="33"/>
      <c r="E79" s="34"/>
      <c r="F79" s="34"/>
    </row>
    <row r="80" spans="2:58" x14ac:dyDescent="0.25">
      <c r="D80" s="35"/>
    </row>
    <row r="81" spans="4:6" x14ac:dyDescent="0.25">
      <c r="D81" s="35"/>
    </row>
    <row r="82" spans="4:6" x14ac:dyDescent="0.25">
      <c r="D82" s="35"/>
    </row>
    <row r="83" spans="4:6" x14ac:dyDescent="0.25">
      <c r="D83" s="35"/>
    </row>
    <row r="84" spans="4:6" x14ac:dyDescent="0.25">
      <c r="D84" s="35"/>
    </row>
    <row r="85" spans="4:6" x14ac:dyDescent="0.25">
      <c r="D85" s="33"/>
      <c r="E85" s="34"/>
      <c r="F85" s="34"/>
    </row>
    <row r="86" spans="4:6" x14ac:dyDescent="0.25">
      <c r="D86" s="35"/>
    </row>
    <row r="87" spans="4:6" x14ac:dyDescent="0.25">
      <c r="D87" s="35"/>
    </row>
    <row r="88" spans="4:6" x14ac:dyDescent="0.25">
      <c r="D88" s="35"/>
    </row>
    <row r="89" spans="4:6" x14ac:dyDescent="0.25">
      <c r="D89" s="35"/>
    </row>
    <row r="90" spans="4:6" x14ac:dyDescent="0.25">
      <c r="D90" s="35"/>
    </row>
    <row r="91" spans="4:6" x14ac:dyDescent="0.25">
      <c r="D91" s="35"/>
    </row>
    <row r="92" spans="4:6" x14ac:dyDescent="0.25">
      <c r="D92" s="35"/>
    </row>
    <row r="93" spans="4:6" x14ac:dyDescent="0.25">
      <c r="D93" s="35"/>
    </row>
    <row r="94" spans="4:6" x14ac:dyDescent="0.25">
      <c r="D94" s="33"/>
      <c r="E94" s="34"/>
      <c r="F94" s="34"/>
    </row>
    <row r="95" spans="4:6" x14ac:dyDescent="0.25">
      <c r="D95" s="35"/>
    </row>
    <row r="96" spans="4:6" x14ac:dyDescent="0.25">
      <c r="D96" s="35"/>
    </row>
    <row r="97" spans="4:4" x14ac:dyDescent="0.25">
      <c r="D97" s="35"/>
    </row>
    <row r="98" spans="4:4" x14ac:dyDescent="0.25">
      <c r="D98" s="35"/>
    </row>
    <row r="99" spans="4:4" x14ac:dyDescent="0.25">
      <c r="D99" s="35"/>
    </row>
    <row r="100" spans="4:4" x14ac:dyDescent="0.25">
      <c r="D100" s="35"/>
    </row>
    <row r="101" spans="4:4" x14ac:dyDescent="0.25">
      <c r="D101" s="35"/>
    </row>
    <row r="102" spans="4:4" x14ac:dyDescent="0.25">
      <c r="D102" s="35"/>
    </row>
    <row r="103" spans="4:4" x14ac:dyDescent="0.25">
      <c r="D103" s="35"/>
    </row>
    <row r="104" spans="4:4" x14ac:dyDescent="0.25">
      <c r="D104" s="38"/>
    </row>
  </sheetData>
  <mergeCells count="110">
    <mergeCell ref="K9:AA9"/>
    <mergeCell ref="B1:BF1"/>
    <mergeCell ref="E3:L3"/>
    <mergeCell ref="M3:AA3"/>
    <mergeCell ref="AB3:AE3"/>
    <mergeCell ref="AF3:AM3"/>
    <mergeCell ref="AN3:AZ3"/>
    <mergeCell ref="BA3:BF3"/>
    <mergeCell ref="AH4:AI4"/>
    <mergeCell ref="AR4:AR7"/>
    <mergeCell ref="AJ5:AJ7"/>
    <mergeCell ref="AK5:AK7"/>
    <mergeCell ref="AL5:AL7"/>
    <mergeCell ref="Q4:V4"/>
    <mergeCell ref="W4:AA4"/>
    <mergeCell ref="J8:J9"/>
    <mergeCell ref="B3:C10"/>
    <mergeCell ref="D3:D9"/>
    <mergeCell ref="E8:E9"/>
    <mergeCell ref="F8:F9"/>
    <mergeCell ref="G8:G9"/>
    <mergeCell ref="E4:G4"/>
    <mergeCell ref="H4:I4"/>
    <mergeCell ref="J4:L4"/>
    <mergeCell ref="AB4:AB7"/>
    <mergeCell ref="AF4:AG4"/>
    <mergeCell ref="AX4:AX7"/>
    <mergeCell ref="AJ4:AM4"/>
    <mergeCell ref="AN4:AN7"/>
    <mergeCell ref="AO4:AO7"/>
    <mergeCell ref="AP4:AP7"/>
    <mergeCell ref="AQ4:AQ7"/>
    <mergeCell ref="AM5:AM7"/>
    <mergeCell ref="AS4:AS7"/>
    <mergeCell ref="AT4:AT7"/>
    <mergeCell ref="AU4:AU7"/>
    <mergeCell ref="AV4:AV7"/>
    <mergeCell ref="AW4:AW7"/>
    <mergeCell ref="M5:M7"/>
    <mergeCell ref="N5:N7"/>
    <mergeCell ref="O5:O7"/>
    <mergeCell ref="Q5:Q7"/>
    <mergeCell ref="R5:R7"/>
    <mergeCell ref="S5:S7"/>
    <mergeCell ref="M4:O4"/>
    <mergeCell ref="P4:P7"/>
    <mergeCell ref="E5:E7"/>
    <mergeCell ref="F5:F7"/>
    <mergeCell ref="G5:G7"/>
    <mergeCell ref="H5:H7"/>
    <mergeCell ref="I5:I7"/>
    <mergeCell ref="B61:K61"/>
    <mergeCell ref="B64:L64"/>
    <mergeCell ref="B70:J70"/>
    <mergeCell ref="B55:G55"/>
    <mergeCell ref="B57:K57"/>
    <mergeCell ref="B59:L59"/>
    <mergeCell ref="B68:L68"/>
    <mergeCell ref="B54:C54"/>
    <mergeCell ref="BA5:BA7"/>
    <mergeCell ref="AD5:AD7"/>
    <mergeCell ref="AE5:AE7"/>
    <mergeCell ref="AF5:AF7"/>
    <mergeCell ref="AG5:AG7"/>
    <mergeCell ref="AH5:AH7"/>
    <mergeCell ref="AI5:AI7"/>
    <mergeCell ref="T5:T7"/>
    <mergeCell ref="U5:U7"/>
    <mergeCell ref="X5:X7"/>
    <mergeCell ref="Y5:Y7"/>
    <mergeCell ref="Z5:Z7"/>
    <mergeCell ref="V5:V7"/>
    <mergeCell ref="J5:J7"/>
    <mergeCell ref="K5:K7"/>
    <mergeCell ref="L5:L7"/>
    <mergeCell ref="AE8:AE9"/>
    <mergeCell ref="AF8:AF9"/>
    <mergeCell ref="AG8:AG9"/>
    <mergeCell ref="AH8:AH9"/>
    <mergeCell ref="AI8:AI9"/>
    <mergeCell ref="BG3:BG7"/>
    <mergeCell ref="H9:I9"/>
    <mergeCell ref="AA5:AA7"/>
    <mergeCell ref="AC5:AC7"/>
    <mergeCell ref="AZ9:BF9"/>
    <mergeCell ref="BE5:BE7"/>
    <mergeCell ref="BF5:BF7"/>
    <mergeCell ref="W5:W7"/>
    <mergeCell ref="AY4:AY7"/>
    <mergeCell ref="AZ4:AZ7"/>
    <mergeCell ref="BA4:BB4"/>
    <mergeCell ref="BC4:BD4"/>
    <mergeCell ref="BE4:BF4"/>
    <mergeCell ref="AB8:AB9"/>
    <mergeCell ref="AC8:AC9"/>
    <mergeCell ref="AD8:AD9"/>
    <mergeCell ref="BB5:BB7"/>
    <mergeCell ref="BC5:BC7"/>
    <mergeCell ref="BD5:BD7"/>
    <mergeCell ref="AO8:AO9"/>
    <mergeCell ref="AP8:AP9"/>
    <mergeCell ref="AX8:AX9"/>
    <mergeCell ref="AY8:AY9"/>
    <mergeCell ref="BG8:BG9"/>
    <mergeCell ref="AJ8:AJ9"/>
    <mergeCell ref="AK8:AK9"/>
    <mergeCell ref="AL8:AL9"/>
    <mergeCell ref="AM8:AM9"/>
    <mergeCell ref="AN8:AN9"/>
    <mergeCell ref="AQ9:AW9"/>
  </mergeCells>
  <pageMargins left="0.7" right="0.7" top="0.75" bottom="0.75" header="0.3" footer="0.3"/>
  <pageSetup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CO105"/>
  <sheetViews>
    <sheetView topLeftCell="A7" zoomScaleNormal="100" workbookViewId="0">
      <selection activeCell="M11" sqref="M11"/>
    </sheetView>
  </sheetViews>
  <sheetFormatPr baseColWidth="10" defaultRowHeight="15" x14ac:dyDescent="0.25"/>
  <cols>
    <col min="1" max="1" width="4.7109375" customWidth="1"/>
    <col min="2" max="2" width="11.85546875" style="285" customWidth="1"/>
    <col min="3" max="3" width="9.28515625" customWidth="1"/>
    <col min="4" max="4" width="11.140625" customWidth="1"/>
    <col min="5" max="9" width="10.7109375" style="30" customWidth="1"/>
    <col min="10" max="12" width="10.7109375" customWidth="1"/>
    <col min="13" max="16" width="10.7109375" style="30" customWidth="1"/>
    <col min="17" max="22" width="8.7109375" style="30" customWidth="1"/>
    <col min="23" max="28" width="10.7109375" style="30" customWidth="1"/>
    <col min="29" max="29" width="12.42578125" customWidth="1"/>
    <col min="30" max="30" width="16.7109375" customWidth="1"/>
    <col min="31" max="31" width="10.7109375" customWidth="1"/>
    <col min="32" max="51" width="10.7109375" style="30" customWidth="1"/>
    <col min="52" max="52" width="21.85546875" style="30" customWidth="1"/>
    <col min="53" max="53" width="12" style="30" customWidth="1"/>
    <col min="54" max="54" width="13.7109375" style="30" customWidth="1"/>
    <col min="55" max="58" width="10.7109375" style="30" customWidth="1"/>
    <col min="251" max="251" width="2.5703125" customWidth="1"/>
    <col min="252" max="252" width="5.140625" customWidth="1"/>
    <col min="253" max="253" width="12.42578125" customWidth="1"/>
    <col min="254" max="254" width="8.5703125" customWidth="1"/>
    <col min="255" max="255" width="9.28515625" customWidth="1"/>
    <col min="256" max="256" width="9.140625" customWidth="1"/>
    <col min="257" max="257" width="9" customWidth="1"/>
    <col min="258" max="258" width="8.85546875" customWidth="1"/>
    <col min="259" max="259" width="9" customWidth="1"/>
    <col min="260" max="261" width="8.85546875" customWidth="1"/>
    <col min="262" max="262" width="9.140625" customWidth="1"/>
    <col min="263" max="263" width="9.28515625" customWidth="1"/>
    <col min="264" max="264" width="9.42578125" customWidth="1"/>
    <col min="265" max="265" width="9.28515625" customWidth="1"/>
    <col min="266" max="266" width="9.5703125" customWidth="1"/>
    <col min="267" max="267" width="10" customWidth="1"/>
    <col min="268" max="268" width="10.140625" customWidth="1"/>
    <col min="269" max="269" width="10.28515625" customWidth="1"/>
    <col min="270" max="270" width="9.42578125" customWidth="1"/>
    <col min="271" max="271" width="9.5703125" customWidth="1"/>
    <col min="272" max="272" width="9" customWidth="1"/>
    <col min="273" max="273" width="9.42578125" customWidth="1"/>
    <col min="274" max="275" width="9.7109375" customWidth="1"/>
    <col min="276" max="277" width="10" customWidth="1"/>
    <col min="278" max="278" width="9.85546875" customWidth="1"/>
    <col min="279" max="279" width="14.140625" customWidth="1"/>
    <col min="280" max="280" width="10.42578125" customWidth="1"/>
    <col min="281" max="281" width="10.5703125" customWidth="1"/>
    <col min="282" max="282" width="10.42578125" customWidth="1"/>
    <col min="283" max="283" width="10.28515625" customWidth="1"/>
    <col min="284" max="284" width="10.5703125" customWidth="1"/>
    <col min="285" max="285" width="9.140625" customWidth="1"/>
    <col min="286" max="286" width="10.42578125" customWidth="1"/>
    <col min="287" max="292" width="9.140625" customWidth="1"/>
    <col min="293" max="293" width="8" customWidth="1"/>
    <col min="294" max="302" width="7.28515625" customWidth="1"/>
    <col min="303" max="303" width="8.42578125" customWidth="1"/>
    <col min="304" max="304" width="9.28515625" customWidth="1"/>
    <col min="305" max="305" width="7.28515625" customWidth="1"/>
    <col min="306" max="306" width="9.85546875" customWidth="1"/>
    <col min="307" max="307" width="10.5703125" customWidth="1"/>
    <col min="308" max="308" width="8.5703125" customWidth="1"/>
    <col min="309" max="310" width="8.42578125" customWidth="1"/>
    <col min="311" max="311" width="9.140625" customWidth="1"/>
    <col min="312" max="312" width="8.140625" customWidth="1"/>
    <col min="313" max="313" width="8.85546875" customWidth="1"/>
    <col min="507" max="507" width="2.5703125" customWidth="1"/>
    <col min="508" max="508" width="5.140625" customWidth="1"/>
    <col min="509" max="509" width="12.42578125" customWidth="1"/>
    <col min="510" max="510" width="8.5703125" customWidth="1"/>
    <col min="511" max="511" width="9.28515625" customWidth="1"/>
    <col min="512" max="512" width="9.140625" customWidth="1"/>
    <col min="513" max="513" width="9" customWidth="1"/>
    <col min="514" max="514" width="8.85546875" customWidth="1"/>
    <col min="515" max="515" width="9" customWidth="1"/>
    <col min="516" max="517" width="8.85546875" customWidth="1"/>
    <col min="518" max="518" width="9.140625" customWidth="1"/>
    <col min="519" max="519" width="9.28515625" customWidth="1"/>
    <col min="520" max="520" width="9.42578125" customWidth="1"/>
    <col min="521" max="521" width="9.28515625" customWidth="1"/>
    <col min="522" max="522" width="9.5703125" customWidth="1"/>
    <col min="523" max="523" width="10" customWidth="1"/>
    <col min="524" max="524" width="10.140625" customWidth="1"/>
    <col min="525" max="525" width="10.28515625" customWidth="1"/>
    <col min="526" max="526" width="9.42578125" customWidth="1"/>
    <col min="527" max="527" width="9.5703125" customWidth="1"/>
    <col min="528" max="528" width="9" customWidth="1"/>
    <col min="529" max="529" width="9.42578125" customWidth="1"/>
    <col min="530" max="531" width="9.7109375" customWidth="1"/>
    <col min="532" max="533" width="10" customWidth="1"/>
    <col min="534" max="534" width="9.85546875" customWidth="1"/>
    <col min="535" max="535" width="14.140625" customWidth="1"/>
    <col min="536" max="536" width="10.42578125" customWidth="1"/>
    <col min="537" max="537" width="10.5703125" customWidth="1"/>
    <col min="538" max="538" width="10.42578125" customWidth="1"/>
    <col min="539" max="539" width="10.28515625" customWidth="1"/>
    <col min="540" max="540" width="10.5703125" customWidth="1"/>
    <col min="541" max="541" width="9.140625" customWidth="1"/>
    <col min="542" max="542" width="10.42578125" customWidth="1"/>
    <col min="543" max="548" width="9.140625" customWidth="1"/>
    <col min="549" max="549" width="8" customWidth="1"/>
    <col min="550" max="558" width="7.28515625" customWidth="1"/>
    <col min="559" max="559" width="8.42578125" customWidth="1"/>
    <col min="560" max="560" width="9.28515625" customWidth="1"/>
    <col min="561" max="561" width="7.28515625" customWidth="1"/>
    <col min="562" max="562" width="9.85546875" customWidth="1"/>
    <col min="563" max="563" width="10.5703125" customWidth="1"/>
    <col min="564" max="564" width="8.5703125" customWidth="1"/>
    <col min="565" max="566" width="8.42578125" customWidth="1"/>
    <col min="567" max="567" width="9.140625" customWidth="1"/>
    <col min="568" max="568" width="8.140625" customWidth="1"/>
    <col min="569" max="569" width="8.85546875" customWidth="1"/>
    <col min="763" max="763" width="2.5703125" customWidth="1"/>
    <col min="764" max="764" width="5.140625" customWidth="1"/>
    <col min="765" max="765" width="12.42578125" customWidth="1"/>
    <col min="766" max="766" width="8.5703125" customWidth="1"/>
    <col min="767" max="767" width="9.28515625" customWidth="1"/>
    <col min="768" max="768" width="9.140625" customWidth="1"/>
    <col min="769" max="769" width="9" customWidth="1"/>
    <col min="770" max="770" width="8.85546875" customWidth="1"/>
    <col min="771" max="771" width="9" customWidth="1"/>
    <col min="772" max="773" width="8.85546875" customWidth="1"/>
    <col min="774" max="774" width="9.140625" customWidth="1"/>
    <col min="775" max="775" width="9.28515625" customWidth="1"/>
    <col min="776" max="776" width="9.42578125" customWidth="1"/>
    <col min="777" max="777" width="9.28515625" customWidth="1"/>
    <col min="778" max="778" width="9.5703125" customWidth="1"/>
    <col min="779" max="779" width="10" customWidth="1"/>
    <col min="780" max="780" width="10.140625" customWidth="1"/>
    <col min="781" max="781" width="10.28515625" customWidth="1"/>
    <col min="782" max="782" width="9.42578125" customWidth="1"/>
    <col min="783" max="783" width="9.5703125" customWidth="1"/>
    <col min="784" max="784" width="9" customWidth="1"/>
    <col min="785" max="785" width="9.42578125" customWidth="1"/>
    <col min="786" max="787" width="9.7109375" customWidth="1"/>
    <col min="788" max="789" width="10" customWidth="1"/>
    <col min="790" max="790" width="9.85546875" customWidth="1"/>
    <col min="791" max="791" width="14.140625" customWidth="1"/>
    <col min="792" max="792" width="10.42578125" customWidth="1"/>
    <col min="793" max="793" width="10.5703125" customWidth="1"/>
    <col min="794" max="794" width="10.42578125" customWidth="1"/>
    <col min="795" max="795" width="10.28515625" customWidth="1"/>
    <col min="796" max="796" width="10.5703125" customWidth="1"/>
    <col min="797" max="797" width="9.140625" customWidth="1"/>
    <col min="798" max="798" width="10.42578125" customWidth="1"/>
    <col min="799" max="804" width="9.140625" customWidth="1"/>
    <col min="805" max="805" width="8" customWidth="1"/>
    <col min="806" max="814" width="7.28515625" customWidth="1"/>
    <col min="815" max="815" width="8.42578125" customWidth="1"/>
    <col min="816" max="816" width="9.28515625" customWidth="1"/>
    <col min="817" max="817" width="7.28515625" customWidth="1"/>
    <col min="818" max="818" width="9.85546875" customWidth="1"/>
    <col min="819" max="819" width="10.5703125" customWidth="1"/>
    <col min="820" max="820" width="8.5703125" customWidth="1"/>
    <col min="821" max="822" width="8.42578125" customWidth="1"/>
    <col min="823" max="823" width="9.140625" customWidth="1"/>
    <col min="824" max="824" width="8.140625" customWidth="1"/>
    <col min="825" max="825" width="8.85546875" customWidth="1"/>
    <col min="1019" max="1019" width="2.5703125" customWidth="1"/>
    <col min="1020" max="1020" width="5.140625" customWidth="1"/>
    <col min="1021" max="1021" width="12.42578125" customWidth="1"/>
    <col min="1022" max="1022" width="8.5703125" customWidth="1"/>
    <col min="1023" max="1023" width="9.28515625" customWidth="1"/>
    <col min="1024" max="1024" width="9.140625" customWidth="1"/>
    <col min="1025" max="1025" width="9" customWidth="1"/>
    <col min="1026" max="1026" width="8.85546875" customWidth="1"/>
    <col min="1027" max="1027" width="9" customWidth="1"/>
    <col min="1028" max="1029" width="8.85546875" customWidth="1"/>
    <col min="1030" max="1030" width="9.140625" customWidth="1"/>
    <col min="1031" max="1031" width="9.28515625" customWidth="1"/>
    <col min="1032" max="1032" width="9.42578125" customWidth="1"/>
    <col min="1033" max="1033" width="9.28515625" customWidth="1"/>
    <col min="1034" max="1034" width="9.5703125" customWidth="1"/>
    <col min="1035" max="1035" width="10" customWidth="1"/>
    <col min="1036" max="1036" width="10.140625" customWidth="1"/>
    <col min="1037" max="1037" width="10.28515625" customWidth="1"/>
    <col min="1038" max="1038" width="9.42578125" customWidth="1"/>
    <col min="1039" max="1039" width="9.5703125" customWidth="1"/>
    <col min="1040" max="1040" width="9" customWidth="1"/>
    <col min="1041" max="1041" width="9.42578125" customWidth="1"/>
    <col min="1042" max="1043" width="9.7109375" customWidth="1"/>
    <col min="1044" max="1045" width="10" customWidth="1"/>
    <col min="1046" max="1046" width="9.85546875" customWidth="1"/>
    <col min="1047" max="1047" width="14.140625" customWidth="1"/>
    <col min="1048" max="1048" width="10.42578125" customWidth="1"/>
    <col min="1049" max="1049" width="10.5703125" customWidth="1"/>
    <col min="1050" max="1050" width="10.42578125" customWidth="1"/>
    <col min="1051" max="1051" width="10.28515625" customWidth="1"/>
    <col min="1052" max="1052" width="10.5703125" customWidth="1"/>
    <col min="1053" max="1053" width="9.140625" customWidth="1"/>
    <col min="1054" max="1054" width="10.42578125" customWidth="1"/>
    <col min="1055" max="1060" width="9.140625" customWidth="1"/>
    <col min="1061" max="1061" width="8" customWidth="1"/>
    <col min="1062" max="1070" width="7.28515625" customWidth="1"/>
    <col min="1071" max="1071" width="8.42578125" customWidth="1"/>
    <col min="1072" max="1072" width="9.28515625" customWidth="1"/>
    <col min="1073" max="1073" width="7.28515625" customWidth="1"/>
    <col min="1074" max="1074" width="9.85546875" customWidth="1"/>
    <col min="1075" max="1075" width="10.5703125" customWidth="1"/>
    <col min="1076" max="1076" width="8.5703125" customWidth="1"/>
    <col min="1077" max="1078" width="8.42578125" customWidth="1"/>
    <col min="1079" max="1079" width="9.140625" customWidth="1"/>
    <col min="1080" max="1080" width="8.140625" customWidth="1"/>
    <col min="1081" max="1081" width="8.85546875" customWidth="1"/>
    <col min="1275" max="1275" width="2.5703125" customWidth="1"/>
    <col min="1276" max="1276" width="5.140625" customWidth="1"/>
    <col min="1277" max="1277" width="12.42578125" customWidth="1"/>
    <col min="1278" max="1278" width="8.5703125" customWidth="1"/>
    <col min="1279" max="1279" width="9.28515625" customWidth="1"/>
    <col min="1280" max="1280" width="9.140625" customWidth="1"/>
    <col min="1281" max="1281" width="9" customWidth="1"/>
    <col min="1282" max="1282" width="8.85546875" customWidth="1"/>
    <col min="1283" max="1283" width="9" customWidth="1"/>
    <col min="1284" max="1285" width="8.85546875" customWidth="1"/>
    <col min="1286" max="1286" width="9.140625" customWidth="1"/>
    <col min="1287" max="1287" width="9.28515625" customWidth="1"/>
    <col min="1288" max="1288" width="9.42578125" customWidth="1"/>
    <col min="1289" max="1289" width="9.28515625" customWidth="1"/>
    <col min="1290" max="1290" width="9.5703125" customWidth="1"/>
    <col min="1291" max="1291" width="10" customWidth="1"/>
    <col min="1292" max="1292" width="10.140625" customWidth="1"/>
    <col min="1293" max="1293" width="10.28515625" customWidth="1"/>
    <col min="1294" max="1294" width="9.42578125" customWidth="1"/>
    <col min="1295" max="1295" width="9.5703125" customWidth="1"/>
    <col min="1296" max="1296" width="9" customWidth="1"/>
    <col min="1297" max="1297" width="9.42578125" customWidth="1"/>
    <col min="1298" max="1299" width="9.7109375" customWidth="1"/>
    <col min="1300" max="1301" width="10" customWidth="1"/>
    <col min="1302" max="1302" width="9.85546875" customWidth="1"/>
    <col min="1303" max="1303" width="14.140625" customWidth="1"/>
    <col min="1304" max="1304" width="10.42578125" customWidth="1"/>
    <col min="1305" max="1305" width="10.5703125" customWidth="1"/>
    <col min="1306" max="1306" width="10.42578125" customWidth="1"/>
    <col min="1307" max="1307" width="10.28515625" customWidth="1"/>
    <col min="1308" max="1308" width="10.5703125" customWidth="1"/>
    <col min="1309" max="1309" width="9.140625" customWidth="1"/>
    <col min="1310" max="1310" width="10.42578125" customWidth="1"/>
    <col min="1311" max="1316" width="9.140625" customWidth="1"/>
    <col min="1317" max="1317" width="8" customWidth="1"/>
    <col min="1318" max="1326" width="7.28515625" customWidth="1"/>
    <col min="1327" max="1327" width="8.42578125" customWidth="1"/>
    <col min="1328" max="1328" width="9.28515625" customWidth="1"/>
    <col min="1329" max="1329" width="7.28515625" customWidth="1"/>
    <col min="1330" max="1330" width="9.85546875" customWidth="1"/>
    <col min="1331" max="1331" width="10.5703125" customWidth="1"/>
    <col min="1332" max="1332" width="8.5703125" customWidth="1"/>
    <col min="1333" max="1334" width="8.42578125" customWidth="1"/>
    <col min="1335" max="1335" width="9.140625" customWidth="1"/>
    <col min="1336" max="1336" width="8.140625" customWidth="1"/>
    <col min="1337" max="1337" width="8.85546875" customWidth="1"/>
    <col min="1531" max="1531" width="2.5703125" customWidth="1"/>
    <col min="1532" max="1532" width="5.140625" customWidth="1"/>
    <col min="1533" max="1533" width="12.42578125" customWidth="1"/>
    <col min="1534" max="1534" width="8.5703125" customWidth="1"/>
    <col min="1535" max="1535" width="9.28515625" customWidth="1"/>
    <col min="1536" max="1536" width="9.140625" customWidth="1"/>
    <col min="1537" max="1537" width="9" customWidth="1"/>
    <col min="1538" max="1538" width="8.85546875" customWidth="1"/>
    <col min="1539" max="1539" width="9" customWidth="1"/>
    <col min="1540" max="1541" width="8.85546875" customWidth="1"/>
    <col min="1542" max="1542" width="9.140625" customWidth="1"/>
    <col min="1543" max="1543" width="9.28515625" customWidth="1"/>
    <col min="1544" max="1544" width="9.42578125" customWidth="1"/>
    <col min="1545" max="1545" width="9.28515625" customWidth="1"/>
    <col min="1546" max="1546" width="9.5703125" customWidth="1"/>
    <col min="1547" max="1547" width="10" customWidth="1"/>
    <col min="1548" max="1548" width="10.140625" customWidth="1"/>
    <col min="1549" max="1549" width="10.28515625" customWidth="1"/>
    <col min="1550" max="1550" width="9.42578125" customWidth="1"/>
    <col min="1551" max="1551" width="9.5703125" customWidth="1"/>
    <col min="1552" max="1552" width="9" customWidth="1"/>
    <col min="1553" max="1553" width="9.42578125" customWidth="1"/>
    <col min="1554" max="1555" width="9.7109375" customWidth="1"/>
    <col min="1556" max="1557" width="10" customWidth="1"/>
    <col min="1558" max="1558" width="9.85546875" customWidth="1"/>
    <col min="1559" max="1559" width="14.140625" customWidth="1"/>
    <col min="1560" max="1560" width="10.42578125" customWidth="1"/>
    <col min="1561" max="1561" width="10.5703125" customWidth="1"/>
    <col min="1562" max="1562" width="10.42578125" customWidth="1"/>
    <col min="1563" max="1563" width="10.28515625" customWidth="1"/>
    <col min="1564" max="1564" width="10.5703125" customWidth="1"/>
    <col min="1565" max="1565" width="9.140625" customWidth="1"/>
    <col min="1566" max="1566" width="10.42578125" customWidth="1"/>
    <col min="1567" max="1572" width="9.140625" customWidth="1"/>
    <col min="1573" max="1573" width="8" customWidth="1"/>
    <col min="1574" max="1582" width="7.28515625" customWidth="1"/>
    <col min="1583" max="1583" width="8.42578125" customWidth="1"/>
    <col min="1584" max="1584" width="9.28515625" customWidth="1"/>
    <col min="1585" max="1585" width="7.28515625" customWidth="1"/>
    <col min="1586" max="1586" width="9.85546875" customWidth="1"/>
    <col min="1587" max="1587" width="10.5703125" customWidth="1"/>
    <col min="1588" max="1588" width="8.5703125" customWidth="1"/>
    <col min="1589" max="1590" width="8.42578125" customWidth="1"/>
    <col min="1591" max="1591" width="9.140625" customWidth="1"/>
    <col min="1592" max="1592" width="8.140625" customWidth="1"/>
    <col min="1593" max="1593" width="8.85546875" customWidth="1"/>
    <col min="1787" max="1787" width="2.5703125" customWidth="1"/>
    <col min="1788" max="1788" width="5.140625" customWidth="1"/>
    <col min="1789" max="1789" width="12.42578125" customWidth="1"/>
    <col min="1790" max="1790" width="8.5703125" customWidth="1"/>
    <col min="1791" max="1791" width="9.28515625" customWidth="1"/>
    <col min="1792" max="1792" width="9.140625" customWidth="1"/>
    <col min="1793" max="1793" width="9" customWidth="1"/>
    <col min="1794" max="1794" width="8.85546875" customWidth="1"/>
    <col min="1795" max="1795" width="9" customWidth="1"/>
    <col min="1796" max="1797" width="8.85546875" customWidth="1"/>
    <col min="1798" max="1798" width="9.140625" customWidth="1"/>
    <col min="1799" max="1799" width="9.28515625" customWidth="1"/>
    <col min="1800" max="1800" width="9.42578125" customWidth="1"/>
    <col min="1801" max="1801" width="9.28515625" customWidth="1"/>
    <col min="1802" max="1802" width="9.5703125" customWidth="1"/>
    <col min="1803" max="1803" width="10" customWidth="1"/>
    <col min="1804" max="1804" width="10.140625" customWidth="1"/>
    <col min="1805" max="1805" width="10.28515625" customWidth="1"/>
    <col min="1806" max="1806" width="9.42578125" customWidth="1"/>
    <col min="1807" max="1807" width="9.5703125" customWidth="1"/>
    <col min="1808" max="1808" width="9" customWidth="1"/>
    <col min="1809" max="1809" width="9.42578125" customWidth="1"/>
    <col min="1810" max="1811" width="9.7109375" customWidth="1"/>
    <col min="1812" max="1813" width="10" customWidth="1"/>
    <col min="1814" max="1814" width="9.85546875" customWidth="1"/>
    <col min="1815" max="1815" width="14.140625" customWidth="1"/>
    <col min="1816" max="1816" width="10.42578125" customWidth="1"/>
    <col min="1817" max="1817" width="10.5703125" customWidth="1"/>
    <col min="1818" max="1818" width="10.42578125" customWidth="1"/>
    <col min="1819" max="1819" width="10.28515625" customWidth="1"/>
    <col min="1820" max="1820" width="10.5703125" customWidth="1"/>
    <col min="1821" max="1821" width="9.140625" customWidth="1"/>
    <col min="1822" max="1822" width="10.42578125" customWidth="1"/>
    <col min="1823" max="1828" width="9.140625" customWidth="1"/>
    <col min="1829" max="1829" width="8" customWidth="1"/>
    <col min="1830" max="1838" width="7.28515625" customWidth="1"/>
    <col min="1839" max="1839" width="8.42578125" customWidth="1"/>
    <col min="1840" max="1840" width="9.28515625" customWidth="1"/>
    <col min="1841" max="1841" width="7.28515625" customWidth="1"/>
    <col min="1842" max="1842" width="9.85546875" customWidth="1"/>
    <col min="1843" max="1843" width="10.5703125" customWidth="1"/>
    <col min="1844" max="1844" width="8.5703125" customWidth="1"/>
    <col min="1845" max="1846" width="8.42578125" customWidth="1"/>
    <col min="1847" max="1847" width="9.140625" customWidth="1"/>
    <col min="1848" max="1848" width="8.140625" customWidth="1"/>
    <col min="1849" max="1849" width="8.85546875" customWidth="1"/>
    <col min="2043" max="2043" width="2.5703125" customWidth="1"/>
    <col min="2044" max="2044" width="5.140625" customWidth="1"/>
    <col min="2045" max="2045" width="12.42578125" customWidth="1"/>
    <col min="2046" max="2046" width="8.5703125" customWidth="1"/>
    <col min="2047" max="2047" width="9.28515625" customWidth="1"/>
    <col min="2048" max="2048" width="9.140625" customWidth="1"/>
    <col min="2049" max="2049" width="9" customWidth="1"/>
    <col min="2050" max="2050" width="8.85546875" customWidth="1"/>
    <col min="2051" max="2051" width="9" customWidth="1"/>
    <col min="2052" max="2053" width="8.85546875" customWidth="1"/>
    <col min="2054" max="2054" width="9.140625" customWidth="1"/>
    <col min="2055" max="2055" width="9.28515625" customWidth="1"/>
    <col min="2056" max="2056" width="9.42578125" customWidth="1"/>
    <col min="2057" max="2057" width="9.28515625" customWidth="1"/>
    <col min="2058" max="2058" width="9.5703125" customWidth="1"/>
    <col min="2059" max="2059" width="10" customWidth="1"/>
    <col min="2060" max="2060" width="10.140625" customWidth="1"/>
    <col min="2061" max="2061" width="10.28515625" customWidth="1"/>
    <col min="2062" max="2062" width="9.42578125" customWidth="1"/>
    <col min="2063" max="2063" width="9.5703125" customWidth="1"/>
    <col min="2064" max="2064" width="9" customWidth="1"/>
    <col min="2065" max="2065" width="9.42578125" customWidth="1"/>
    <col min="2066" max="2067" width="9.7109375" customWidth="1"/>
    <col min="2068" max="2069" width="10" customWidth="1"/>
    <col min="2070" max="2070" width="9.85546875" customWidth="1"/>
    <col min="2071" max="2071" width="14.140625" customWidth="1"/>
    <col min="2072" max="2072" width="10.42578125" customWidth="1"/>
    <col min="2073" max="2073" width="10.5703125" customWidth="1"/>
    <col min="2074" max="2074" width="10.42578125" customWidth="1"/>
    <col min="2075" max="2075" width="10.28515625" customWidth="1"/>
    <col min="2076" max="2076" width="10.5703125" customWidth="1"/>
    <col min="2077" max="2077" width="9.140625" customWidth="1"/>
    <col min="2078" max="2078" width="10.42578125" customWidth="1"/>
    <col min="2079" max="2084" width="9.140625" customWidth="1"/>
    <col min="2085" max="2085" width="8" customWidth="1"/>
    <col min="2086" max="2094" width="7.28515625" customWidth="1"/>
    <col min="2095" max="2095" width="8.42578125" customWidth="1"/>
    <col min="2096" max="2096" width="9.28515625" customWidth="1"/>
    <col min="2097" max="2097" width="7.28515625" customWidth="1"/>
    <col min="2098" max="2098" width="9.85546875" customWidth="1"/>
    <col min="2099" max="2099" width="10.5703125" customWidth="1"/>
    <col min="2100" max="2100" width="8.5703125" customWidth="1"/>
    <col min="2101" max="2102" width="8.42578125" customWidth="1"/>
    <col min="2103" max="2103" width="9.140625" customWidth="1"/>
    <col min="2104" max="2104" width="8.140625" customWidth="1"/>
    <col min="2105" max="2105" width="8.85546875" customWidth="1"/>
    <col min="2299" max="2299" width="2.5703125" customWidth="1"/>
    <col min="2300" max="2300" width="5.140625" customWidth="1"/>
    <col min="2301" max="2301" width="12.42578125" customWidth="1"/>
    <col min="2302" max="2302" width="8.5703125" customWidth="1"/>
    <col min="2303" max="2303" width="9.28515625" customWidth="1"/>
    <col min="2304" max="2304" width="9.140625" customWidth="1"/>
    <col min="2305" max="2305" width="9" customWidth="1"/>
    <col min="2306" max="2306" width="8.85546875" customWidth="1"/>
    <col min="2307" max="2307" width="9" customWidth="1"/>
    <col min="2308" max="2309" width="8.85546875" customWidth="1"/>
    <col min="2310" max="2310" width="9.140625" customWidth="1"/>
    <col min="2311" max="2311" width="9.28515625" customWidth="1"/>
    <col min="2312" max="2312" width="9.42578125" customWidth="1"/>
    <col min="2313" max="2313" width="9.28515625" customWidth="1"/>
    <col min="2314" max="2314" width="9.5703125" customWidth="1"/>
    <col min="2315" max="2315" width="10" customWidth="1"/>
    <col min="2316" max="2316" width="10.140625" customWidth="1"/>
    <col min="2317" max="2317" width="10.28515625" customWidth="1"/>
    <col min="2318" max="2318" width="9.42578125" customWidth="1"/>
    <col min="2319" max="2319" width="9.5703125" customWidth="1"/>
    <col min="2320" max="2320" width="9" customWidth="1"/>
    <col min="2321" max="2321" width="9.42578125" customWidth="1"/>
    <col min="2322" max="2323" width="9.7109375" customWidth="1"/>
    <col min="2324" max="2325" width="10" customWidth="1"/>
    <col min="2326" max="2326" width="9.85546875" customWidth="1"/>
    <col min="2327" max="2327" width="14.140625" customWidth="1"/>
    <col min="2328" max="2328" width="10.42578125" customWidth="1"/>
    <col min="2329" max="2329" width="10.5703125" customWidth="1"/>
    <col min="2330" max="2330" width="10.42578125" customWidth="1"/>
    <col min="2331" max="2331" width="10.28515625" customWidth="1"/>
    <col min="2332" max="2332" width="10.5703125" customWidth="1"/>
    <col min="2333" max="2333" width="9.140625" customWidth="1"/>
    <col min="2334" max="2334" width="10.42578125" customWidth="1"/>
    <col min="2335" max="2340" width="9.140625" customWidth="1"/>
    <col min="2341" max="2341" width="8" customWidth="1"/>
    <col min="2342" max="2350" width="7.28515625" customWidth="1"/>
    <col min="2351" max="2351" width="8.42578125" customWidth="1"/>
    <col min="2352" max="2352" width="9.28515625" customWidth="1"/>
    <col min="2353" max="2353" width="7.28515625" customWidth="1"/>
    <col min="2354" max="2354" width="9.85546875" customWidth="1"/>
    <col min="2355" max="2355" width="10.5703125" customWidth="1"/>
    <col min="2356" max="2356" width="8.5703125" customWidth="1"/>
    <col min="2357" max="2358" width="8.42578125" customWidth="1"/>
    <col min="2359" max="2359" width="9.140625" customWidth="1"/>
    <col min="2360" max="2360" width="8.140625" customWidth="1"/>
    <col min="2361" max="2361" width="8.85546875" customWidth="1"/>
    <col min="2555" max="2555" width="2.5703125" customWidth="1"/>
    <col min="2556" max="2556" width="5.140625" customWidth="1"/>
    <col min="2557" max="2557" width="12.42578125" customWidth="1"/>
    <col min="2558" max="2558" width="8.5703125" customWidth="1"/>
    <col min="2559" max="2559" width="9.28515625" customWidth="1"/>
    <col min="2560" max="2560" width="9.140625" customWidth="1"/>
    <col min="2561" max="2561" width="9" customWidth="1"/>
    <col min="2562" max="2562" width="8.85546875" customWidth="1"/>
    <col min="2563" max="2563" width="9" customWidth="1"/>
    <col min="2564" max="2565" width="8.85546875" customWidth="1"/>
    <col min="2566" max="2566" width="9.140625" customWidth="1"/>
    <col min="2567" max="2567" width="9.28515625" customWidth="1"/>
    <col min="2568" max="2568" width="9.42578125" customWidth="1"/>
    <col min="2569" max="2569" width="9.28515625" customWidth="1"/>
    <col min="2570" max="2570" width="9.5703125" customWidth="1"/>
    <col min="2571" max="2571" width="10" customWidth="1"/>
    <col min="2572" max="2572" width="10.140625" customWidth="1"/>
    <col min="2573" max="2573" width="10.28515625" customWidth="1"/>
    <col min="2574" max="2574" width="9.42578125" customWidth="1"/>
    <col min="2575" max="2575" width="9.5703125" customWidth="1"/>
    <col min="2576" max="2576" width="9" customWidth="1"/>
    <col min="2577" max="2577" width="9.42578125" customWidth="1"/>
    <col min="2578" max="2579" width="9.7109375" customWidth="1"/>
    <col min="2580" max="2581" width="10" customWidth="1"/>
    <col min="2582" max="2582" width="9.85546875" customWidth="1"/>
    <col min="2583" max="2583" width="14.140625" customWidth="1"/>
    <col min="2584" max="2584" width="10.42578125" customWidth="1"/>
    <col min="2585" max="2585" width="10.5703125" customWidth="1"/>
    <col min="2586" max="2586" width="10.42578125" customWidth="1"/>
    <col min="2587" max="2587" width="10.28515625" customWidth="1"/>
    <col min="2588" max="2588" width="10.5703125" customWidth="1"/>
    <col min="2589" max="2589" width="9.140625" customWidth="1"/>
    <col min="2590" max="2590" width="10.42578125" customWidth="1"/>
    <col min="2591" max="2596" width="9.140625" customWidth="1"/>
    <col min="2597" max="2597" width="8" customWidth="1"/>
    <col min="2598" max="2606" width="7.28515625" customWidth="1"/>
    <col min="2607" max="2607" width="8.42578125" customWidth="1"/>
    <col min="2608" max="2608" width="9.28515625" customWidth="1"/>
    <col min="2609" max="2609" width="7.28515625" customWidth="1"/>
    <col min="2610" max="2610" width="9.85546875" customWidth="1"/>
    <col min="2611" max="2611" width="10.5703125" customWidth="1"/>
    <col min="2612" max="2612" width="8.5703125" customWidth="1"/>
    <col min="2613" max="2614" width="8.42578125" customWidth="1"/>
    <col min="2615" max="2615" width="9.140625" customWidth="1"/>
    <col min="2616" max="2616" width="8.140625" customWidth="1"/>
    <col min="2617" max="2617" width="8.85546875" customWidth="1"/>
    <col min="2811" max="2811" width="2.5703125" customWidth="1"/>
    <col min="2812" max="2812" width="5.140625" customWidth="1"/>
    <col min="2813" max="2813" width="12.42578125" customWidth="1"/>
    <col min="2814" max="2814" width="8.5703125" customWidth="1"/>
    <col min="2815" max="2815" width="9.28515625" customWidth="1"/>
    <col min="2816" max="2816" width="9.140625" customWidth="1"/>
    <col min="2817" max="2817" width="9" customWidth="1"/>
    <col min="2818" max="2818" width="8.85546875" customWidth="1"/>
    <col min="2819" max="2819" width="9" customWidth="1"/>
    <col min="2820" max="2821" width="8.85546875" customWidth="1"/>
    <col min="2822" max="2822" width="9.140625" customWidth="1"/>
    <col min="2823" max="2823" width="9.28515625" customWidth="1"/>
    <col min="2824" max="2824" width="9.42578125" customWidth="1"/>
    <col min="2825" max="2825" width="9.28515625" customWidth="1"/>
    <col min="2826" max="2826" width="9.5703125" customWidth="1"/>
    <col min="2827" max="2827" width="10" customWidth="1"/>
    <col min="2828" max="2828" width="10.140625" customWidth="1"/>
    <col min="2829" max="2829" width="10.28515625" customWidth="1"/>
    <col min="2830" max="2830" width="9.42578125" customWidth="1"/>
    <col min="2831" max="2831" width="9.5703125" customWidth="1"/>
    <col min="2832" max="2832" width="9" customWidth="1"/>
    <col min="2833" max="2833" width="9.42578125" customWidth="1"/>
    <col min="2834" max="2835" width="9.7109375" customWidth="1"/>
    <col min="2836" max="2837" width="10" customWidth="1"/>
    <col min="2838" max="2838" width="9.85546875" customWidth="1"/>
    <col min="2839" max="2839" width="14.140625" customWidth="1"/>
    <col min="2840" max="2840" width="10.42578125" customWidth="1"/>
    <col min="2841" max="2841" width="10.5703125" customWidth="1"/>
    <col min="2842" max="2842" width="10.42578125" customWidth="1"/>
    <col min="2843" max="2843" width="10.28515625" customWidth="1"/>
    <col min="2844" max="2844" width="10.5703125" customWidth="1"/>
    <col min="2845" max="2845" width="9.140625" customWidth="1"/>
    <col min="2846" max="2846" width="10.42578125" customWidth="1"/>
    <col min="2847" max="2852" width="9.140625" customWidth="1"/>
    <col min="2853" max="2853" width="8" customWidth="1"/>
    <col min="2854" max="2862" width="7.28515625" customWidth="1"/>
    <col min="2863" max="2863" width="8.42578125" customWidth="1"/>
    <col min="2864" max="2864" width="9.28515625" customWidth="1"/>
    <col min="2865" max="2865" width="7.28515625" customWidth="1"/>
    <col min="2866" max="2866" width="9.85546875" customWidth="1"/>
    <col min="2867" max="2867" width="10.5703125" customWidth="1"/>
    <col min="2868" max="2868" width="8.5703125" customWidth="1"/>
    <col min="2869" max="2870" width="8.42578125" customWidth="1"/>
    <col min="2871" max="2871" width="9.140625" customWidth="1"/>
    <col min="2872" max="2872" width="8.140625" customWidth="1"/>
    <col min="2873" max="2873" width="8.85546875" customWidth="1"/>
    <col min="3067" max="3067" width="2.5703125" customWidth="1"/>
    <col min="3068" max="3068" width="5.140625" customWidth="1"/>
    <col min="3069" max="3069" width="12.42578125" customWidth="1"/>
    <col min="3070" max="3070" width="8.5703125" customWidth="1"/>
    <col min="3071" max="3071" width="9.28515625" customWidth="1"/>
    <col min="3072" max="3072" width="9.140625" customWidth="1"/>
    <col min="3073" max="3073" width="9" customWidth="1"/>
    <col min="3074" max="3074" width="8.85546875" customWidth="1"/>
    <col min="3075" max="3075" width="9" customWidth="1"/>
    <col min="3076" max="3077" width="8.85546875" customWidth="1"/>
    <col min="3078" max="3078" width="9.140625" customWidth="1"/>
    <col min="3079" max="3079" width="9.28515625" customWidth="1"/>
    <col min="3080" max="3080" width="9.42578125" customWidth="1"/>
    <col min="3081" max="3081" width="9.28515625" customWidth="1"/>
    <col min="3082" max="3082" width="9.5703125" customWidth="1"/>
    <col min="3083" max="3083" width="10" customWidth="1"/>
    <col min="3084" max="3084" width="10.140625" customWidth="1"/>
    <col min="3085" max="3085" width="10.28515625" customWidth="1"/>
    <col min="3086" max="3086" width="9.42578125" customWidth="1"/>
    <col min="3087" max="3087" width="9.5703125" customWidth="1"/>
    <col min="3088" max="3088" width="9" customWidth="1"/>
    <col min="3089" max="3089" width="9.42578125" customWidth="1"/>
    <col min="3090" max="3091" width="9.7109375" customWidth="1"/>
    <col min="3092" max="3093" width="10" customWidth="1"/>
    <col min="3094" max="3094" width="9.85546875" customWidth="1"/>
    <col min="3095" max="3095" width="14.140625" customWidth="1"/>
    <col min="3096" max="3096" width="10.42578125" customWidth="1"/>
    <col min="3097" max="3097" width="10.5703125" customWidth="1"/>
    <col min="3098" max="3098" width="10.42578125" customWidth="1"/>
    <col min="3099" max="3099" width="10.28515625" customWidth="1"/>
    <col min="3100" max="3100" width="10.5703125" customWidth="1"/>
    <col min="3101" max="3101" width="9.140625" customWidth="1"/>
    <col min="3102" max="3102" width="10.42578125" customWidth="1"/>
    <col min="3103" max="3108" width="9.140625" customWidth="1"/>
    <col min="3109" max="3109" width="8" customWidth="1"/>
    <col min="3110" max="3118" width="7.28515625" customWidth="1"/>
    <col min="3119" max="3119" width="8.42578125" customWidth="1"/>
    <col min="3120" max="3120" width="9.28515625" customWidth="1"/>
    <col min="3121" max="3121" width="7.28515625" customWidth="1"/>
    <col min="3122" max="3122" width="9.85546875" customWidth="1"/>
    <col min="3123" max="3123" width="10.5703125" customWidth="1"/>
    <col min="3124" max="3124" width="8.5703125" customWidth="1"/>
    <col min="3125" max="3126" width="8.42578125" customWidth="1"/>
    <col min="3127" max="3127" width="9.140625" customWidth="1"/>
    <col min="3128" max="3128" width="8.140625" customWidth="1"/>
    <col min="3129" max="3129" width="8.85546875" customWidth="1"/>
    <col min="3323" max="3323" width="2.5703125" customWidth="1"/>
    <col min="3324" max="3324" width="5.140625" customWidth="1"/>
    <col min="3325" max="3325" width="12.42578125" customWidth="1"/>
    <col min="3326" max="3326" width="8.5703125" customWidth="1"/>
    <col min="3327" max="3327" width="9.28515625" customWidth="1"/>
    <col min="3328" max="3328" width="9.140625" customWidth="1"/>
    <col min="3329" max="3329" width="9" customWidth="1"/>
    <col min="3330" max="3330" width="8.85546875" customWidth="1"/>
    <col min="3331" max="3331" width="9" customWidth="1"/>
    <col min="3332" max="3333" width="8.85546875" customWidth="1"/>
    <col min="3334" max="3334" width="9.140625" customWidth="1"/>
    <col min="3335" max="3335" width="9.28515625" customWidth="1"/>
    <col min="3336" max="3336" width="9.42578125" customWidth="1"/>
    <col min="3337" max="3337" width="9.28515625" customWidth="1"/>
    <col min="3338" max="3338" width="9.5703125" customWidth="1"/>
    <col min="3339" max="3339" width="10" customWidth="1"/>
    <col min="3340" max="3340" width="10.140625" customWidth="1"/>
    <col min="3341" max="3341" width="10.28515625" customWidth="1"/>
    <col min="3342" max="3342" width="9.42578125" customWidth="1"/>
    <col min="3343" max="3343" width="9.5703125" customWidth="1"/>
    <col min="3344" max="3344" width="9" customWidth="1"/>
    <col min="3345" max="3345" width="9.42578125" customWidth="1"/>
    <col min="3346" max="3347" width="9.7109375" customWidth="1"/>
    <col min="3348" max="3349" width="10" customWidth="1"/>
    <col min="3350" max="3350" width="9.85546875" customWidth="1"/>
    <col min="3351" max="3351" width="14.140625" customWidth="1"/>
    <col min="3352" max="3352" width="10.42578125" customWidth="1"/>
    <col min="3353" max="3353" width="10.5703125" customWidth="1"/>
    <col min="3354" max="3354" width="10.42578125" customWidth="1"/>
    <col min="3355" max="3355" width="10.28515625" customWidth="1"/>
    <col min="3356" max="3356" width="10.5703125" customWidth="1"/>
    <col min="3357" max="3357" width="9.140625" customWidth="1"/>
    <col min="3358" max="3358" width="10.42578125" customWidth="1"/>
    <col min="3359" max="3364" width="9.140625" customWidth="1"/>
    <col min="3365" max="3365" width="8" customWidth="1"/>
    <col min="3366" max="3374" width="7.28515625" customWidth="1"/>
    <col min="3375" max="3375" width="8.42578125" customWidth="1"/>
    <col min="3376" max="3376" width="9.28515625" customWidth="1"/>
    <col min="3377" max="3377" width="7.28515625" customWidth="1"/>
    <col min="3378" max="3378" width="9.85546875" customWidth="1"/>
    <col min="3379" max="3379" width="10.5703125" customWidth="1"/>
    <col min="3380" max="3380" width="8.5703125" customWidth="1"/>
    <col min="3381" max="3382" width="8.42578125" customWidth="1"/>
    <col min="3383" max="3383" width="9.140625" customWidth="1"/>
    <col min="3384" max="3384" width="8.140625" customWidth="1"/>
    <col min="3385" max="3385" width="8.85546875" customWidth="1"/>
    <col min="3579" max="3579" width="2.5703125" customWidth="1"/>
    <col min="3580" max="3580" width="5.140625" customWidth="1"/>
    <col min="3581" max="3581" width="12.42578125" customWidth="1"/>
    <col min="3582" max="3582" width="8.5703125" customWidth="1"/>
    <col min="3583" max="3583" width="9.28515625" customWidth="1"/>
    <col min="3584" max="3584" width="9.140625" customWidth="1"/>
    <col min="3585" max="3585" width="9" customWidth="1"/>
    <col min="3586" max="3586" width="8.85546875" customWidth="1"/>
    <col min="3587" max="3587" width="9" customWidth="1"/>
    <col min="3588" max="3589" width="8.85546875" customWidth="1"/>
    <col min="3590" max="3590" width="9.140625" customWidth="1"/>
    <col min="3591" max="3591" width="9.28515625" customWidth="1"/>
    <col min="3592" max="3592" width="9.42578125" customWidth="1"/>
    <col min="3593" max="3593" width="9.28515625" customWidth="1"/>
    <col min="3594" max="3594" width="9.5703125" customWidth="1"/>
    <col min="3595" max="3595" width="10" customWidth="1"/>
    <col min="3596" max="3596" width="10.140625" customWidth="1"/>
    <col min="3597" max="3597" width="10.28515625" customWidth="1"/>
    <col min="3598" max="3598" width="9.42578125" customWidth="1"/>
    <col min="3599" max="3599" width="9.5703125" customWidth="1"/>
    <col min="3600" max="3600" width="9" customWidth="1"/>
    <col min="3601" max="3601" width="9.42578125" customWidth="1"/>
    <col min="3602" max="3603" width="9.7109375" customWidth="1"/>
    <col min="3604" max="3605" width="10" customWidth="1"/>
    <col min="3606" max="3606" width="9.85546875" customWidth="1"/>
    <col min="3607" max="3607" width="14.140625" customWidth="1"/>
    <col min="3608" max="3608" width="10.42578125" customWidth="1"/>
    <col min="3609" max="3609" width="10.5703125" customWidth="1"/>
    <col min="3610" max="3610" width="10.42578125" customWidth="1"/>
    <col min="3611" max="3611" width="10.28515625" customWidth="1"/>
    <col min="3612" max="3612" width="10.5703125" customWidth="1"/>
    <col min="3613" max="3613" width="9.140625" customWidth="1"/>
    <col min="3614" max="3614" width="10.42578125" customWidth="1"/>
    <col min="3615" max="3620" width="9.140625" customWidth="1"/>
    <col min="3621" max="3621" width="8" customWidth="1"/>
    <col min="3622" max="3630" width="7.28515625" customWidth="1"/>
    <col min="3631" max="3631" width="8.42578125" customWidth="1"/>
    <col min="3632" max="3632" width="9.28515625" customWidth="1"/>
    <col min="3633" max="3633" width="7.28515625" customWidth="1"/>
    <col min="3634" max="3634" width="9.85546875" customWidth="1"/>
    <col min="3635" max="3635" width="10.5703125" customWidth="1"/>
    <col min="3636" max="3636" width="8.5703125" customWidth="1"/>
    <col min="3637" max="3638" width="8.42578125" customWidth="1"/>
    <col min="3639" max="3639" width="9.140625" customWidth="1"/>
    <col min="3640" max="3640" width="8.140625" customWidth="1"/>
    <col min="3641" max="3641" width="8.85546875" customWidth="1"/>
    <col min="3835" max="3835" width="2.5703125" customWidth="1"/>
    <col min="3836" max="3836" width="5.140625" customWidth="1"/>
    <col min="3837" max="3837" width="12.42578125" customWidth="1"/>
    <col min="3838" max="3838" width="8.5703125" customWidth="1"/>
    <col min="3839" max="3839" width="9.28515625" customWidth="1"/>
    <col min="3840" max="3840" width="9.140625" customWidth="1"/>
    <col min="3841" max="3841" width="9" customWidth="1"/>
    <col min="3842" max="3842" width="8.85546875" customWidth="1"/>
    <col min="3843" max="3843" width="9" customWidth="1"/>
    <col min="3844" max="3845" width="8.85546875" customWidth="1"/>
    <col min="3846" max="3846" width="9.140625" customWidth="1"/>
    <col min="3847" max="3847" width="9.28515625" customWidth="1"/>
    <col min="3848" max="3848" width="9.42578125" customWidth="1"/>
    <col min="3849" max="3849" width="9.28515625" customWidth="1"/>
    <col min="3850" max="3850" width="9.5703125" customWidth="1"/>
    <col min="3851" max="3851" width="10" customWidth="1"/>
    <col min="3852" max="3852" width="10.140625" customWidth="1"/>
    <col min="3853" max="3853" width="10.28515625" customWidth="1"/>
    <col min="3854" max="3854" width="9.42578125" customWidth="1"/>
    <col min="3855" max="3855" width="9.5703125" customWidth="1"/>
    <col min="3856" max="3856" width="9" customWidth="1"/>
    <col min="3857" max="3857" width="9.42578125" customWidth="1"/>
    <col min="3858" max="3859" width="9.7109375" customWidth="1"/>
    <col min="3860" max="3861" width="10" customWidth="1"/>
    <col min="3862" max="3862" width="9.85546875" customWidth="1"/>
    <col min="3863" max="3863" width="14.140625" customWidth="1"/>
    <col min="3864" max="3864" width="10.42578125" customWidth="1"/>
    <col min="3865" max="3865" width="10.5703125" customWidth="1"/>
    <col min="3866" max="3866" width="10.42578125" customWidth="1"/>
    <col min="3867" max="3867" width="10.28515625" customWidth="1"/>
    <col min="3868" max="3868" width="10.5703125" customWidth="1"/>
    <col min="3869" max="3869" width="9.140625" customWidth="1"/>
    <col min="3870" max="3870" width="10.42578125" customWidth="1"/>
    <col min="3871" max="3876" width="9.140625" customWidth="1"/>
    <col min="3877" max="3877" width="8" customWidth="1"/>
    <col min="3878" max="3886" width="7.28515625" customWidth="1"/>
    <col min="3887" max="3887" width="8.42578125" customWidth="1"/>
    <col min="3888" max="3888" width="9.28515625" customWidth="1"/>
    <col min="3889" max="3889" width="7.28515625" customWidth="1"/>
    <col min="3890" max="3890" width="9.85546875" customWidth="1"/>
    <col min="3891" max="3891" width="10.5703125" customWidth="1"/>
    <col min="3892" max="3892" width="8.5703125" customWidth="1"/>
    <col min="3893" max="3894" width="8.42578125" customWidth="1"/>
    <col min="3895" max="3895" width="9.140625" customWidth="1"/>
    <col min="3896" max="3896" width="8.140625" customWidth="1"/>
    <col min="3897" max="3897" width="8.85546875" customWidth="1"/>
    <col min="4091" max="4091" width="2.5703125" customWidth="1"/>
    <col min="4092" max="4092" width="5.140625" customWidth="1"/>
    <col min="4093" max="4093" width="12.42578125" customWidth="1"/>
    <col min="4094" max="4094" width="8.5703125" customWidth="1"/>
    <col min="4095" max="4095" width="9.28515625" customWidth="1"/>
    <col min="4096" max="4096" width="9.140625" customWidth="1"/>
    <col min="4097" max="4097" width="9" customWidth="1"/>
    <col min="4098" max="4098" width="8.85546875" customWidth="1"/>
    <col min="4099" max="4099" width="9" customWidth="1"/>
    <col min="4100" max="4101" width="8.85546875" customWidth="1"/>
    <col min="4102" max="4102" width="9.140625" customWidth="1"/>
    <col min="4103" max="4103" width="9.28515625" customWidth="1"/>
    <col min="4104" max="4104" width="9.42578125" customWidth="1"/>
    <col min="4105" max="4105" width="9.28515625" customWidth="1"/>
    <col min="4106" max="4106" width="9.5703125" customWidth="1"/>
    <col min="4107" max="4107" width="10" customWidth="1"/>
    <col min="4108" max="4108" width="10.140625" customWidth="1"/>
    <col min="4109" max="4109" width="10.28515625" customWidth="1"/>
    <col min="4110" max="4110" width="9.42578125" customWidth="1"/>
    <col min="4111" max="4111" width="9.5703125" customWidth="1"/>
    <col min="4112" max="4112" width="9" customWidth="1"/>
    <col min="4113" max="4113" width="9.42578125" customWidth="1"/>
    <col min="4114" max="4115" width="9.7109375" customWidth="1"/>
    <col min="4116" max="4117" width="10" customWidth="1"/>
    <col min="4118" max="4118" width="9.85546875" customWidth="1"/>
    <col min="4119" max="4119" width="14.140625" customWidth="1"/>
    <col min="4120" max="4120" width="10.42578125" customWidth="1"/>
    <col min="4121" max="4121" width="10.5703125" customWidth="1"/>
    <col min="4122" max="4122" width="10.42578125" customWidth="1"/>
    <col min="4123" max="4123" width="10.28515625" customWidth="1"/>
    <col min="4124" max="4124" width="10.5703125" customWidth="1"/>
    <col min="4125" max="4125" width="9.140625" customWidth="1"/>
    <col min="4126" max="4126" width="10.42578125" customWidth="1"/>
    <col min="4127" max="4132" width="9.140625" customWidth="1"/>
    <col min="4133" max="4133" width="8" customWidth="1"/>
    <col min="4134" max="4142" width="7.28515625" customWidth="1"/>
    <col min="4143" max="4143" width="8.42578125" customWidth="1"/>
    <col min="4144" max="4144" width="9.28515625" customWidth="1"/>
    <col min="4145" max="4145" width="7.28515625" customWidth="1"/>
    <col min="4146" max="4146" width="9.85546875" customWidth="1"/>
    <col min="4147" max="4147" width="10.5703125" customWidth="1"/>
    <col min="4148" max="4148" width="8.5703125" customWidth="1"/>
    <col min="4149" max="4150" width="8.42578125" customWidth="1"/>
    <col min="4151" max="4151" width="9.140625" customWidth="1"/>
    <col min="4152" max="4152" width="8.140625" customWidth="1"/>
    <col min="4153" max="4153" width="8.85546875" customWidth="1"/>
    <col min="4347" max="4347" width="2.5703125" customWidth="1"/>
    <col min="4348" max="4348" width="5.140625" customWidth="1"/>
    <col min="4349" max="4349" width="12.42578125" customWidth="1"/>
    <col min="4350" max="4350" width="8.5703125" customWidth="1"/>
    <col min="4351" max="4351" width="9.28515625" customWidth="1"/>
    <col min="4352" max="4352" width="9.140625" customWidth="1"/>
    <col min="4353" max="4353" width="9" customWidth="1"/>
    <col min="4354" max="4354" width="8.85546875" customWidth="1"/>
    <col min="4355" max="4355" width="9" customWidth="1"/>
    <col min="4356" max="4357" width="8.85546875" customWidth="1"/>
    <col min="4358" max="4358" width="9.140625" customWidth="1"/>
    <col min="4359" max="4359" width="9.28515625" customWidth="1"/>
    <col min="4360" max="4360" width="9.42578125" customWidth="1"/>
    <col min="4361" max="4361" width="9.28515625" customWidth="1"/>
    <col min="4362" max="4362" width="9.5703125" customWidth="1"/>
    <col min="4363" max="4363" width="10" customWidth="1"/>
    <col min="4364" max="4364" width="10.140625" customWidth="1"/>
    <col min="4365" max="4365" width="10.28515625" customWidth="1"/>
    <col min="4366" max="4366" width="9.42578125" customWidth="1"/>
    <col min="4367" max="4367" width="9.5703125" customWidth="1"/>
    <col min="4368" max="4368" width="9" customWidth="1"/>
    <col min="4369" max="4369" width="9.42578125" customWidth="1"/>
    <col min="4370" max="4371" width="9.7109375" customWidth="1"/>
    <col min="4372" max="4373" width="10" customWidth="1"/>
    <col min="4374" max="4374" width="9.85546875" customWidth="1"/>
    <col min="4375" max="4375" width="14.140625" customWidth="1"/>
    <col min="4376" max="4376" width="10.42578125" customWidth="1"/>
    <col min="4377" max="4377" width="10.5703125" customWidth="1"/>
    <col min="4378" max="4378" width="10.42578125" customWidth="1"/>
    <col min="4379" max="4379" width="10.28515625" customWidth="1"/>
    <col min="4380" max="4380" width="10.5703125" customWidth="1"/>
    <col min="4381" max="4381" width="9.140625" customWidth="1"/>
    <col min="4382" max="4382" width="10.42578125" customWidth="1"/>
    <col min="4383" max="4388" width="9.140625" customWidth="1"/>
    <col min="4389" max="4389" width="8" customWidth="1"/>
    <col min="4390" max="4398" width="7.28515625" customWidth="1"/>
    <col min="4399" max="4399" width="8.42578125" customWidth="1"/>
    <col min="4400" max="4400" width="9.28515625" customWidth="1"/>
    <col min="4401" max="4401" width="7.28515625" customWidth="1"/>
    <col min="4402" max="4402" width="9.85546875" customWidth="1"/>
    <col min="4403" max="4403" width="10.5703125" customWidth="1"/>
    <col min="4404" max="4404" width="8.5703125" customWidth="1"/>
    <col min="4405" max="4406" width="8.42578125" customWidth="1"/>
    <col min="4407" max="4407" width="9.140625" customWidth="1"/>
    <col min="4408" max="4408" width="8.140625" customWidth="1"/>
    <col min="4409" max="4409" width="8.85546875" customWidth="1"/>
    <col min="4603" max="4603" width="2.5703125" customWidth="1"/>
    <col min="4604" max="4604" width="5.140625" customWidth="1"/>
    <col min="4605" max="4605" width="12.42578125" customWidth="1"/>
    <col min="4606" max="4606" width="8.5703125" customWidth="1"/>
    <col min="4607" max="4607" width="9.28515625" customWidth="1"/>
    <col min="4608" max="4608" width="9.140625" customWidth="1"/>
    <col min="4609" max="4609" width="9" customWidth="1"/>
    <col min="4610" max="4610" width="8.85546875" customWidth="1"/>
    <col min="4611" max="4611" width="9" customWidth="1"/>
    <col min="4612" max="4613" width="8.85546875" customWidth="1"/>
    <col min="4614" max="4614" width="9.140625" customWidth="1"/>
    <col min="4615" max="4615" width="9.28515625" customWidth="1"/>
    <col min="4616" max="4616" width="9.42578125" customWidth="1"/>
    <col min="4617" max="4617" width="9.28515625" customWidth="1"/>
    <col min="4618" max="4618" width="9.5703125" customWidth="1"/>
    <col min="4619" max="4619" width="10" customWidth="1"/>
    <col min="4620" max="4620" width="10.140625" customWidth="1"/>
    <col min="4621" max="4621" width="10.28515625" customWidth="1"/>
    <col min="4622" max="4622" width="9.42578125" customWidth="1"/>
    <col min="4623" max="4623" width="9.5703125" customWidth="1"/>
    <col min="4624" max="4624" width="9" customWidth="1"/>
    <col min="4625" max="4625" width="9.42578125" customWidth="1"/>
    <col min="4626" max="4627" width="9.7109375" customWidth="1"/>
    <col min="4628" max="4629" width="10" customWidth="1"/>
    <col min="4630" max="4630" width="9.85546875" customWidth="1"/>
    <col min="4631" max="4631" width="14.140625" customWidth="1"/>
    <col min="4632" max="4632" width="10.42578125" customWidth="1"/>
    <col min="4633" max="4633" width="10.5703125" customWidth="1"/>
    <col min="4634" max="4634" width="10.42578125" customWidth="1"/>
    <col min="4635" max="4635" width="10.28515625" customWidth="1"/>
    <col min="4636" max="4636" width="10.5703125" customWidth="1"/>
    <col min="4637" max="4637" width="9.140625" customWidth="1"/>
    <col min="4638" max="4638" width="10.42578125" customWidth="1"/>
    <col min="4639" max="4644" width="9.140625" customWidth="1"/>
    <col min="4645" max="4645" width="8" customWidth="1"/>
    <col min="4646" max="4654" width="7.28515625" customWidth="1"/>
    <col min="4655" max="4655" width="8.42578125" customWidth="1"/>
    <col min="4656" max="4656" width="9.28515625" customWidth="1"/>
    <col min="4657" max="4657" width="7.28515625" customWidth="1"/>
    <col min="4658" max="4658" width="9.85546875" customWidth="1"/>
    <col min="4659" max="4659" width="10.5703125" customWidth="1"/>
    <col min="4660" max="4660" width="8.5703125" customWidth="1"/>
    <col min="4661" max="4662" width="8.42578125" customWidth="1"/>
    <col min="4663" max="4663" width="9.140625" customWidth="1"/>
    <col min="4664" max="4664" width="8.140625" customWidth="1"/>
    <col min="4665" max="4665" width="8.85546875" customWidth="1"/>
    <col min="4859" max="4859" width="2.5703125" customWidth="1"/>
    <col min="4860" max="4860" width="5.140625" customWidth="1"/>
    <col min="4861" max="4861" width="12.42578125" customWidth="1"/>
    <col min="4862" max="4862" width="8.5703125" customWidth="1"/>
    <col min="4863" max="4863" width="9.28515625" customWidth="1"/>
    <col min="4864" max="4864" width="9.140625" customWidth="1"/>
    <col min="4865" max="4865" width="9" customWidth="1"/>
    <col min="4866" max="4866" width="8.85546875" customWidth="1"/>
    <col min="4867" max="4867" width="9" customWidth="1"/>
    <col min="4868" max="4869" width="8.85546875" customWidth="1"/>
    <col min="4870" max="4870" width="9.140625" customWidth="1"/>
    <col min="4871" max="4871" width="9.28515625" customWidth="1"/>
    <col min="4872" max="4872" width="9.42578125" customWidth="1"/>
    <col min="4873" max="4873" width="9.28515625" customWidth="1"/>
    <col min="4874" max="4874" width="9.5703125" customWidth="1"/>
    <col min="4875" max="4875" width="10" customWidth="1"/>
    <col min="4876" max="4876" width="10.140625" customWidth="1"/>
    <col min="4877" max="4877" width="10.28515625" customWidth="1"/>
    <col min="4878" max="4878" width="9.42578125" customWidth="1"/>
    <col min="4879" max="4879" width="9.5703125" customWidth="1"/>
    <col min="4880" max="4880" width="9" customWidth="1"/>
    <col min="4881" max="4881" width="9.42578125" customWidth="1"/>
    <col min="4882" max="4883" width="9.7109375" customWidth="1"/>
    <col min="4884" max="4885" width="10" customWidth="1"/>
    <col min="4886" max="4886" width="9.85546875" customWidth="1"/>
    <col min="4887" max="4887" width="14.140625" customWidth="1"/>
    <col min="4888" max="4888" width="10.42578125" customWidth="1"/>
    <col min="4889" max="4889" width="10.5703125" customWidth="1"/>
    <col min="4890" max="4890" width="10.42578125" customWidth="1"/>
    <col min="4891" max="4891" width="10.28515625" customWidth="1"/>
    <col min="4892" max="4892" width="10.5703125" customWidth="1"/>
    <col min="4893" max="4893" width="9.140625" customWidth="1"/>
    <col min="4894" max="4894" width="10.42578125" customWidth="1"/>
    <col min="4895" max="4900" width="9.140625" customWidth="1"/>
    <col min="4901" max="4901" width="8" customWidth="1"/>
    <col min="4902" max="4910" width="7.28515625" customWidth="1"/>
    <col min="4911" max="4911" width="8.42578125" customWidth="1"/>
    <col min="4912" max="4912" width="9.28515625" customWidth="1"/>
    <col min="4913" max="4913" width="7.28515625" customWidth="1"/>
    <col min="4914" max="4914" width="9.85546875" customWidth="1"/>
    <col min="4915" max="4915" width="10.5703125" customWidth="1"/>
    <col min="4916" max="4916" width="8.5703125" customWidth="1"/>
    <col min="4917" max="4918" width="8.42578125" customWidth="1"/>
    <col min="4919" max="4919" width="9.140625" customWidth="1"/>
    <col min="4920" max="4920" width="8.140625" customWidth="1"/>
    <col min="4921" max="4921" width="8.85546875" customWidth="1"/>
    <col min="5115" max="5115" width="2.5703125" customWidth="1"/>
    <col min="5116" max="5116" width="5.140625" customWidth="1"/>
    <col min="5117" max="5117" width="12.42578125" customWidth="1"/>
    <col min="5118" max="5118" width="8.5703125" customWidth="1"/>
    <col min="5119" max="5119" width="9.28515625" customWidth="1"/>
    <col min="5120" max="5120" width="9.140625" customWidth="1"/>
    <col min="5121" max="5121" width="9" customWidth="1"/>
    <col min="5122" max="5122" width="8.85546875" customWidth="1"/>
    <col min="5123" max="5123" width="9" customWidth="1"/>
    <col min="5124" max="5125" width="8.85546875" customWidth="1"/>
    <col min="5126" max="5126" width="9.140625" customWidth="1"/>
    <col min="5127" max="5127" width="9.28515625" customWidth="1"/>
    <col min="5128" max="5128" width="9.42578125" customWidth="1"/>
    <col min="5129" max="5129" width="9.28515625" customWidth="1"/>
    <col min="5130" max="5130" width="9.5703125" customWidth="1"/>
    <col min="5131" max="5131" width="10" customWidth="1"/>
    <col min="5132" max="5132" width="10.140625" customWidth="1"/>
    <col min="5133" max="5133" width="10.28515625" customWidth="1"/>
    <col min="5134" max="5134" width="9.42578125" customWidth="1"/>
    <col min="5135" max="5135" width="9.5703125" customWidth="1"/>
    <col min="5136" max="5136" width="9" customWidth="1"/>
    <col min="5137" max="5137" width="9.42578125" customWidth="1"/>
    <col min="5138" max="5139" width="9.7109375" customWidth="1"/>
    <col min="5140" max="5141" width="10" customWidth="1"/>
    <col min="5142" max="5142" width="9.85546875" customWidth="1"/>
    <col min="5143" max="5143" width="14.140625" customWidth="1"/>
    <col min="5144" max="5144" width="10.42578125" customWidth="1"/>
    <col min="5145" max="5145" width="10.5703125" customWidth="1"/>
    <col min="5146" max="5146" width="10.42578125" customWidth="1"/>
    <col min="5147" max="5147" width="10.28515625" customWidth="1"/>
    <col min="5148" max="5148" width="10.5703125" customWidth="1"/>
    <col min="5149" max="5149" width="9.140625" customWidth="1"/>
    <col min="5150" max="5150" width="10.42578125" customWidth="1"/>
    <col min="5151" max="5156" width="9.140625" customWidth="1"/>
    <col min="5157" max="5157" width="8" customWidth="1"/>
    <col min="5158" max="5166" width="7.28515625" customWidth="1"/>
    <col min="5167" max="5167" width="8.42578125" customWidth="1"/>
    <col min="5168" max="5168" width="9.28515625" customWidth="1"/>
    <col min="5169" max="5169" width="7.28515625" customWidth="1"/>
    <col min="5170" max="5170" width="9.85546875" customWidth="1"/>
    <col min="5171" max="5171" width="10.5703125" customWidth="1"/>
    <col min="5172" max="5172" width="8.5703125" customWidth="1"/>
    <col min="5173" max="5174" width="8.42578125" customWidth="1"/>
    <col min="5175" max="5175" width="9.140625" customWidth="1"/>
    <col min="5176" max="5176" width="8.140625" customWidth="1"/>
    <col min="5177" max="5177" width="8.85546875" customWidth="1"/>
    <col min="5371" max="5371" width="2.5703125" customWidth="1"/>
    <col min="5372" max="5372" width="5.140625" customWidth="1"/>
    <col min="5373" max="5373" width="12.42578125" customWidth="1"/>
    <col min="5374" max="5374" width="8.5703125" customWidth="1"/>
    <col min="5375" max="5375" width="9.28515625" customWidth="1"/>
    <col min="5376" max="5376" width="9.140625" customWidth="1"/>
    <col min="5377" max="5377" width="9" customWidth="1"/>
    <col min="5378" max="5378" width="8.85546875" customWidth="1"/>
    <col min="5379" max="5379" width="9" customWidth="1"/>
    <col min="5380" max="5381" width="8.85546875" customWidth="1"/>
    <col min="5382" max="5382" width="9.140625" customWidth="1"/>
    <col min="5383" max="5383" width="9.28515625" customWidth="1"/>
    <col min="5384" max="5384" width="9.42578125" customWidth="1"/>
    <col min="5385" max="5385" width="9.28515625" customWidth="1"/>
    <col min="5386" max="5386" width="9.5703125" customWidth="1"/>
    <col min="5387" max="5387" width="10" customWidth="1"/>
    <col min="5388" max="5388" width="10.140625" customWidth="1"/>
    <col min="5389" max="5389" width="10.28515625" customWidth="1"/>
    <col min="5390" max="5390" width="9.42578125" customWidth="1"/>
    <col min="5391" max="5391" width="9.5703125" customWidth="1"/>
    <col min="5392" max="5392" width="9" customWidth="1"/>
    <col min="5393" max="5393" width="9.42578125" customWidth="1"/>
    <col min="5394" max="5395" width="9.7109375" customWidth="1"/>
    <col min="5396" max="5397" width="10" customWidth="1"/>
    <col min="5398" max="5398" width="9.85546875" customWidth="1"/>
    <col min="5399" max="5399" width="14.140625" customWidth="1"/>
    <col min="5400" max="5400" width="10.42578125" customWidth="1"/>
    <col min="5401" max="5401" width="10.5703125" customWidth="1"/>
    <col min="5402" max="5402" width="10.42578125" customWidth="1"/>
    <col min="5403" max="5403" width="10.28515625" customWidth="1"/>
    <col min="5404" max="5404" width="10.5703125" customWidth="1"/>
    <col min="5405" max="5405" width="9.140625" customWidth="1"/>
    <col min="5406" max="5406" width="10.42578125" customWidth="1"/>
    <col min="5407" max="5412" width="9.140625" customWidth="1"/>
    <col min="5413" max="5413" width="8" customWidth="1"/>
    <col min="5414" max="5422" width="7.28515625" customWidth="1"/>
    <col min="5423" max="5423" width="8.42578125" customWidth="1"/>
    <col min="5424" max="5424" width="9.28515625" customWidth="1"/>
    <col min="5425" max="5425" width="7.28515625" customWidth="1"/>
    <col min="5426" max="5426" width="9.85546875" customWidth="1"/>
    <col min="5427" max="5427" width="10.5703125" customWidth="1"/>
    <col min="5428" max="5428" width="8.5703125" customWidth="1"/>
    <col min="5429" max="5430" width="8.42578125" customWidth="1"/>
    <col min="5431" max="5431" width="9.140625" customWidth="1"/>
    <col min="5432" max="5432" width="8.140625" customWidth="1"/>
    <col min="5433" max="5433" width="8.85546875" customWidth="1"/>
    <col min="5627" max="5627" width="2.5703125" customWidth="1"/>
    <col min="5628" max="5628" width="5.140625" customWidth="1"/>
    <col min="5629" max="5629" width="12.42578125" customWidth="1"/>
    <col min="5630" max="5630" width="8.5703125" customWidth="1"/>
    <col min="5631" max="5631" width="9.28515625" customWidth="1"/>
    <col min="5632" max="5632" width="9.140625" customWidth="1"/>
    <col min="5633" max="5633" width="9" customWidth="1"/>
    <col min="5634" max="5634" width="8.85546875" customWidth="1"/>
    <col min="5635" max="5635" width="9" customWidth="1"/>
    <col min="5636" max="5637" width="8.85546875" customWidth="1"/>
    <col min="5638" max="5638" width="9.140625" customWidth="1"/>
    <col min="5639" max="5639" width="9.28515625" customWidth="1"/>
    <col min="5640" max="5640" width="9.42578125" customWidth="1"/>
    <col min="5641" max="5641" width="9.28515625" customWidth="1"/>
    <col min="5642" max="5642" width="9.5703125" customWidth="1"/>
    <col min="5643" max="5643" width="10" customWidth="1"/>
    <col min="5644" max="5644" width="10.140625" customWidth="1"/>
    <col min="5645" max="5645" width="10.28515625" customWidth="1"/>
    <col min="5646" max="5646" width="9.42578125" customWidth="1"/>
    <col min="5647" max="5647" width="9.5703125" customWidth="1"/>
    <col min="5648" max="5648" width="9" customWidth="1"/>
    <col min="5649" max="5649" width="9.42578125" customWidth="1"/>
    <col min="5650" max="5651" width="9.7109375" customWidth="1"/>
    <col min="5652" max="5653" width="10" customWidth="1"/>
    <col min="5654" max="5654" width="9.85546875" customWidth="1"/>
    <col min="5655" max="5655" width="14.140625" customWidth="1"/>
    <col min="5656" max="5656" width="10.42578125" customWidth="1"/>
    <col min="5657" max="5657" width="10.5703125" customWidth="1"/>
    <col min="5658" max="5658" width="10.42578125" customWidth="1"/>
    <col min="5659" max="5659" width="10.28515625" customWidth="1"/>
    <col min="5660" max="5660" width="10.5703125" customWidth="1"/>
    <col min="5661" max="5661" width="9.140625" customWidth="1"/>
    <col min="5662" max="5662" width="10.42578125" customWidth="1"/>
    <col min="5663" max="5668" width="9.140625" customWidth="1"/>
    <col min="5669" max="5669" width="8" customWidth="1"/>
    <col min="5670" max="5678" width="7.28515625" customWidth="1"/>
    <col min="5679" max="5679" width="8.42578125" customWidth="1"/>
    <col min="5680" max="5680" width="9.28515625" customWidth="1"/>
    <col min="5681" max="5681" width="7.28515625" customWidth="1"/>
    <col min="5682" max="5682" width="9.85546875" customWidth="1"/>
    <col min="5683" max="5683" width="10.5703125" customWidth="1"/>
    <col min="5684" max="5684" width="8.5703125" customWidth="1"/>
    <col min="5685" max="5686" width="8.42578125" customWidth="1"/>
    <col min="5687" max="5687" width="9.140625" customWidth="1"/>
    <col min="5688" max="5688" width="8.140625" customWidth="1"/>
    <col min="5689" max="5689" width="8.85546875" customWidth="1"/>
    <col min="5883" max="5883" width="2.5703125" customWidth="1"/>
    <col min="5884" max="5884" width="5.140625" customWidth="1"/>
    <col min="5885" max="5885" width="12.42578125" customWidth="1"/>
    <col min="5886" max="5886" width="8.5703125" customWidth="1"/>
    <col min="5887" max="5887" width="9.28515625" customWidth="1"/>
    <col min="5888" max="5888" width="9.140625" customWidth="1"/>
    <col min="5889" max="5889" width="9" customWidth="1"/>
    <col min="5890" max="5890" width="8.85546875" customWidth="1"/>
    <col min="5891" max="5891" width="9" customWidth="1"/>
    <col min="5892" max="5893" width="8.85546875" customWidth="1"/>
    <col min="5894" max="5894" width="9.140625" customWidth="1"/>
    <col min="5895" max="5895" width="9.28515625" customWidth="1"/>
    <col min="5896" max="5896" width="9.42578125" customWidth="1"/>
    <col min="5897" max="5897" width="9.28515625" customWidth="1"/>
    <col min="5898" max="5898" width="9.5703125" customWidth="1"/>
    <col min="5899" max="5899" width="10" customWidth="1"/>
    <col min="5900" max="5900" width="10.140625" customWidth="1"/>
    <col min="5901" max="5901" width="10.28515625" customWidth="1"/>
    <col min="5902" max="5902" width="9.42578125" customWidth="1"/>
    <col min="5903" max="5903" width="9.5703125" customWidth="1"/>
    <col min="5904" max="5904" width="9" customWidth="1"/>
    <col min="5905" max="5905" width="9.42578125" customWidth="1"/>
    <col min="5906" max="5907" width="9.7109375" customWidth="1"/>
    <col min="5908" max="5909" width="10" customWidth="1"/>
    <col min="5910" max="5910" width="9.85546875" customWidth="1"/>
    <col min="5911" max="5911" width="14.140625" customWidth="1"/>
    <col min="5912" max="5912" width="10.42578125" customWidth="1"/>
    <col min="5913" max="5913" width="10.5703125" customWidth="1"/>
    <col min="5914" max="5914" width="10.42578125" customWidth="1"/>
    <col min="5915" max="5915" width="10.28515625" customWidth="1"/>
    <col min="5916" max="5916" width="10.5703125" customWidth="1"/>
    <col min="5917" max="5917" width="9.140625" customWidth="1"/>
    <col min="5918" max="5918" width="10.42578125" customWidth="1"/>
    <col min="5919" max="5924" width="9.140625" customWidth="1"/>
    <col min="5925" max="5925" width="8" customWidth="1"/>
    <col min="5926" max="5934" width="7.28515625" customWidth="1"/>
    <col min="5935" max="5935" width="8.42578125" customWidth="1"/>
    <col min="5936" max="5936" width="9.28515625" customWidth="1"/>
    <col min="5937" max="5937" width="7.28515625" customWidth="1"/>
    <col min="5938" max="5938" width="9.85546875" customWidth="1"/>
    <col min="5939" max="5939" width="10.5703125" customWidth="1"/>
    <col min="5940" max="5940" width="8.5703125" customWidth="1"/>
    <col min="5941" max="5942" width="8.42578125" customWidth="1"/>
    <col min="5943" max="5943" width="9.140625" customWidth="1"/>
    <col min="5944" max="5944" width="8.140625" customWidth="1"/>
    <col min="5945" max="5945" width="8.85546875" customWidth="1"/>
    <col min="6139" max="6139" width="2.5703125" customWidth="1"/>
    <col min="6140" max="6140" width="5.140625" customWidth="1"/>
    <col min="6141" max="6141" width="12.42578125" customWidth="1"/>
    <col min="6142" max="6142" width="8.5703125" customWidth="1"/>
    <col min="6143" max="6143" width="9.28515625" customWidth="1"/>
    <col min="6144" max="6144" width="9.140625" customWidth="1"/>
    <col min="6145" max="6145" width="9" customWidth="1"/>
    <col min="6146" max="6146" width="8.85546875" customWidth="1"/>
    <col min="6147" max="6147" width="9" customWidth="1"/>
    <col min="6148" max="6149" width="8.85546875" customWidth="1"/>
    <col min="6150" max="6150" width="9.140625" customWidth="1"/>
    <col min="6151" max="6151" width="9.28515625" customWidth="1"/>
    <col min="6152" max="6152" width="9.42578125" customWidth="1"/>
    <col min="6153" max="6153" width="9.28515625" customWidth="1"/>
    <col min="6154" max="6154" width="9.5703125" customWidth="1"/>
    <col min="6155" max="6155" width="10" customWidth="1"/>
    <col min="6156" max="6156" width="10.140625" customWidth="1"/>
    <col min="6157" max="6157" width="10.28515625" customWidth="1"/>
    <col min="6158" max="6158" width="9.42578125" customWidth="1"/>
    <col min="6159" max="6159" width="9.5703125" customWidth="1"/>
    <col min="6160" max="6160" width="9" customWidth="1"/>
    <col min="6161" max="6161" width="9.42578125" customWidth="1"/>
    <col min="6162" max="6163" width="9.7109375" customWidth="1"/>
    <col min="6164" max="6165" width="10" customWidth="1"/>
    <col min="6166" max="6166" width="9.85546875" customWidth="1"/>
    <col min="6167" max="6167" width="14.140625" customWidth="1"/>
    <col min="6168" max="6168" width="10.42578125" customWidth="1"/>
    <col min="6169" max="6169" width="10.5703125" customWidth="1"/>
    <col min="6170" max="6170" width="10.42578125" customWidth="1"/>
    <col min="6171" max="6171" width="10.28515625" customWidth="1"/>
    <col min="6172" max="6172" width="10.5703125" customWidth="1"/>
    <col min="6173" max="6173" width="9.140625" customWidth="1"/>
    <col min="6174" max="6174" width="10.42578125" customWidth="1"/>
    <col min="6175" max="6180" width="9.140625" customWidth="1"/>
    <col min="6181" max="6181" width="8" customWidth="1"/>
    <col min="6182" max="6190" width="7.28515625" customWidth="1"/>
    <col min="6191" max="6191" width="8.42578125" customWidth="1"/>
    <col min="6192" max="6192" width="9.28515625" customWidth="1"/>
    <col min="6193" max="6193" width="7.28515625" customWidth="1"/>
    <col min="6194" max="6194" width="9.85546875" customWidth="1"/>
    <col min="6195" max="6195" width="10.5703125" customWidth="1"/>
    <col min="6196" max="6196" width="8.5703125" customWidth="1"/>
    <col min="6197" max="6198" width="8.42578125" customWidth="1"/>
    <col min="6199" max="6199" width="9.140625" customWidth="1"/>
    <col min="6200" max="6200" width="8.140625" customWidth="1"/>
    <col min="6201" max="6201" width="8.85546875" customWidth="1"/>
    <col min="6395" max="6395" width="2.5703125" customWidth="1"/>
    <col min="6396" max="6396" width="5.140625" customWidth="1"/>
    <col min="6397" max="6397" width="12.42578125" customWidth="1"/>
    <col min="6398" max="6398" width="8.5703125" customWidth="1"/>
    <col min="6399" max="6399" width="9.28515625" customWidth="1"/>
    <col min="6400" max="6400" width="9.140625" customWidth="1"/>
    <col min="6401" max="6401" width="9" customWidth="1"/>
    <col min="6402" max="6402" width="8.85546875" customWidth="1"/>
    <col min="6403" max="6403" width="9" customWidth="1"/>
    <col min="6404" max="6405" width="8.85546875" customWidth="1"/>
    <col min="6406" max="6406" width="9.140625" customWidth="1"/>
    <col min="6407" max="6407" width="9.28515625" customWidth="1"/>
    <col min="6408" max="6408" width="9.42578125" customWidth="1"/>
    <col min="6409" max="6409" width="9.28515625" customWidth="1"/>
    <col min="6410" max="6410" width="9.5703125" customWidth="1"/>
    <col min="6411" max="6411" width="10" customWidth="1"/>
    <col min="6412" max="6412" width="10.140625" customWidth="1"/>
    <col min="6413" max="6413" width="10.28515625" customWidth="1"/>
    <col min="6414" max="6414" width="9.42578125" customWidth="1"/>
    <col min="6415" max="6415" width="9.5703125" customWidth="1"/>
    <col min="6416" max="6416" width="9" customWidth="1"/>
    <col min="6417" max="6417" width="9.42578125" customWidth="1"/>
    <col min="6418" max="6419" width="9.7109375" customWidth="1"/>
    <col min="6420" max="6421" width="10" customWidth="1"/>
    <col min="6422" max="6422" width="9.85546875" customWidth="1"/>
    <col min="6423" max="6423" width="14.140625" customWidth="1"/>
    <col min="6424" max="6424" width="10.42578125" customWidth="1"/>
    <col min="6425" max="6425" width="10.5703125" customWidth="1"/>
    <col min="6426" max="6426" width="10.42578125" customWidth="1"/>
    <col min="6427" max="6427" width="10.28515625" customWidth="1"/>
    <col min="6428" max="6428" width="10.5703125" customWidth="1"/>
    <col min="6429" max="6429" width="9.140625" customWidth="1"/>
    <col min="6430" max="6430" width="10.42578125" customWidth="1"/>
    <col min="6431" max="6436" width="9.140625" customWidth="1"/>
    <col min="6437" max="6437" width="8" customWidth="1"/>
    <col min="6438" max="6446" width="7.28515625" customWidth="1"/>
    <col min="6447" max="6447" width="8.42578125" customWidth="1"/>
    <col min="6448" max="6448" width="9.28515625" customWidth="1"/>
    <col min="6449" max="6449" width="7.28515625" customWidth="1"/>
    <col min="6450" max="6450" width="9.85546875" customWidth="1"/>
    <col min="6451" max="6451" width="10.5703125" customWidth="1"/>
    <col min="6452" max="6452" width="8.5703125" customWidth="1"/>
    <col min="6453" max="6454" width="8.42578125" customWidth="1"/>
    <col min="6455" max="6455" width="9.140625" customWidth="1"/>
    <col min="6456" max="6456" width="8.140625" customWidth="1"/>
    <col min="6457" max="6457" width="8.85546875" customWidth="1"/>
    <col min="6651" max="6651" width="2.5703125" customWidth="1"/>
    <col min="6652" max="6652" width="5.140625" customWidth="1"/>
    <col min="6653" max="6653" width="12.42578125" customWidth="1"/>
    <col min="6654" max="6654" width="8.5703125" customWidth="1"/>
    <col min="6655" max="6655" width="9.28515625" customWidth="1"/>
    <col min="6656" max="6656" width="9.140625" customWidth="1"/>
    <col min="6657" max="6657" width="9" customWidth="1"/>
    <col min="6658" max="6658" width="8.85546875" customWidth="1"/>
    <col min="6659" max="6659" width="9" customWidth="1"/>
    <col min="6660" max="6661" width="8.85546875" customWidth="1"/>
    <col min="6662" max="6662" width="9.140625" customWidth="1"/>
    <col min="6663" max="6663" width="9.28515625" customWidth="1"/>
    <col min="6664" max="6664" width="9.42578125" customWidth="1"/>
    <col min="6665" max="6665" width="9.28515625" customWidth="1"/>
    <col min="6666" max="6666" width="9.5703125" customWidth="1"/>
    <col min="6667" max="6667" width="10" customWidth="1"/>
    <col min="6668" max="6668" width="10.140625" customWidth="1"/>
    <col min="6669" max="6669" width="10.28515625" customWidth="1"/>
    <col min="6670" max="6670" width="9.42578125" customWidth="1"/>
    <col min="6671" max="6671" width="9.5703125" customWidth="1"/>
    <col min="6672" max="6672" width="9" customWidth="1"/>
    <col min="6673" max="6673" width="9.42578125" customWidth="1"/>
    <col min="6674" max="6675" width="9.7109375" customWidth="1"/>
    <col min="6676" max="6677" width="10" customWidth="1"/>
    <col min="6678" max="6678" width="9.85546875" customWidth="1"/>
    <col min="6679" max="6679" width="14.140625" customWidth="1"/>
    <col min="6680" max="6680" width="10.42578125" customWidth="1"/>
    <col min="6681" max="6681" width="10.5703125" customWidth="1"/>
    <col min="6682" max="6682" width="10.42578125" customWidth="1"/>
    <col min="6683" max="6683" width="10.28515625" customWidth="1"/>
    <col min="6684" max="6684" width="10.5703125" customWidth="1"/>
    <col min="6685" max="6685" width="9.140625" customWidth="1"/>
    <col min="6686" max="6686" width="10.42578125" customWidth="1"/>
    <col min="6687" max="6692" width="9.140625" customWidth="1"/>
    <col min="6693" max="6693" width="8" customWidth="1"/>
    <col min="6694" max="6702" width="7.28515625" customWidth="1"/>
    <col min="6703" max="6703" width="8.42578125" customWidth="1"/>
    <col min="6704" max="6704" width="9.28515625" customWidth="1"/>
    <col min="6705" max="6705" width="7.28515625" customWidth="1"/>
    <col min="6706" max="6706" width="9.85546875" customWidth="1"/>
    <col min="6707" max="6707" width="10.5703125" customWidth="1"/>
    <col min="6708" max="6708" width="8.5703125" customWidth="1"/>
    <col min="6709" max="6710" width="8.42578125" customWidth="1"/>
    <col min="6711" max="6711" width="9.140625" customWidth="1"/>
    <col min="6712" max="6712" width="8.140625" customWidth="1"/>
    <col min="6713" max="6713" width="8.85546875" customWidth="1"/>
    <col min="6907" max="6907" width="2.5703125" customWidth="1"/>
    <col min="6908" max="6908" width="5.140625" customWidth="1"/>
    <col min="6909" max="6909" width="12.42578125" customWidth="1"/>
    <col min="6910" max="6910" width="8.5703125" customWidth="1"/>
    <col min="6911" max="6911" width="9.28515625" customWidth="1"/>
    <col min="6912" max="6912" width="9.140625" customWidth="1"/>
    <col min="6913" max="6913" width="9" customWidth="1"/>
    <col min="6914" max="6914" width="8.85546875" customWidth="1"/>
    <col min="6915" max="6915" width="9" customWidth="1"/>
    <col min="6916" max="6917" width="8.85546875" customWidth="1"/>
    <col min="6918" max="6918" width="9.140625" customWidth="1"/>
    <col min="6919" max="6919" width="9.28515625" customWidth="1"/>
    <col min="6920" max="6920" width="9.42578125" customWidth="1"/>
    <col min="6921" max="6921" width="9.28515625" customWidth="1"/>
    <col min="6922" max="6922" width="9.5703125" customWidth="1"/>
    <col min="6923" max="6923" width="10" customWidth="1"/>
    <col min="6924" max="6924" width="10.140625" customWidth="1"/>
    <col min="6925" max="6925" width="10.28515625" customWidth="1"/>
    <col min="6926" max="6926" width="9.42578125" customWidth="1"/>
    <col min="6927" max="6927" width="9.5703125" customWidth="1"/>
    <col min="6928" max="6928" width="9" customWidth="1"/>
    <col min="6929" max="6929" width="9.42578125" customWidth="1"/>
    <col min="6930" max="6931" width="9.7109375" customWidth="1"/>
    <col min="6932" max="6933" width="10" customWidth="1"/>
    <col min="6934" max="6934" width="9.85546875" customWidth="1"/>
    <col min="6935" max="6935" width="14.140625" customWidth="1"/>
    <col min="6936" max="6936" width="10.42578125" customWidth="1"/>
    <col min="6937" max="6937" width="10.5703125" customWidth="1"/>
    <col min="6938" max="6938" width="10.42578125" customWidth="1"/>
    <col min="6939" max="6939" width="10.28515625" customWidth="1"/>
    <col min="6940" max="6940" width="10.5703125" customWidth="1"/>
    <col min="6941" max="6941" width="9.140625" customWidth="1"/>
    <col min="6942" max="6942" width="10.42578125" customWidth="1"/>
    <col min="6943" max="6948" width="9.140625" customWidth="1"/>
    <col min="6949" max="6949" width="8" customWidth="1"/>
    <col min="6950" max="6958" width="7.28515625" customWidth="1"/>
    <col min="6959" max="6959" width="8.42578125" customWidth="1"/>
    <col min="6960" max="6960" width="9.28515625" customWidth="1"/>
    <col min="6961" max="6961" width="7.28515625" customWidth="1"/>
    <col min="6962" max="6962" width="9.85546875" customWidth="1"/>
    <col min="6963" max="6963" width="10.5703125" customWidth="1"/>
    <col min="6964" max="6964" width="8.5703125" customWidth="1"/>
    <col min="6965" max="6966" width="8.42578125" customWidth="1"/>
    <col min="6967" max="6967" width="9.140625" customWidth="1"/>
    <col min="6968" max="6968" width="8.140625" customWidth="1"/>
    <col min="6969" max="6969" width="8.85546875" customWidth="1"/>
    <col min="7163" max="7163" width="2.5703125" customWidth="1"/>
    <col min="7164" max="7164" width="5.140625" customWidth="1"/>
    <col min="7165" max="7165" width="12.42578125" customWidth="1"/>
    <col min="7166" max="7166" width="8.5703125" customWidth="1"/>
    <col min="7167" max="7167" width="9.28515625" customWidth="1"/>
    <col min="7168" max="7168" width="9.140625" customWidth="1"/>
    <col min="7169" max="7169" width="9" customWidth="1"/>
    <col min="7170" max="7170" width="8.85546875" customWidth="1"/>
    <col min="7171" max="7171" width="9" customWidth="1"/>
    <col min="7172" max="7173" width="8.85546875" customWidth="1"/>
    <col min="7174" max="7174" width="9.140625" customWidth="1"/>
    <col min="7175" max="7175" width="9.28515625" customWidth="1"/>
    <col min="7176" max="7176" width="9.42578125" customWidth="1"/>
    <col min="7177" max="7177" width="9.28515625" customWidth="1"/>
    <col min="7178" max="7178" width="9.5703125" customWidth="1"/>
    <col min="7179" max="7179" width="10" customWidth="1"/>
    <col min="7180" max="7180" width="10.140625" customWidth="1"/>
    <col min="7181" max="7181" width="10.28515625" customWidth="1"/>
    <col min="7182" max="7182" width="9.42578125" customWidth="1"/>
    <col min="7183" max="7183" width="9.5703125" customWidth="1"/>
    <col min="7184" max="7184" width="9" customWidth="1"/>
    <col min="7185" max="7185" width="9.42578125" customWidth="1"/>
    <col min="7186" max="7187" width="9.7109375" customWidth="1"/>
    <col min="7188" max="7189" width="10" customWidth="1"/>
    <col min="7190" max="7190" width="9.85546875" customWidth="1"/>
    <col min="7191" max="7191" width="14.140625" customWidth="1"/>
    <col min="7192" max="7192" width="10.42578125" customWidth="1"/>
    <col min="7193" max="7193" width="10.5703125" customWidth="1"/>
    <col min="7194" max="7194" width="10.42578125" customWidth="1"/>
    <col min="7195" max="7195" width="10.28515625" customWidth="1"/>
    <col min="7196" max="7196" width="10.5703125" customWidth="1"/>
    <col min="7197" max="7197" width="9.140625" customWidth="1"/>
    <col min="7198" max="7198" width="10.42578125" customWidth="1"/>
    <col min="7199" max="7204" width="9.140625" customWidth="1"/>
    <col min="7205" max="7205" width="8" customWidth="1"/>
    <col min="7206" max="7214" width="7.28515625" customWidth="1"/>
    <col min="7215" max="7215" width="8.42578125" customWidth="1"/>
    <col min="7216" max="7216" width="9.28515625" customWidth="1"/>
    <col min="7217" max="7217" width="7.28515625" customWidth="1"/>
    <col min="7218" max="7218" width="9.85546875" customWidth="1"/>
    <col min="7219" max="7219" width="10.5703125" customWidth="1"/>
    <col min="7220" max="7220" width="8.5703125" customWidth="1"/>
    <col min="7221" max="7222" width="8.42578125" customWidth="1"/>
    <col min="7223" max="7223" width="9.140625" customWidth="1"/>
    <col min="7224" max="7224" width="8.140625" customWidth="1"/>
    <col min="7225" max="7225" width="8.85546875" customWidth="1"/>
    <col min="7419" max="7419" width="2.5703125" customWidth="1"/>
    <col min="7420" max="7420" width="5.140625" customWidth="1"/>
    <col min="7421" max="7421" width="12.42578125" customWidth="1"/>
    <col min="7422" max="7422" width="8.5703125" customWidth="1"/>
    <col min="7423" max="7423" width="9.28515625" customWidth="1"/>
    <col min="7424" max="7424" width="9.140625" customWidth="1"/>
    <col min="7425" max="7425" width="9" customWidth="1"/>
    <col min="7426" max="7426" width="8.85546875" customWidth="1"/>
    <col min="7427" max="7427" width="9" customWidth="1"/>
    <col min="7428" max="7429" width="8.85546875" customWidth="1"/>
    <col min="7430" max="7430" width="9.140625" customWidth="1"/>
    <col min="7431" max="7431" width="9.28515625" customWidth="1"/>
    <col min="7432" max="7432" width="9.42578125" customWidth="1"/>
    <col min="7433" max="7433" width="9.28515625" customWidth="1"/>
    <col min="7434" max="7434" width="9.5703125" customWidth="1"/>
    <col min="7435" max="7435" width="10" customWidth="1"/>
    <col min="7436" max="7436" width="10.140625" customWidth="1"/>
    <col min="7437" max="7437" width="10.28515625" customWidth="1"/>
    <col min="7438" max="7438" width="9.42578125" customWidth="1"/>
    <col min="7439" max="7439" width="9.5703125" customWidth="1"/>
    <col min="7440" max="7440" width="9" customWidth="1"/>
    <col min="7441" max="7441" width="9.42578125" customWidth="1"/>
    <col min="7442" max="7443" width="9.7109375" customWidth="1"/>
    <col min="7444" max="7445" width="10" customWidth="1"/>
    <col min="7446" max="7446" width="9.85546875" customWidth="1"/>
    <col min="7447" max="7447" width="14.140625" customWidth="1"/>
    <col min="7448" max="7448" width="10.42578125" customWidth="1"/>
    <col min="7449" max="7449" width="10.5703125" customWidth="1"/>
    <col min="7450" max="7450" width="10.42578125" customWidth="1"/>
    <col min="7451" max="7451" width="10.28515625" customWidth="1"/>
    <col min="7452" max="7452" width="10.5703125" customWidth="1"/>
    <col min="7453" max="7453" width="9.140625" customWidth="1"/>
    <col min="7454" max="7454" width="10.42578125" customWidth="1"/>
    <col min="7455" max="7460" width="9.140625" customWidth="1"/>
    <col min="7461" max="7461" width="8" customWidth="1"/>
    <col min="7462" max="7470" width="7.28515625" customWidth="1"/>
    <col min="7471" max="7471" width="8.42578125" customWidth="1"/>
    <col min="7472" max="7472" width="9.28515625" customWidth="1"/>
    <col min="7473" max="7473" width="7.28515625" customWidth="1"/>
    <col min="7474" max="7474" width="9.85546875" customWidth="1"/>
    <col min="7475" max="7475" width="10.5703125" customWidth="1"/>
    <col min="7476" max="7476" width="8.5703125" customWidth="1"/>
    <col min="7477" max="7478" width="8.42578125" customWidth="1"/>
    <col min="7479" max="7479" width="9.140625" customWidth="1"/>
    <col min="7480" max="7480" width="8.140625" customWidth="1"/>
    <col min="7481" max="7481" width="8.85546875" customWidth="1"/>
    <col min="7675" max="7675" width="2.5703125" customWidth="1"/>
    <col min="7676" max="7676" width="5.140625" customWidth="1"/>
    <col min="7677" max="7677" width="12.42578125" customWidth="1"/>
    <col min="7678" max="7678" width="8.5703125" customWidth="1"/>
    <col min="7679" max="7679" width="9.28515625" customWidth="1"/>
    <col min="7680" max="7680" width="9.140625" customWidth="1"/>
    <col min="7681" max="7681" width="9" customWidth="1"/>
    <col min="7682" max="7682" width="8.85546875" customWidth="1"/>
    <col min="7683" max="7683" width="9" customWidth="1"/>
    <col min="7684" max="7685" width="8.85546875" customWidth="1"/>
    <col min="7686" max="7686" width="9.140625" customWidth="1"/>
    <col min="7687" max="7687" width="9.28515625" customWidth="1"/>
    <col min="7688" max="7688" width="9.42578125" customWidth="1"/>
    <col min="7689" max="7689" width="9.28515625" customWidth="1"/>
    <col min="7690" max="7690" width="9.5703125" customWidth="1"/>
    <col min="7691" max="7691" width="10" customWidth="1"/>
    <col min="7692" max="7692" width="10.140625" customWidth="1"/>
    <col min="7693" max="7693" width="10.28515625" customWidth="1"/>
    <col min="7694" max="7694" width="9.42578125" customWidth="1"/>
    <col min="7695" max="7695" width="9.5703125" customWidth="1"/>
    <col min="7696" max="7696" width="9" customWidth="1"/>
    <col min="7697" max="7697" width="9.42578125" customWidth="1"/>
    <col min="7698" max="7699" width="9.7109375" customWidth="1"/>
    <col min="7700" max="7701" width="10" customWidth="1"/>
    <col min="7702" max="7702" width="9.85546875" customWidth="1"/>
    <col min="7703" max="7703" width="14.140625" customWidth="1"/>
    <col min="7704" max="7704" width="10.42578125" customWidth="1"/>
    <col min="7705" max="7705" width="10.5703125" customWidth="1"/>
    <col min="7706" max="7706" width="10.42578125" customWidth="1"/>
    <col min="7707" max="7707" width="10.28515625" customWidth="1"/>
    <col min="7708" max="7708" width="10.5703125" customWidth="1"/>
    <col min="7709" max="7709" width="9.140625" customWidth="1"/>
    <col min="7710" max="7710" width="10.42578125" customWidth="1"/>
    <col min="7711" max="7716" width="9.140625" customWidth="1"/>
    <col min="7717" max="7717" width="8" customWidth="1"/>
    <col min="7718" max="7726" width="7.28515625" customWidth="1"/>
    <col min="7727" max="7727" width="8.42578125" customWidth="1"/>
    <col min="7728" max="7728" width="9.28515625" customWidth="1"/>
    <col min="7729" max="7729" width="7.28515625" customWidth="1"/>
    <col min="7730" max="7730" width="9.85546875" customWidth="1"/>
    <col min="7731" max="7731" width="10.5703125" customWidth="1"/>
    <col min="7732" max="7732" width="8.5703125" customWidth="1"/>
    <col min="7733" max="7734" width="8.42578125" customWidth="1"/>
    <col min="7735" max="7735" width="9.140625" customWidth="1"/>
    <col min="7736" max="7736" width="8.140625" customWidth="1"/>
    <col min="7737" max="7737" width="8.85546875" customWidth="1"/>
    <col min="7931" max="7931" width="2.5703125" customWidth="1"/>
    <col min="7932" max="7932" width="5.140625" customWidth="1"/>
    <col min="7933" max="7933" width="12.42578125" customWidth="1"/>
    <col min="7934" max="7934" width="8.5703125" customWidth="1"/>
    <col min="7935" max="7935" width="9.28515625" customWidth="1"/>
    <col min="7936" max="7936" width="9.140625" customWidth="1"/>
    <col min="7937" max="7937" width="9" customWidth="1"/>
    <col min="7938" max="7938" width="8.85546875" customWidth="1"/>
    <col min="7939" max="7939" width="9" customWidth="1"/>
    <col min="7940" max="7941" width="8.85546875" customWidth="1"/>
    <col min="7942" max="7942" width="9.140625" customWidth="1"/>
    <col min="7943" max="7943" width="9.28515625" customWidth="1"/>
    <col min="7944" max="7944" width="9.42578125" customWidth="1"/>
    <col min="7945" max="7945" width="9.28515625" customWidth="1"/>
    <col min="7946" max="7946" width="9.5703125" customWidth="1"/>
    <col min="7947" max="7947" width="10" customWidth="1"/>
    <col min="7948" max="7948" width="10.140625" customWidth="1"/>
    <col min="7949" max="7949" width="10.28515625" customWidth="1"/>
    <col min="7950" max="7950" width="9.42578125" customWidth="1"/>
    <col min="7951" max="7951" width="9.5703125" customWidth="1"/>
    <col min="7952" max="7952" width="9" customWidth="1"/>
    <col min="7953" max="7953" width="9.42578125" customWidth="1"/>
    <col min="7954" max="7955" width="9.7109375" customWidth="1"/>
    <col min="7956" max="7957" width="10" customWidth="1"/>
    <col min="7958" max="7958" width="9.85546875" customWidth="1"/>
    <col min="7959" max="7959" width="14.140625" customWidth="1"/>
    <col min="7960" max="7960" width="10.42578125" customWidth="1"/>
    <col min="7961" max="7961" width="10.5703125" customWidth="1"/>
    <col min="7962" max="7962" width="10.42578125" customWidth="1"/>
    <col min="7963" max="7963" width="10.28515625" customWidth="1"/>
    <col min="7964" max="7964" width="10.5703125" customWidth="1"/>
    <col min="7965" max="7965" width="9.140625" customWidth="1"/>
    <col min="7966" max="7966" width="10.42578125" customWidth="1"/>
    <col min="7967" max="7972" width="9.140625" customWidth="1"/>
    <col min="7973" max="7973" width="8" customWidth="1"/>
    <col min="7974" max="7982" width="7.28515625" customWidth="1"/>
    <col min="7983" max="7983" width="8.42578125" customWidth="1"/>
    <col min="7984" max="7984" width="9.28515625" customWidth="1"/>
    <col min="7985" max="7985" width="7.28515625" customWidth="1"/>
    <col min="7986" max="7986" width="9.85546875" customWidth="1"/>
    <col min="7987" max="7987" width="10.5703125" customWidth="1"/>
    <col min="7988" max="7988" width="8.5703125" customWidth="1"/>
    <col min="7989" max="7990" width="8.42578125" customWidth="1"/>
    <col min="7991" max="7991" width="9.140625" customWidth="1"/>
    <col min="7992" max="7992" width="8.140625" customWidth="1"/>
    <col min="7993" max="7993" width="8.85546875" customWidth="1"/>
    <col min="8187" max="8187" width="2.5703125" customWidth="1"/>
    <col min="8188" max="8188" width="5.140625" customWidth="1"/>
    <col min="8189" max="8189" width="12.42578125" customWidth="1"/>
    <col min="8190" max="8190" width="8.5703125" customWidth="1"/>
    <col min="8191" max="8191" width="9.28515625" customWidth="1"/>
    <col min="8192" max="8192" width="9.140625" customWidth="1"/>
    <col min="8193" max="8193" width="9" customWidth="1"/>
    <col min="8194" max="8194" width="8.85546875" customWidth="1"/>
    <col min="8195" max="8195" width="9" customWidth="1"/>
    <col min="8196" max="8197" width="8.85546875" customWidth="1"/>
    <col min="8198" max="8198" width="9.140625" customWidth="1"/>
    <col min="8199" max="8199" width="9.28515625" customWidth="1"/>
    <col min="8200" max="8200" width="9.42578125" customWidth="1"/>
    <col min="8201" max="8201" width="9.28515625" customWidth="1"/>
    <col min="8202" max="8202" width="9.5703125" customWidth="1"/>
    <col min="8203" max="8203" width="10" customWidth="1"/>
    <col min="8204" max="8204" width="10.140625" customWidth="1"/>
    <col min="8205" max="8205" width="10.28515625" customWidth="1"/>
    <col min="8206" max="8206" width="9.42578125" customWidth="1"/>
    <col min="8207" max="8207" width="9.5703125" customWidth="1"/>
    <col min="8208" max="8208" width="9" customWidth="1"/>
    <col min="8209" max="8209" width="9.42578125" customWidth="1"/>
    <col min="8210" max="8211" width="9.7109375" customWidth="1"/>
    <col min="8212" max="8213" width="10" customWidth="1"/>
    <col min="8214" max="8214" width="9.85546875" customWidth="1"/>
    <col min="8215" max="8215" width="14.140625" customWidth="1"/>
    <col min="8216" max="8216" width="10.42578125" customWidth="1"/>
    <col min="8217" max="8217" width="10.5703125" customWidth="1"/>
    <col min="8218" max="8218" width="10.42578125" customWidth="1"/>
    <col min="8219" max="8219" width="10.28515625" customWidth="1"/>
    <col min="8220" max="8220" width="10.5703125" customWidth="1"/>
    <col min="8221" max="8221" width="9.140625" customWidth="1"/>
    <col min="8222" max="8222" width="10.42578125" customWidth="1"/>
    <col min="8223" max="8228" width="9.140625" customWidth="1"/>
    <col min="8229" max="8229" width="8" customWidth="1"/>
    <col min="8230" max="8238" width="7.28515625" customWidth="1"/>
    <col min="8239" max="8239" width="8.42578125" customWidth="1"/>
    <col min="8240" max="8240" width="9.28515625" customWidth="1"/>
    <col min="8241" max="8241" width="7.28515625" customWidth="1"/>
    <col min="8242" max="8242" width="9.85546875" customWidth="1"/>
    <col min="8243" max="8243" width="10.5703125" customWidth="1"/>
    <col min="8244" max="8244" width="8.5703125" customWidth="1"/>
    <col min="8245" max="8246" width="8.42578125" customWidth="1"/>
    <col min="8247" max="8247" width="9.140625" customWidth="1"/>
    <col min="8248" max="8248" width="8.140625" customWidth="1"/>
    <col min="8249" max="8249" width="8.85546875" customWidth="1"/>
    <col min="8443" max="8443" width="2.5703125" customWidth="1"/>
    <col min="8444" max="8444" width="5.140625" customWidth="1"/>
    <col min="8445" max="8445" width="12.42578125" customWidth="1"/>
    <col min="8446" max="8446" width="8.5703125" customWidth="1"/>
    <col min="8447" max="8447" width="9.28515625" customWidth="1"/>
    <col min="8448" max="8448" width="9.140625" customWidth="1"/>
    <col min="8449" max="8449" width="9" customWidth="1"/>
    <col min="8450" max="8450" width="8.85546875" customWidth="1"/>
    <col min="8451" max="8451" width="9" customWidth="1"/>
    <col min="8452" max="8453" width="8.85546875" customWidth="1"/>
    <col min="8454" max="8454" width="9.140625" customWidth="1"/>
    <col min="8455" max="8455" width="9.28515625" customWidth="1"/>
    <col min="8456" max="8456" width="9.42578125" customWidth="1"/>
    <col min="8457" max="8457" width="9.28515625" customWidth="1"/>
    <col min="8458" max="8458" width="9.5703125" customWidth="1"/>
    <col min="8459" max="8459" width="10" customWidth="1"/>
    <col min="8460" max="8460" width="10.140625" customWidth="1"/>
    <col min="8461" max="8461" width="10.28515625" customWidth="1"/>
    <col min="8462" max="8462" width="9.42578125" customWidth="1"/>
    <col min="8463" max="8463" width="9.5703125" customWidth="1"/>
    <col min="8464" max="8464" width="9" customWidth="1"/>
    <col min="8465" max="8465" width="9.42578125" customWidth="1"/>
    <col min="8466" max="8467" width="9.7109375" customWidth="1"/>
    <col min="8468" max="8469" width="10" customWidth="1"/>
    <col min="8470" max="8470" width="9.85546875" customWidth="1"/>
    <col min="8471" max="8471" width="14.140625" customWidth="1"/>
    <col min="8472" max="8472" width="10.42578125" customWidth="1"/>
    <col min="8473" max="8473" width="10.5703125" customWidth="1"/>
    <col min="8474" max="8474" width="10.42578125" customWidth="1"/>
    <col min="8475" max="8475" width="10.28515625" customWidth="1"/>
    <col min="8476" max="8476" width="10.5703125" customWidth="1"/>
    <col min="8477" max="8477" width="9.140625" customWidth="1"/>
    <col min="8478" max="8478" width="10.42578125" customWidth="1"/>
    <col min="8479" max="8484" width="9.140625" customWidth="1"/>
    <col min="8485" max="8485" width="8" customWidth="1"/>
    <col min="8486" max="8494" width="7.28515625" customWidth="1"/>
    <col min="8495" max="8495" width="8.42578125" customWidth="1"/>
    <col min="8496" max="8496" width="9.28515625" customWidth="1"/>
    <col min="8497" max="8497" width="7.28515625" customWidth="1"/>
    <col min="8498" max="8498" width="9.85546875" customWidth="1"/>
    <col min="8499" max="8499" width="10.5703125" customWidth="1"/>
    <col min="8500" max="8500" width="8.5703125" customWidth="1"/>
    <col min="8501" max="8502" width="8.42578125" customWidth="1"/>
    <col min="8503" max="8503" width="9.140625" customWidth="1"/>
    <col min="8504" max="8504" width="8.140625" customWidth="1"/>
    <col min="8505" max="8505" width="8.85546875" customWidth="1"/>
    <col min="8699" max="8699" width="2.5703125" customWidth="1"/>
    <col min="8700" max="8700" width="5.140625" customWidth="1"/>
    <col min="8701" max="8701" width="12.42578125" customWidth="1"/>
    <col min="8702" max="8702" width="8.5703125" customWidth="1"/>
    <col min="8703" max="8703" width="9.28515625" customWidth="1"/>
    <col min="8704" max="8704" width="9.140625" customWidth="1"/>
    <col min="8705" max="8705" width="9" customWidth="1"/>
    <col min="8706" max="8706" width="8.85546875" customWidth="1"/>
    <col min="8707" max="8707" width="9" customWidth="1"/>
    <col min="8708" max="8709" width="8.85546875" customWidth="1"/>
    <col min="8710" max="8710" width="9.140625" customWidth="1"/>
    <col min="8711" max="8711" width="9.28515625" customWidth="1"/>
    <col min="8712" max="8712" width="9.42578125" customWidth="1"/>
    <col min="8713" max="8713" width="9.28515625" customWidth="1"/>
    <col min="8714" max="8714" width="9.5703125" customWidth="1"/>
    <col min="8715" max="8715" width="10" customWidth="1"/>
    <col min="8716" max="8716" width="10.140625" customWidth="1"/>
    <col min="8717" max="8717" width="10.28515625" customWidth="1"/>
    <col min="8718" max="8718" width="9.42578125" customWidth="1"/>
    <col min="8719" max="8719" width="9.5703125" customWidth="1"/>
    <col min="8720" max="8720" width="9" customWidth="1"/>
    <col min="8721" max="8721" width="9.42578125" customWidth="1"/>
    <col min="8722" max="8723" width="9.7109375" customWidth="1"/>
    <col min="8724" max="8725" width="10" customWidth="1"/>
    <col min="8726" max="8726" width="9.85546875" customWidth="1"/>
    <col min="8727" max="8727" width="14.140625" customWidth="1"/>
    <col min="8728" max="8728" width="10.42578125" customWidth="1"/>
    <col min="8729" max="8729" width="10.5703125" customWidth="1"/>
    <col min="8730" max="8730" width="10.42578125" customWidth="1"/>
    <col min="8731" max="8731" width="10.28515625" customWidth="1"/>
    <col min="8732" max="8732" width="10.5703125" customWidth="1"/>
    <col min="8733" max="8733" width="9.140625" customWidth="1"/>
    <col min="8734" max="8734" width="10.42578125" customWidth="1"/>
    <col min="8735" max="8740" width="9.140625" customWidth="1"/>
    <col min="8741" max="8741" width="8" customWidth="1"/>
    <col min="8742" max="8750" width="7.28515625" customWidth="1"/>
    <col min="8751" max="8751" width="8.42578125" customWidth="1"/>
    <col min="8752" max="8752" width="9.28515625" customWidth="1"/>
    <col min="8753" max="8753" width="7.28515625" customWidth="1"/>
    <col min="8754" max="8754" width="9.85546875" customWidth="1"/>
    <col min="8755" max="8755" width="10.5703125" customWidth="1"/>
    <col min="8756" max="8756" width="8.5703125" customWidth="1"/>
    <col min="8757" max="8758" width="8.42578125" customWidth="1"/>
    <col min="8759" max="8759" width="9.140625" customWidth="1"/>
    <col min="8760" max="8760" width="8.140625" customWidth="1"/>
    <col min="8761" max="8761" width="8.85546875" customWidth="1"/>
    <col min="8955" max="8955" width="2.5703125" customWidth="1"/>
    <col min="8956" max="8956" width="5.140625" customWidth="1"/>
    <col min="8957" max="8957" width="12.42578125" customWidth="1"/>
    <col min="8958" max="8958" width="8.5703125" customWidth="1"/>
    <col min="8959" max="8959" width="9.28515625" customWidth="1"/>
    <col min="8960" max="8960" width="9.140625" customWidth="1"/>
    <col min="8961" max="8961" width="9" customWidth="1"/>
    <col min="8962" max="8962" width="8.85546875" customWidth="1"/>
    <col min="8963" max="8963" width="9" customWidth="1"/>
    <col min="8964" max="8965" width="8.85546875" customWidth="1"/>
    <col min="8966" max="8966" width="9.140625" customWidth="1"/>
    <col min="8967" max="8967" width="9.28515625" customWidth="1"/>
    <col min="8968" max="8968" width="9.42578125" customWidth="1"/>
    <col min="8969" max="8969" width="9.28515625" customWidth="1"/>
    <col min="8970" max="8970" width="9.5703125" customWidth="1"/>
    <col min="8971" max="8971" width="10" customWidth="1"/>
    <col min="8972" max="8972" width="10.140625" customWidth="1"/>
    <col min="8973" max="8973" width="10.28515625" customWidth="1"/>
    <col min="8974" max="8974" width="9.42578125" customWidth="1"/>
    <col min="8975" max="8975" width="9.5703125" customWidth="1"/>
    <col min="8976" max="8976" width="9" customWidth="1"/>
    <col min="8977" max="8977" width="9.42578125" customWidth="1"/>
    <col min="8978" max="8979" width="9.7109375" customWidth="1"/>
    <col min="8980" max="8981" width="10" customWidth="1"/>
    <col min="8982" max="8982" width="9.85546875" customWidth="1"/>
    <col min="8983" max="8983" width="14.140625" customWidth="1"/>
    <col min="8984" max="8984" width="10.42578125" customWidth="1"/>
    <col min="8985" max="8985" width="10.5703125" customWidth="1"/>
    <col min="8986" max="8986" width="10.42578125" customWidth="1"/>
    <col min="8987" max="8987" width="10.28515625" customWidth="1"/>
    <col min="8988" max="8988" width="10.5703125" customWidth="1"/>
    <col min="8989" max="8989" width="9.140625" customWidth="1"/>
    <col min="8990" max="8990" width="10.42578125" customWidth="1"/>
    <col min="8991" max="8996" width="9.140625" customWidth="1"/>
    <col min="8997" max="8997" width="8" customWidth="1"/>
    <col min="8998" max="9006" width="7.28515625" customWidth="1"/>
    <col min="9007" max="9007" width="8.42578125" customWidth="1"/>
    <col min="9008" max="9008" width="9.28515625" customWidth="1"/>
    <col min="9009" max="9009" width="7.28515625" customWidth="1"/>
    <col min="9010" max="9010" width="9.85546875" customWidth="1"/>
    <col min="9011" max="9011" width="10.5703125" customWidth="1"/>
    <col min="9012" max="9012" width="8.5703125" customWidth="1"/>
    <col min="9013" max="9014" width="8.42578125" customWidth="1"/>
    <col min="9015" max="9015" width="9.140625" customWidth="1"/>
    <col min="9016" max="9016" width="8.140625" customWidth="1"/>
    <col min="9017" max="9017" width="8.85546875" customWidth="1"/>
    <col min="9211" max="9211" width="2.5703125" customWidth="1"/>
    <col min="9212" max="9212" width="5.140625" customWidth="1"/>
    <col min="9213" max="9213" width="12.42578125" customWidth="1"/>
    <col min="9214" max="9214" width="8.5703125" customWidth="1"/>
    <col min="9215" max="9215" width="9.28515625" customWidth="1"/>
    <col min="9216" max="9216" width="9.140625" customWidth="1"/>
    <col min="9217" max="9217" width="9" customWidth="1"/>
    <col min="9218" max="9218" width="8.85546875" customWidth="1"/>
    <col min="9219" max="9219" width="9" customWidth="1"/>
    <col min="9220" max="9221" width="8.85546875" customWidth="1"/>
    <col min="9222" max="9222" width="9.140625" customWidth="1"/>
    <col min="9223" max="9223" width="9.28515625" customWidth="1"/>
    <col min="9224" max="9224" width="9.42578125" customWidth="1"/>
    <col min="9225" max="9225" width="9.28515625" customWidth="1"/>
    <col min="9226" max="9226" width="9.5703125" customWidth="1"/>
    <col min="9227" max="9227" width="10" customWidth="1"/>
    <col min="9228" max="9228" width="10.140625" customWidth="1"/>
    <col min="9229" max="9229" width="10.28515625" customWidth="1"/>
    <col min="9230" max="9230" width="9.42578125" customWidth="1"/>
    <col min="9231" max="9231" width="9.5703125" customWidth="1"/>
    <col min="9232" max="9232" width="9" customWidth="1"/>
    <col min="9233" max="9233" width="9.42578125" customWidth="1"/>
    <col min="9234" max="9235" width="9.7109375" customWidth="1"/>
    <col min="9236" max="9237" width="10" customWidth="1"/>
    <col min="9238" max="9238" width="9.85546875" customWidth="1"/>
    <col min="9239" max="9239" width="14.140625" customWidth="1"/>
    <col min="9240" max="9240" width="10.42578125" customWidth="1"/>
    <col min="9241" max="9241" width="10.5703125" customWidth="1"/>
    <col min="9242" max="9242" width="10.42578125" customWidth="1"/>
    <col min="9243" max="9243" width="10.28515625" customWidth="1"/>
    <col min="9244" max="9244" width="10.5703125" customWidth="1"/>
    <col min="9245" max="9245" width="9.140625" customWidth="1"/>
    <col min="9246" max="9246" width="10.42578125" customWidth="1"/>
    <col min="9247" max="9252" width="9.140625" customWidth="1"/>
    <col min="9253" max="9253" width="8" customWidth="1"/>
    <col min="9254" max="9262" width="7.28515625" customWidth="1"/>
    <col min="9263" max="9263" width="8.42578125" customWidth="1"/>
    <col min="9264" max="9264" width="9.28515625" customWidth="1"/>
    <col min="9265" max="9265" width="7.28515625" customWidth="1"/>
    <col min="9266" max="9266" width="9.85546875" customWidth="1"/>
    <col min="9267" max="9267" width="10.5703125" customWidth="1"/>
    <col min="9268" max="9268" width="8.5703125" customWidth="1"/>
    <col min="9269" max="9270" width="8.42578125" customWidth="1"/>
    <col min="9271" max="9271" width="9.140625" customWidth="1"/>
    <col min="9272" max="9272" width="8.140625" customWidth="1"/>
    <col min="9273" max="9273" width="8.85546875" customWidth="1"/>
    <col min="9467" max="9467" width="2.5703125" customWidth="1"/>
    <col min="9468" max="9468" width="5.140625" customWidth="1"/>
    <col min="9469" max="9469" width="12.42578125" customWidth="1"/>
    <col min="9470" max="9470" width="8.5703125" customWidth="1"/>
    <col min="9471" max="9471" width="9.28515625" customWidth="1"/>
    <col min="9472" max="9472" width="9.140625" customWidth="1"/>
    <col min="9473" max="9473" width="9" customWidth="1"/>
    <col min="9474" max="9474" width="8.85546875" customWidth="1"/>
    <col min="9475" max="9475" width="9" customWidth="1"/>
    <col min="9476" max="9477" width="8.85546875" customWidth="1"/>
    <col min="9478" max="9478" width="9.140625" customWidth="1"/>
    <col min="9479" max="9479" width="9.28515625" customWidth="1"/>
    <col min="9480" max="9480" width="9.42578125" customWidth="1"/>
    <col min="9481" max="9481" width="9.28515625" customWidth="1"/>
    <col min="9482" max="9482" width="9.5703125" customWidth="1"/>
    <col min="9483" max="9483" width="10" customWidth="1"/>
    <col min="9484" max="9484" width="10.140625" customWidth="1"/>
    <col min="9485" max="9485" width="10.28515625" customWidth="1"/>
    <col min="9486" max="9486" width="9.42578125" customWidth="1"/>
    <col min="9487" max="9487" width="9.5703125" customWidth="1"/>
    <col min="9488" max="9488" width="9" customWidth="1"/>
    <col min="9489" max="9489" width="9.42578125" customWidth="1"/>
    <col min="9490" max="9491" width="9.7109375" customWidth="1"/>
    <col min="9492" max="9493" width="10" customWidth="1"/>
    <col min="9494" max="9494" width="9.85546875" customWidth="1"/>
    <col min="9495" max="9495" width="14.140625" customWidth="1"/>
    <col min="9496" max="9496" width="10.42578125" customWidth="1"/>
    <col min="9497" max="9497" width="10.5703125" customWidth="1"/>
    <col min="9498" max="9498" width="10.42578125" customWidth="1"/>
    <col min="9499" max="9499" width="10.28515625" customWidth="1"/>
    <col min="9500" max="9500" width="10.5703125" customWidth="1"/>
    <col min="9501" max="9501" width="9.140625" customWidth="1"/>
    <col min="9502" max="9502" width="10.42578125" customWidth="1"/>
    <col min="9503" max="9508" width="9.140625" customWidth="1"/>
    <col min="9509" max="9509" width="8" customWidth="1"/>
    <col min="9510" max="9518" width="7.28515625" customWidth="1"/>
    <col min="9519" max="9519" width="8.42578125" customWidth="1"/>
    <col min="9520" max="9520" width="9.28515625" customWidth="1"/>
    <col min="9521" max="9521" width="7.28515625" customWidth="1"/>
    <col min="9522" max="9522" width="9.85546875" customWidth="1"/>
    <col min="9523" max="9523" width="10.5703125" customWidth="1"/>
    <col min="9524" max="9524" width="8.5703125" customWidth="1"/>
    <col min="9525" max="9526" width="8.42578125" customWidth="1"/>
    <col min="9527" max="9527" width="9.140625" customWidth="1"/>
    <col min="9528" max="9528" width="8.140625" customWidth="1"/>
    <col min="9529" max="9529" width="8.85546875" customWidth="1"/>
    <col min="9723" max="9723" width="2.5703125" customWidth="1"/>
    <col min="9724" max="9724" width="5.140625" customWidth="1"/>
    <col min="9725" max="9725" width="12.42578125" customWidth="1"/>
    <col min="9726" max="9726" width="8.5703125" customWidth="1"/>
    <col min="9727" max="9727" width="9.28515625" customWidth="1"/>
    <col min="9728" max="9728" width="9.140625" customWidth="1"/>
    <col min="9729" max="9729" width="9" customWidth="1"/>
    <col min="9730" max="9730" width="8.85546875" customWidth="1"/>
    <col min="9731" max="9731" width="9" customWidth="1"/>
    <col min="9732" max="9733" width="8.85546875" customWidth="1"/>
    <col min="9734" max="9734" width="9.140625" customWidth="1"/>
    <col min="9735" max="9735" width="9.28515625" customWidth="1"/>
    <col min="9736" max="9736" width="9.42578125" customWidth="1"/>
    <col min="9737" max="9737" width="9.28515625" customWidth="1"/>
    <col min="9738" max="9738" width="9.5703125" customWidth="1"/>
    <col min="9739" max="9739" width="10" customWidth="1"/>
    <col min="9740" max="9740" width="10.140625" customWidth="1"/>
    <col min="9741" max="9741" width="10.28515625" customWidth="1"/>
    <col min="9742" max="9742" width="9.42578125" customWidth="1"/>
    <col min="9743" max="9743" width="9.5703125" customWidth="1"/>
    <col min="9744" max="9744" width="9" customWidth="1"/>
    <col min="9745" max="9745" width="9.42578125" customWidth="1"/>
    <col min="9746" max="9747" width="9.7109375" customWidth="1"/>
    <col min="9748" max="9749" width="10" customWidth="1"/>
    <col min="9750" max="9750" width="9.85546875" customWidth="1"/>
    <col min="9751" max="9751" width="14.140625" customWidth="1"/>
    <col min="9752" max="9752" width="10.42578125" customWidth="1"/>
    <col min="9753" max="9753" width="10.5703125" customWidth="1"/>
    <col min="9754" max="9754" width="10.42578125" customWidth="1"/>
    <col min="9755" max="9755" width="10.28515625" customWidth="1"/>
    <col min="9756" max="9756" width="10.5703125" customWidth="1"/>
    <col min="9757" max="9757" width="9.140625" customWidth="1"/>
    <col min="9758" max="9758" width="10.42578125" customWidth="1"/>
    <col min="9759" max="9764" width="9.140625" customWidth="1"/>
    <col min="9765" max="9765" width="8" customWidth="1"/>
    <col min="9766" max="9774" width="7.28515625" customWidth="1"/>
    <col min="9775" max="9775" width="8.42578125" customWidth="1"/>
    <col min="9776" max="9776" width="9.28515625" customWidth="1"/>
    <col min="9777" max="9777" width="7.28515625" customWidth="1"/>
    <col min="9778" max="9778" width="9.85546875" customWidth="1"/>
    <col min="9779" max="9779" width="10.5703125" customWidth="1"/>
    <col min="9780" max="9780" width="8.5703125" customWidth="1"/>
    <col min="9781" max="9782" width="8.42578125" customWidth="1"/>
    <col min="9783" max="9783" width="9.140625" customWidth="1"/>
    <col min="9784" max="9784" width="8.140625" customWidth="1"/>
    <col min="9785" max="9785" width="8.85546875" customWidth="1"/>
    <col min="9979" max="9979" width="2.5703125" customWidth="1"/>
    <col min="9980" max="9980" width="5.140625" customWidth="1"/>
    <col min="9981" max="9981" width="12.42578125" customWidth="1"/>
    <col min="9982" max="9982" width="8.5703125" customWidth="1"/>
    <col min="9983" max="9983" width="9.28515625" customWidth="1"/>
    <col min="9984" max="9984" width="9.140625" customWidth="1"/>
    <col min="9985" max="9985" width="9" customWidth="1"/>
    <col min="9986" max="9986" width="8.85546875" customWidth="1"/>
    <col min="9987" max="9987" width="9" customWidth="1"/>
    <col min="9988" max="9989" width="8.85546875" customWidth="1"/>
    <col min="9990" max="9990" width="9.140625" customWidth="1"/>
    <col min="9991" max="9991" width="9.28515625" customWidth="1"/>
    <col min="9992" max="9992" width="9.42578125" customWidth="1"/>
    <col min="9993" max="9993" width="9.28515625" customWidth="1"/>
    <col min="9994" max="9994" width="9.5703125" customWidth="1"/>
    <col min="9995" max="9995" width="10" customWidth="1"/>
    <col min="9996" max="9996" width="10.140625" customWidth="1"/>
    <col min="9997" max="9997" width="10.28515625" customWidth="1"/>
    <col min="9998" max="9998" width="9.42578125" customWidth="1"/>
    <col min="9999" max="9999" width="9.5703125" customWidth="1"/>
    <col min="10000" max="10000" width="9" customWidth="1"/>
    <col min="10001" max="10001" width="9.42578125" customWidth="1"/>
    <col min="10002" max="10003" width="9.7109375" customWidth="1"/>
    <col min="10004" max="10005" width="10" customWidth="1"/>
    <col min="10006" max="10006" width="9.85546875" customWidth="1"/>
    <col min="10007" max="10007" width="14.140625" customWidth="1"/>
    <col min="10008" max="10008" width="10.42578125" customWidth="1"/>
    <col min="10009" max="10009" width="10.5703125" customWidth="1"/>
    <col min="10010" max="10010" width="10.42578125" customWidth="1"/>
    <col min="10011" max="10011" width="10.28515625" customWidth="1"/>
    <col min="10012" max="10012" width="10.5703125" customWidth="1"/>
    <col min="10013" max="10013" width="9.140625" customWidth="1"/>
    <col min="10014" max="10014" width="10.42578125" customWidth="1"/>
    <col min="10015" max="10020" width="9.140625" customWidth="1"/>
    <col min="10021" max="10021" width="8" customWidth="1"/>
    <col min="10022" max="10030" width="7.28515625" customWidth="1"/>
    <col min="10031" max="10031" width="8.42578125" customWidth="1"/>
    <col min="10032" max="10032" width="9.28515625" customWidth="1"/>
    <col min="10033" max="10033" width="7.28515625" customWidth="1"/>
    <col min="10034" max="10034" width="9.85546875" customWidth="1"/>
    <col min="10035" max="10035" width="10.5703125" customWidth="1"/>
    <col min="10036" max="10036" width="8.5703125" customWidth="1"/>
    <col min="10037" max="10038" width="8.42578125" customWidth="1"/>
    <col min="10039" max="10039" width="9.140625" customWidth="1"/>
    <col min="10040" max="10040" width="8.140625" customWidth="1"/>
    <col min="10041" max="10041" width="8.85546875" customWidth="1"/>
    <col min="10235" max="10235" width="2.5703125" customWidth="1"/>
    <col min="10236" max="10236" width="5.140625" customWidth="1"/>
    <col min="10237" max="10237" width="12.42578125" customWidth="1"/>
    <col min="10238" max="10238" width="8.5703125" customWidth="1"/>
    <col min="10239" max="10239" width="9.28515625" customWidth="1"/>
    <col min="10240" max="10240" width="9.140625" customWidth="1"/>
    <col min="10241" max="10241" width="9" customWidth="1"/>
    <col min="10242" max="10242" width="8.85546875" customWidth="1"/>
    <col min="10243" max="10243" width="9" customWidth="1"/>
    <col min="10244" max="10245" width="8.85546875" customWidth="1"/>
    <col min="10246" max="10246" width="9.140625" customWidth="1"/>
    <col min="10247" max="10247" width="9.28515625" customWidth="1"/>
    <col min="10248" max="10248" width="9.42578125" customWidth="1"/>
    <col min="10249" max="10249" width="9.28515625" customWidth="1"/>
    <col min="10250" max="10250" width="9.5703125" customWidth="1"/>
    <col min="10251" max="10251" width="10" customWidth="1"/>
    <col min="10252" max="10252" width="10.140625" customWidth="1"/>
    <col min="10253" max="10253" width="10.28515625" customWidth="1"/>
    <col min="10254" max="10254" width="9.42578125" customWidth="1"/>
    <col min="10255" max="10255" width="9.5703125" customWidth="1"/>
    <col min="10256" max="10256" width="9" customWidth="1"/>
    <col min="10257" max="10257" width="9.42578125" customWidth="1"/>
    <col min="10258" max="10259" width="9.7109375" customWidth="1"/>
    <col min="10260" max="10261" width="10" customWidth="1"/>
    <col min="10262" max="10262" width="9.85546875" customWidth="1"/>
    <col min="10263" max="10263" width="14.140625" customWidth="1"/>
    <col min="10264" max="10264" width="10.42578125" customWidth="1"/>
    <col min="10265" max="10265" width="10.5703125" customWidth="1"/>
    <col min="10266" max="10266" width="10.42578125" customWidth="1"/>
    <col min="10267" max="10267" width="10.28515625" customWidth="1"/>
    <col min="10268" max="10268" width="10.5703125" customWidth="1"/>
    <col min="10269" max="10269" width="9.140625" customWidth="1"/>
    <col min="10270" max="10270" width="10.42578125" customWidth="1"/>
    <col min="10271" max="10276" width="9.140625" customWidth="1"/>
    <col min="10277" max="10277" width="8" customWidth="1"/>
    <col min="10278" max="10286" width="7.28515625" customWidth="1"/>
    <col min="10287" max="10287" width="8.42578125" customWidth="1"/>
    <col min="10288" max="10288" width="9.28515625" customWidth="1"/>
    <col min="10289" max="10289" width="7.28515625" customWidth="1"/>
    <col min="10290" max="10290" width="9.85546875" customWidth="1"/>
    <col min="10291" max="10291" width="10.5703125" customWidth="1"/>
    <col min="10292" max="10292" width="8.5703125" customWidth="1"/>
    <col min="10293" max="10294" width="8.42578125" customWidth="1"/>
    <col min="10295" max="10295" width="9.140625" customWidth="1"/>
    <col min="10296" max="10296" width="8.140625" customWidth="1"/>
    <col min="10297" max="10297" width="8.85546875" customWidth="1"/>
    <col min="10491" max="10491" width="2.5703125" customWidth="1"/>
    <col min="10492" max="10492" width="5.140625" customWidth="1"/>
    <col min="10493" max="10493" width="12.42578125" customWidth="1"/>
    <col min="10494" max="10494" width="8.5703125" customWidth="1"/>
    <col min="10495" max="10495" width="9.28515625" customWidth="1"/>
    <col min="10496" max="10496" width="9.140625" customWidth="1"/>
    <col min="10497" max="10497" width="9" customWidth="1"/>
    <col min="10498" max="10498" width="8.85546875" customWidth="1"/>
    <col min="10499" max="10499" width="9" customWidth="1"/>
    <col min="10500" max="10501" width="8.85546875" customWidth="1"/>
    <col min="10502" max="10502" width="9.140625" customWidth="1"/>
    <col min="10503" max="10503" width="9.28515625" customWidth="1"/>
    <col min="10504" max="10504" width="9.42578125" customWidth="1"/>
    <col min="10505" max="10505" width="9.28515625" customWidth="1"/>
    <col min="10506" max="10506" width="9.5703125" customWidth="1"/>
    <col min="10507" max="10507" width="10" customWidth="1"/>
    <col min="10508" max="10508" width="10.140625" customWidth="1"/>
    <col min="10509" max="10509" width="10.28515625" customWidth="1"/>
    <col min="10510" max="10510" width="9.42578125" customWidth="1"/>
    <col min="10511" max="10511" width="9.5703125" customWidth="1"/>
    <col min="10512" max="10512" width="9" customWidth="1"/>
    <col min="10513" max="10513" width="9.42578125" customWidth="1"/>
    <col min="10514" max="10515" width="9.7109375" customWidth="1"/>
    <col min="10516" max="10517" width="10" customWidth="1"/>
    <col min="10518" max="10518" width="9.85546875" customWidth="1"/>
    <col min="10519" max="10519" width="14.140625" customWidth="1"/>
    <col min="10520" max="10520" width="10.42578125" customWidth="1"/>
    <col min="10521" max="10521" width="10.5703125" customWidth="1"/>
    <col min="10522" max="10522" width="10.42578125" customWidth="1"/>
    <col min="10523" max="10523" width="10.28515625" customWidth="1"/>
    <col min="10524" max="10524" width="10.5703125" customWidth="1"/>
    <col min="10525" max="10525" width="9.140625" customWidth="1"/>
    <col min="10526" max="10526" width="10.42578125" customWidth="1"/>
    <col min="10527" max="10532" width="9.140625" customWidth="1"/>
    <col min="10533" max="10533" width="8" customWidth="1"/>
    <col min="10534" max="10542" width="7.28515625" customWidth="1"/>
    <col min="10543" max="10543" width="8.42578125" customWidth="1"/>
    <col min="10544" max="10544" width="9.28515625" customWidth="1"/>
    <col min="10545" max="10545" width="7.28515625" customWidth="1"/>
    <col min="10546" max="10546" width="9.85546875" customWidth="1"/>
    <col min="10547" max="10547" width="10.5703125" customWidth="1"/>
    <col min="10548" max="10548" width="8.5703125" customWidth="1"/>
    <col min="10549" max="10550" width="8.42578125" customWidth="1"/>
    <col min="10551" max="10551" width="9.140625" customWidth="1"/>
    <col min="10552" max="10552" width="8.140625" customWidth="1"/>
    <col min="10553" max="10553" width="8.85546875" customWidth="1"/>
    <col min="10747" max="10747" width="2.5703125" customWidth="1"/>
    <col min="10748" max="10748" width="5.140625" customWidth="1"/>
    <col min="10749" max="10749" width="12.42578125" customWidth="1"/>
    <col min="10750" max="10750" width="8.5703125" customWidth="1"/>
    <col min="10751" max="10751" width="9.28515625" customWidth="1"/>
    <col min="10752" max="10752" width="9.140625" customWidth="1"/>
    <col min="10753" max="10753" width="9" customWidth="1"/>
    <col min="10754" max="10754" width="8.85546875" customWidth="1"/>
    <col min="10755" max="10755" width="9" customWidth="1"/>
    <col min="10756" max="10757" width="8.85546875" customWidth="1"/>
    <col min="10758" max="10758" width="9.140625" customWidth="1"/>
    <col min="10759" max="10759" width="9.28515625" customWidth="1"/>
    <col min="10760" max="10760" width="9.42578125" customWidth="1"/>
    <col min="10761" max="10761" width="9.28515625" customWidth="1"/>
    <col min="10762" max="10762" width="9.5703125" customWidth="1"/>
    <col min="10763" max="10763" width="10" customWidth="1"/>
    <col min="10764" max="10764" width="10.140625" customWidth="1"/>
    <col min="10765" max="10765" width="10.28515625" customWidth="1"/>
    <col min="10766" max="10766" width="9.42578125" customWidth="1"/>
    <col min="10767" max="10767" width="9.5703125" customWidth="1"/>
    <col min="10768" max="10768" width="9" customWidth="1"/>
    <col min="10769" max="10769" width="9.42578125" customWidth="1"/>
    <col min="10770" max="10771" width="9.7109375" customWidth="1"/>
    <col min="10772" max="10773" width="10" customWidth="1"/>
    <col min="10774" max="10774" width="9.85546875" customWidth="1"/>
    <col min="10775" max="10775" width="14.140625" customWidth="1"/>
    <col min="10776" max="10776" width="10.42578125" customWidth="1"/>
    <col min="10777" max="10777" width="10.5703125" customWidth="1"/>
    <col min="10778" max="10778" width="10.42578125" customWidth="1"/>
    <col min="10779" max="10779" width="10.28515625" customWidth="1"/>
    <col min="10780" max="10780" width="10.5703125" customWidth="1"/>
    <col min="10781" max="10781" width="9.140625" customWidth="1"/>
    <col min="10782" max="10782" width="10.42578125" customWidth="1"/>
    <col min="10783" max="10788" width="9.140625" customWidth="1"/>
    <col min="10789" max="10789" width="8" customWidth="1"/>
    <col min="10790" max="10798" width="7.28515625" customWidth="1"/>
    <col min="10799" max="10799" width="8.42578125" customWidth="1"/>
    <col min="10800" max="10800" width="9.28515625" customWidth="1"/>
    <col min="10801" max="10801" width="7.28515625" customWidth="1"/>
    <col min="10802" max="10802" width="9.85546875" customWidth="1"/>
    <col min="10803" max="10803" width="10.5703125" customWidth="1"/>
    <col min="10804" max="10804" width="8.5703125" customWidth="1"/>
    <col min="10805" max="10806" width="8.42578125" customWidth="1"/>
    <col min="10807" max="10807" width="9.140625" customWidth="1"/>
    <col min="10808" max="10808" width="8.140625" customWidth="1"/>
    <col min="10809" max="10809" width="8.85546875" customWidth="1"/>
    <col min="11003" max="11003" width="2.5703125" customWidth="1"/>
    <col min="11004" max="11004" width="5.140625" customWidth="1"/>
    <col min="11005" max="11005" width="12.42578125" customWidth="1"/>
    <col min="11006" max="11006" width="8.5703125" customWidth="1"/>
    <col min="11007" max="11007" width="9.28515625" customWidth="1"/>
    <col min="11008" max="11008" width="9.140625" customWidth="1"/>
    <col min="11009" max="11009" width="9" customWidth="1"/>
    <col min="11010" max="11010" width="8.85546875" customWidth="1"/>
    <col min="11011" max="11011" width="9" customWidth="1"/>
    <col min="11012" max="11013" width="8.85546875" customWidth="1"/>
    <col min="11014" max="11014" width="9.140625" customWidth="1"/>
    <col min="11015" max="11015" width="9.28515625" customWidth="1"/>
    <col min="11016" max="11016" width="9.42578125" customWidth="1"/>
    <col min="11017" max="11017" width="9.28515625" customWidth="1"/>
    <col min="11018" max="11018" width="9.5703125" customWidth="1"/>
    <col min="11019" max="11019" width="10" customWidth="1"/>
    <col min="11020" max="11020" width="10.140625" customWidth="1"/>
    <col min="11021" max="11021" width="10.28515625" customWidth="1"/>
    <col min="11022" max="11022" width="9.42578125" customWidth="1"/>
    <col min="11023" max="11023" width="9.5703125" customWidth="1"/>
    <col min="11024" max="11024" width="9" customWidth="1"/>
    <col min="11025" max="11025" width="9.42578125" customWidth="1"/>
    <col min="11026" max="11027" width="9.7109375" customWidth="1"/>
    <col min="11028" max="11029" width="10" customWidth="1"/>
    <col min="11030" max="11030" width="9.85546875" customWidth="1"/>
    <col min="11031" max="11031" width="14.140625" customWidth="1"/>
    <col min="11032" max="11032" width="10.42578125" customWidth="1"/>
    <col min="11033" max="11033" width="10.5703125" customWidth="1"/>
    <col min="11034" max="11034" width="10.42578125" customWidth="1"/>
    <col min="11035" max="11035" width="10.28515625" customWidth="1"/>
    <col min="11036" max="11036" width="10.5703125" customWidth="1"/>
    <col min="11037" max="11037" width="9.140625" customWidth="1"/>
    <col min="11038" max="11038" width="10.42578125" customWidth="1"/>
    <col min="11039" max="11044" width="9.140625" customWidth="1"/>
    <col min="11045" max="11045" width="8" customWidth="1"/>
    <col min="11046" max="11054" width="7.28515625" customWidth="1"/>
    <col min="11055" max="11055" width="8.42578125" customWidth="1"/>
    <col min="11056" max="11056" width="9.28515625" customWidth="1"/>
    <col min="11057" max="11057" width="7.28515625" customWidth="1"/>
    <col min="11058" max="11058" width="9.85546875" customWidth="1"/>
    <col min="11059" max="11059" width="10.5703125" customWidth="1"/>
    <col min="11060" max="11060" width="8.5703125" customWidth="1"/>
    <col min="11061" max="11062" width="8.42578125" customWidth="1"/>
    <col min="11063" max="11063" width="9.140625" customWidth="1"/>
    <col min="11064" max="11064" width="8.140625" customWidth="1"/>
    <col min="11065" max="11065" width="8.85546875" customWidth="1"/>
    <col min="11259" max="11259" width="2.5703125" customWidth="1"/>
    <col min="11260" max="11260" width="5.140625" customWidth="1"/>
    <col min="11261" max="11261" width="12.42578125" customWidth="1"/>
    <col min="11262" max="11262" width="8.5703125" customWidth="1"/>
    <col min="11263" max="11263" width="9.28515625" customWidth="1"/>
    <col min="11264" max="11264" width="9.140625" customWidth="1"/>
    <col min="11265" max="11265" width="9" customWidth="1"/>
    <col min="11266" max="11266" width="8.85546875" customWidth="1"/>
    <col min="11267" max="11267" width="9" customWidth="1"/>
    <col min="11268" max="11269" width="8.85546875" customWidth="1"/>
    <col min="11270" max="11270" width="9.140625" customWidth="1"/>
    <col min="11271" max="11271" width="9.28515625" customWidth="1"/>
    <col min="11272" max="11272" width="9.42578125" customWidth="1"/>
    <col min="11273" max="11273" width="9.28515625" customWidth="1"/>
    <col min="11274" max="11274" width="9.5703125" customWidth="1"/>
    <col min="11275" max="11275" width="10" customWidth="1"/>
    <col min="11276" max="11276" width="10.140625" customWidth="1"/>
    <col min="11277" max="11277" width="10.28515625" customWidth="1"/>
    <col min="11278" max="11278" width="9.42578125" customWidth="1"/>
    <col min="11279" max="11279" width="9.5703125" customWidth="1"/>
    <col min="11280" max="11280" width="9" customWidth="1"/>
    <col min="11281" max="11281" width="9.42578125" customWidth="1"/>
    <col min="11282" max="11283" width="9.7109375" customWidth="1"/>
    <col min="11284" max="11285" width="10" customWidth="1"/>
    <col min="11286" max="11286" width="9.85546875" customWidth="1"/>
    <col min="11287" max="11287" width="14.140625" customWidth="1"/>
    <col min="11288" max="11288" width="10.42578125" customWidth="1"/>
    <col min="11289" max="11289" width="10.5703125" customWidth="1"/>
    <col min="11290" max="11290" width="10.42578125" customWidth="1"/>
    <col min="11291" max="11291" width="10.28515625" customWidth="1"/>
    <col min="11292" max="11292" width="10.5703125" customWidth="1"/>
    <col min="11293" max="11293" width="9.140625" customWidth="1"/>
    <col min="11294" max="11294" width="10.42578125" customWidth="1"/>
    <col min="11295" max="11300" width="9.140625" customWidth="1"/>
    <col min="11301" max="11301" width="8" customWidth="1"/>
    <col min="11302" max="11310" width="7.28515625" customWidth="1"/>
    <col min="11311" max="11311" width="8.42578125" customWidth="1"/>
    <col min="11312" max="11312" width="9.28515625" customWidth="1"/>
    <col min="11313" max="11313" width="7.28515625" customWidth="1"/>
    <col min="11314" max="11314" width="9.85546875" customWidth="1"/>
    <col min="11315" max="11315" width="10.5703125" customWidth="1"/>
    <col min="11316" max="11316" width="8.5703125" customWidth="1"/>
    <col min="11317" max="11318" width="8.42578125" customWidth="1"/>
    <col min="11319" max="11319" width="9.140625" customWidth="1"/>
    <col min="11320" max="11320" width="8.140625" customWidth="1"/>
    <col min="11321" max="11321" width="8.85546875" customWidth="1"/>
    <col min="11515" max="11515" width="2.5703125" customWidth="1"/>
    <col min="11516" max="11516" width="5.140625" customWidth="1"/>
    <col min="11517" max="11517" width="12.42578125" customWidth="1"/>
    <col min="11518" max="11518" width="8.5703125" customWidth="1"/>
    <col min="11519" max="11519" width="9.28515625" customWidth="1"/>
    <col min="11520" max="11520" width="9.140625" customWidth="1"/>
    <col min="11521" max="11521" width="9" customWidth="1"/>
    <col min="11522" max="11522" width="8.85546875" customWidth="1"/>
    <col min="11523" max="11523" width="9" customWidth="1"/>
    <col min="11524" max="11525" width="8.85546875" customWidth="1"/>
    <col min="11526" max="11526" width="9.140625" customWidth="1"/>
    <col min="11527" max="11527" width="9.28515625" customWidth="1"/>
    <col min="11528" max="11528" width="9.42578125" customWidth="1"/>
    <col min="11529" max="11529" width="9.28515625" customWidth="1"/>
    <col min="11530" max="11530" width="9.5703125" customWidth="1"/>
    <col min="11531" max="11531" width="10" customWidth="1"/>
    <col min="11532" max="11532" width="10.140625" customWidth="1"/>
    <col min="11533" max="11533" width="10.28515625" customWidth="1"/>
    <col min="11534" max="11534" width="9.42578125" customWidth="1"/>
    <col min="11535" max="11535" width="9.5703125" customWidth="1"/>
    <col min="11536" max="11536" width="9" customWidth="1"/>
    <col min="11537" max="11537" width="9.42578125" customWidth="1"/>
    <col min="11538" max="11539" width="9.7109375" customWidth="1"/>
    <col min="11540" max="11541" width="10" customWidth="1"/>
    <col min="11542" max="11542" width="9.85546875" customWidth="1"/>
    <col min="11543" max="11543" width="14.140625" customWidth="1"/>
    <col min="11544" max="11544" width="10.42578125" customWidth="1"/>
    <col min="11545" max="11545" width="10.5703125" customWidth="1"/>
    <col min="11546" max="11546" width="10.42578125" customWidth="1"/>
    <col min="11547" max="11547" width="10.28515625" customWidth="1"/>
    <col min="11548" max="11548" width="10.5703125" customWidth="1"/>
    <col min="11549" max="11549" width="9.140625" customWidth="1"/>
    <col min="11550" max="11550" width="10.42578125" customWidth="1"/>
    <col min="11551" max="11556" width="9.140625" customWidth="1"/>
    <col min="11557" max="11557" width="8" customWidth="1"/>
    <col min="11558" max="11566" width="7.28515625" customWidth="1"/>
    <col min="11567" max="11567" width="8.42578125" customWidth="1"/>
    <col min="11568" max="11568" width="9.28515625" customWidth="1"/>
    <col min="11569" max="11569" width="7.28515625" customWidth="1"/>
    <col min="11570" max="11570" width="9.85546875" customWidth="1"/>
    <col min="11571" max="11571" width="10.5703125" customWidth="1"/>
    <col min="11572" max="11572" width="8.5703125" customWidth="1"/>
    <col min="11573" max="11574" width="8.42578125" customWidth="1"/>
    <col min="11575" max="11575" width="9.140625" customWidth="1"/>
    <col min="11576" max="11576" width="8.140625" customWidth="1"/>
    <col min="11577" max="11577" width="8.85546875" customWidth="1"/>
    <col min="11771" max="11771" width="2.5703125" customWidth="1"/>
    <col min="11772" max="11772" width="5.140625" customWidth="1"/>
    <col min="11773" max="11773" width="12.42578125" customWidth="1"/>
    <col min="11774" max="11774" width="8.5703125" customWidth="1"/>
    <col min="11775" max="11775" width="9.28515625" customWidth="1"/>
    <col min="11776" max="11776" width="9.140625" customWidth="1"/>
    <col min="11777" max="11777" width="9" customWidth="1"/>
    <col min="11778" max="11778" width="8.85546875" customWidth="1"/>
    <col min="11779" max="11779" width="9" customWidth="1"/>
    <col min="11780" max="11781" width="8.85546875" customWidth="1"/>
    <col min="11782" max="11782" width="9.140625" customWidth="1"/>
    <col min="11783" max="11783" width="9.28515625" customWidth="1"/>
    <col min="11784" max="11784" width="9.42578125" customWidth="1"/>
    <col min="11785" max="11785" width="9.28515625" customWidth="1"/>
    <col min="11786" max="11786" width="9.5703125" customWidth="1"/>
    <col min="11787" max="11787" width="10" customWidth="1"/>
    <col min="11788" max="11788" width="10.140625" customWidth="1"/>
    <col min="11789" max="11789" width="10.28515625" customWidth="1"/>
    <col min="11790" max="11790" width="9.42578125" customWidth="1"/>
    <col min="11791" max="11791" width="9.5703125" customWidth="1"/>
    <col min="11792" max="11792" width="9" customWidth="1"/>
    <col min="11793" max="11793" width="9.42578125" customWidth="1"/>
    <col min="11794" max="11795" width="9.7109375" customWidth="1"/>
    <col min="11796" max="11797" width="10" customWidth="1"/>
    <col min="11798" max="11798" width="9.85546875" customWidth="1"/>
    <col min="11799" max="11799" width="14.140625" customWidth="1"/>
    <col min="11800" max="11800" width="10.42578125" customWidth="1"/>
    <col min="11801" max="11801" width="10.5703125" customWidth="1"/>
    <col min="11802" max="11802" width="10.42578125" customWidth="1"/>
    <col min="11803" max="11803" width="10.28515625" customWidth="1"/>
    <col min="11804" max="11804" width="10.5703125" customWidth="1"/>
    <col min="11805" max="11805" width="9.140625" customWidth="1"/>
    <col min="11806" max="11806" width="10.42578125" customWidth="1"/>
    <col min="11807" max="11812" width="9.140625" customWidth="1"/>
    <col min="11813" max="11813" width="8" customWidth="1"/>
    <col min="11814" max="11822" width="7.28515625" customWidth="1"/>
    <col min="11823" max="11823" width="8.42578125" customWidth="1"/>
    <col min="11824" max="11824" width="9.28515625" customWidth="1"/>
    <col min="11825" max="11825" width="7.28515625" customWidth="1"/>
    <col min="11826" max="11826" width="9.85546875" customWidth="1"/>
    <col min="11827" max="11827" width="10.5703125" customWidth="1"/>
    <col min="11828" max="11828" width="8.5703125" customWidth="1"/>
    <col min="11829" max="11830" width="8.42578125" customWidth="1"/>
    <col min="11831" max="11831" width="9.140625" customWidth="1"/>
    <col min="11832" max="11832" width="8.140625" customWidth="1"/>
    <col min="11833" max="11833" width="8.85546875" customWidth="1"/>
    <col min="12027" max="12027" width="2.5703125" customWidth="1"/>
    <col min="12028" max="12028" width="5.140625" customWidth="1"/>
    <col min="12029" max="12029" width="12.42578125" customWidth="1"/>
    <col min="12030" max="12030" width="8.5703125" customWidth="1"/>
    <col min="12031" max="12031" width="9.28515625" customWidth="1"/>
    <col min="12032" max="12032" width="9.140625" customWidth="1"/>
    <col min="12033" max="12033" width="9" customWidth="1"/>
    <col min="12034" max="12034" width="8.85546875" customWidth="1"/>
    <col min="12035" max="12035" width="9" customWidth="1"/>
    <col min="12036" max="12037" width="8.85546875" customWidth="1"/>
    <col min="12038" max="12038" width="9.140625" customWidth="1"/>
    <col min="12039" max="12039" width="9.28515625" customWidth="1"/>
    <col min="12040" max="12040" width="9.42578125" customWidth="1"/>
    <col min="12041" max="12041" width="9.28515625" customWidth="1"/>
    <col min="12042" max="12042" width="9.5703125" customWidth="1"/>
    <col min="12043" max="12043" width="10" customWidth="1"/>
    <col min="12044" max="12044" width="10.140625" customWidth="1"/>
    <col min="12045" max="12045" width="10.28515625" customWidth="1"/>
    <col min="12046" max="12046" width="9.42578125" customWidth="1"/>
    <col min="12047" max="12047" width="9.5703125" customWidth="1"/>
    <col min="12048" max="12048" width="9" customWidth="1"/>
    <col min="12049" max="12049" width="9.42578125" customWidth="1"/>
    <col min="12050" max="12051" width="9.7109375" customWidth="1"/>
    <col min="12052" max="12053" width="10" customWidth="1"/>
    <col min="12054" max="12054" width="9.85546875" customWidth="1"/>
    <col min="12055" max="12055" width="14.140625" customWidth="1"/>
    <col min="12056" max="12056" width="10.42578125" customWidth="1"/>
    <col min="12057" max="12057" width="10.5703125" customWidth="1"/>
    <col min="12058" max="12058" width="10.42578125" customWidth="1"/>
    <col min="12059" max="12059" width="10.28515625" customWidth="1"/>
    <col min="12060" max="12060" width="10.5703125" customWidth="1"/>
    <col min="12061" max="12061" width="9.140625" customWidth="1"/>
    <col min="12062" max="12062" width="10.42578125" customWidth="1"/>
    <col min="12063" max="12068" width="9.140625" customWidth="1"/>
    <col min="12069" max="12069" width="8" customWidth="1"/>
    <col min="12070" max="12078" width="7.28515625" customWidth="1"/>
    <col min="12079" max="12079" width="8.42578125" customWidth="1"/>
    <col min="12080" max="12080" width="9.28515625" customWidth="1"/>
    <col min="12081" max="12081" width="7.28515625" customWidth="1"/>
    <col min="12082" max="12082" width="9.85546875" customWidth="1"/>
    <col min="12083" max="12083" width="10.5703125" customWidth="1"/>
    <col min="12084" max="12084" width="8.5703125" customWidth="1"/>
    <col min="12085" max="12086" width="8.42578125" customWidth="1"/>
    <col min="12087" max="12087" width="9.140625" customWidth="1"/>
    <col min="12088" max="12088" width="8.140625" customWidth="1"/>
    <col min="12089" max="12089" width="8.85546875" customWidth="1"/>
    <col min="12283" max="12283" width="2.5703125" customWidth="1"/>
    <col min="12284" max="12284" width="5.140625" customWidth="1"/>
    <col min="12285" max="12285" width="12.42578125" customWidth="1"/>
    <col min="12286" max="12286" width="8.5703125" customWidth="1"/>
    <col min="12287" max="12287" width="9.28515625" customWidth="1"/>
    <col min="12288" max="12288" width="9.140625" customWidth="1"/>
    <col min="12289" max="12289" width="9" customWidth="1"/>
    <col min="12290" max="12290" width="8.85546875" customWidth="1"/>
    <col min="12291" max="12291" width="9" customWidth="1"/>
    <col min="12292" max="12293" width="8.85546875" customWidth="1"/>
    <col min="12294" max="12294" width="9.140625" customWidth="1"/>
    <col min="12295" max="12295" width="9.28515625" customWidth="1"/>
    <col min="12296" max="12296" width="9.42578125" customWidth="1"/>
    <col min="12297" max="12297" width="9.28515625" customWidth="1"/>
    <col min="12298" max="12298" width="9.5703125" customWidth="1"/>
    <col min="12299" max="12299" width="10" customWidth="1"/>
    <col min="12300" max="12300" width="10.140625" customWidth="1"/>
    <col min="12301" max="12301" width="10.28515625" customWidth="1"/>
    <col min="12302" max="12302" width="9.42578125" customWidth="1"/>
    <col min="12303" max="12303" width="9.5703125" customWidth="1"/>
    <col min="12304" max="12304" width="9" customWidth="1"/>
    <col min="12305" max="12305" width="9.42578125" customWidth="1"/>
    <col min="12306" max="12307" width="9.7109375" customWidth="1"/>
    <col min="12308" max="12309" width="10" customWidth="1"/>
    <col min="12310" max="12310" width="9.85546875" customWidth="1"/>
    <col min="12311" max="12311" width="14.140625" customWidth="1"/>
    <col min="12312" max="12312" width="10.42578125" customWidth="1"/>
    <col min="12313" max="12313" width="10.5703125" customWidth="1"/>
    <col min="12314" max="12314" width="10.42578125" customWidth="1"/>
    <col min="12315" max="12315" width="10.28515625" customWidth="1"/>
    <col min="12316" max="12316" width="10.5703125" customWidth="1"/>
    <col min="12317" max="12317" width="9.140625" customWidth="1"/>
    <col min="12318" max="12318" width="10.42578125" customWidth="1"/>
    <col min="12319" max="12324" width="9.140625" customWidth="1"/>
    <col min="12325" max="12325" width="8" customWidth="1"/>
    <col min="12326" max="12334" width="7.28515625" customWidth="1"/>
    <col min="12335" max="12335" width="8.42578125" customWidth="1"/>
    <col min="12336" max="12336" width="9.28515625" customWidth="1"/>
    <col min="12337" max="12337" width="7.28515625" customWidth="1"/>
    <col min="12338" max="12338" width="9.85546875" customWidth="1"/>
    <col min="12339" max="12339" width="10.5703125" customWidth="1"/>
    <col min="12340" max="12340" width="8.5703125" customWidth="1"/>
    <col min="12341" max="12342" width="8.42578125" customWidth="1"/>
    <col min="12343" max="12343" width="9.140625" customWidth="1"/>
    <col min="12344" max="12344" width="8.140625" customWidth="1"/>
    <col min="12345" max="12345" width="8.85546875" customWidth="1"/>
    <col min="12539" max="12539" width="2.5703125" customWidth="1"/>
    <col min="12540" max="12540" width="5.140625" customWidth="1"/>
    <col min="12541" max="12541" width="12.42578125" customWidth="1"/>
    <col min="12542" max="12542" width="8.5703125" customWidth="1"/>
    <col min="12543" max="12543" width="9.28515625" customWidth="1"/>
    <col min="12544" max="12544" width="9.140625" customWidth="1"/>
    <col min="12545" max="12545" width="9" customWidth="1"/>
    <col min="12546" max="12546" width="8.85546875" customWidth="1"/>
    <col min="12547" max="12547" width="9" customWidth="1"/>
    <col min="12548" max="12549" width="8.85546875" customWidth="1"/>
    <col min="12550" max="12550" width="9.140625" customWidth="1"/>
    <col min="12551" max="12551" width="9.28515625" customWidth="1"/>
    <col min="12552" max="12552" width="9.42578125" customWidth="1"/>
    <col min="12553" max="12553" width="9.28515625" customWidth="1"/>
    <col min="12554" max="12554" width="9.5703125" customWidth="1"/>
    <col min="12555" max="12555" width="10" customWidth="1"/>
    <col min="12556" max="12556" width="10.140625" customWidth="1"/>
    <col min="12557" max="12557" width="10.28515625" customWidth="1"/>
    <col min="12558" max="12558" width="9.42578125" customWidth="1"/>
    <col min="12559" max="12559" width="9.5703125" customWidth="1"/>
    <col min="12560" max="12560" width="9" customWidth="1"/>
    <col min="12561" max="12561" width="9.42578125" customWidth="1"/>
    <col min="12562" max="12563" width="9.7109375" customWidth="1"/>
    <col min="12564" max="12565" width="10" customWidth="1"/>
    <col min="12566" max="12566" width="9.85546875" customWidth="1"/>
    <col min="12567" max="12567" width="14.140625" customWidth="1"/>
    <col min="12568" max="12568" width="10.42578125" customWidth="1"/>
    <col min="12569" max="12569" width="10.5703125" customWidth="1"/>
    <col min="12570" max="12570" width="10.42578125" customWidth="1"/>
    <col min="12571" max="12571" width="10.28515625" customWidth="1"/>
    <col min="12572" max="12572" width="10.5703125" customWidth="1"/>
    <col min="12573" max="12573" width="9.140625" customWidth="1"/>
    <col min="12574" max="12574" width="10.42578125" customWidth="1"/>
    <col min="12575" max="12580" width="9.140625" customWidth="1"/>
    <col min="12581" max="12581" width="8" customWidth="1"/>
    <col min="12582" max="12590" width="7.28515625" customWidth="1"/>
    <col min="12591" max="12591" width="8.42578125" customWidth="1"/>
    <col min="12592" max="12592" width="9.28515625" customWidth="1"/>
    <col min="12593" max="12593" width="7.28515625" customWidth="1"/>
    <col min="12594" max="12594" width="9.85546875" customWidth="1"/>
    <col min="12595" max="12595" width="10.5703125" customWidth="1"/>
    <col min="12596" max="12596" width="8.5703125" customWidth="1"/>
    <col min="12597" max="12598" width="8.42578125" customWidth="1"/>
    <col min="12599" max="12599" width="9.140625" customWidth="1"/>
    <col min="12600" max="12600" width="8.140625" customWidth="1"/>
    <col min="12601" max="12601" width="8.85546875" customWidth="1"/>
    <col min="12795" max="12795" width="2.5703125" customWidth="1"/>
    <col min="12796" max="12796" width="5.140625" customWidth="1"/>
    <col min="12797" max="12797" width="12.42578125" customWidth="1"/>
    <col min="12798" max="12798" width="8.5703125" customWidth="1"/>
    <col min="12799" max="12799" width="9.28515625" customWidth="1"/>
    <col min="12800" max="12800" width="9.140625" customWidth="1"/>
    <col min="12801" max="12801" width="9" customWidth="1"/>
    <col min="12802" max="12802" width="8.85546875" customWidth="1"/>
    <col min="12803" max="12803" width="9" customWidth="1"/>
    <col min="12804" max="12805" width="8.85546875" customWidth="1"/>
    <col min="12806" max="12806" width="9.140625" customWidth="1"/>
    <col min="12807" max="12807" width="9.28515625" customWidth="1"/>
    <col min="12808" max="12808" width="9.42578125" customWidth="1"/>
    <col min="12809" max="12809" width="9.28515625" customWidth="1"/>
    <col min="12810" max="12810" width="9.5703125" customWidth="1"/>
    <col min="12811" max="12811" width="10" customWidth="1"/>
    <col min="12812" max="12812" width="10.140625" customWidth="1"/>
    <col min="12813" max="12813" width="10.28515625" customWidth="1"/>
    <col min="12814" max="12814" width="9.42578125" customWidth="1"/>
    <col min="12815" max="12815" width="9.5703125" customWidth="1"/>
    <col min="12816" max="12816" width="9" customWidth="1"/>
    <col min="12817" max="12817" width="9.42578125" customWidth="1"/>
    <col min="12818" max="12819" width="9.7109375" customWidth="1"/>
    <col min="12820" max="12821" width="10" customWidth="1"/>
    <col min="12822" max="12822" width="9.85546875" customWidth="1"/>
    <col min="12823" max="12823" width="14.140625" customWidth="1"/>
    <col min="12824" max="12824" width="10.42578125" customWidth="1"/>
    <col min="12825" max="12825" width="10.5703125" customWidth="1"/>
    <col min="12826" max="12826" width="10.42578125" customWidth="1"/>
    <col min="12827" max="12827" width="10.28515625" customWidth="1"/>
    <col min="12828" max="12828" width="10.5703125" customWidth="1"/>
    <col min="12829" max="12829" width="9.140625" customWidth="1"/>
    <col min="12830" max="12830" width="10.42578125" customWidth="1"/>
    <col min="12831" max="12836" width="9.140625" customWidth="1"/>
    <col min="12837" max="12837" width="8" customWidth="1"/>
    <col min="12838" max="12846" width="7.28515625" customWidth="1"/>
    <col min="12847" max="12847" width="8.42578125" customWidth="1"/>
    <col min="12848" max="12848" width="9.28515625" customWidth="1"/>
    <col min="12849" max="12849" width="7.28515625" customWidth="1"/>
    <col min="12850" max="12850" width="9.85546875" customWidth="1"/>
    <col min="12851" max="12851" width="10.5703125" customWidth="1"/>
    <col min="12852" max="12852" width="8.5703125" customWidth="1"/>
    <col min="12853" max="12854" width="8.42578125" customWidth="1"/>
    <col min="12855" max="12855" width="9.140625" customWidth="1"/>
    <col min="12856" max="12856" width="8.140625" customWidth="1"/>
    <col min="12857" max="12857" width="8.85546875" customWidth="1"/>
    <col min="13051" max="13051" width="2.5703125" customWidth="1"/>
    <col min="13052" max="13052" width="5.140625" customWidth="1"/>
    <col min="13053" max="13053" width="12.42578125" customWidth="1"/>
    <col min="13054" max="13054" width="8.5703125" customWidth="1"/>
    <col min="13055" max="13055" width="9.28515625" customWidth="1"/>
    <col min="13056" max="13056" width="9.140625" customWidth="1"/>
    <col min="13057" max="13057" width="9" customWidth="1"/>
    <col min="13058" max="13058" width="8.85546875" customWidth="1"/>
    <col min="13059" max="13059" width="9" customWidth="1"/>
    <col min="13060" max="13061" width="8.85546875" customWidth="1"/>
    <col min="13062" max="13062" width="9.140625" customWidth="1"/>
    <col min="13063" max="13063" width="9.28515625" customWidth="1"/>
    <col min="13064" max="13064" width="9.42578125" customWidth="1"/>
    <col min="13065" max="13065" width="9.28515625" customWidth="1"/>
    <col min="13066" max="13066" width="9.5703125" customWidth="1"/>
    <col min="13067" max="13067" width="10" customWidth="1"/>
    <col min="13068" max="13068" width="10.140625" customWidth="1"/>
    <col min="13069" max="13069" width="10.28515625" customWidth="1"/>
    <col min="13070" max="13070" width="9.42578125" customWidth="1"/>
    <col min="13071" max="13071" width="9.5703125" customWidth="1"/>
    <col min="13072" max="13072" width="9" customWidth="1"/>
    <col min="13073" max="13073" width="9.42578125" customWidth="1"/>
    <col min="13074" max="13075" width="9.7109375" customWidth="1"/>
    <col min="13076" max="13077" width="10" customWidth="1"/>
    <col min="13078" max="13078" width="9.85546875" customWidth="1"/>
    <col min="13079" max="13079" width="14.140625" customWidth="1"/>
    <col min="13080" max="13080" width="10.42578125" customWidth="1"/>
    <col min="13081" max="13081" width="10.5703125" customWidth="1"/>
    <col min="13082" max="13082" width="10.42578125" customWidth="1"/>
    <col min="13083" max="13083" width="10.28515625" customWidth="1"/>
    <col min="13084" max="13084" width="10.5703125" customWidth="1"/>
    <col min="13085" max="13085" width="9.140625" customWidth="1"/>
    <col min="13086" max="13086" width="10.42578125" customWidth="1"/>
    <col min="13087" max="13092" width="9.140625" customWidth="1"/>
    <col min="13093" max="13093" width="8" customWidth="1"/>
    <col min="13094" max="13102" width="7.28515625" customWidth="1"/>
    <col min="13103" max="13103" width="8.42578125" customWidth="1"/>
    <col min="13104" max="13104" width="9.28515625" customWidth="1"/>
    <col min="13105" max="13105" width="7.28515625" customWidth="1"/>
    <col min="13106" max="13106" width="9.85546875" customWidth="1"/>
    <col min="13107" max="13107" width="10.5703125" customWidth="1"/>
    <col min="13108" max="13108" width="8.5703125" customWidth="1"/>
    <col min="13109" max="13110" width="8.42578125" customWidth="1"/>
    <col min="13111" max="13111" width="9.140625" customWidth="1"/>
    <col min="13112" max="13112" width="8.140625" customWidth="1"/>
    <col min="13113" max="13113" width="8.85546875" customWidth="1"/>
    <col min="13307" max="13307" width="2.5703125" customWidth="1"/>
    <col min="13308" max="13308" width="5.140625" customWidth="1"/>
    <col min="13309" max="13309" width="12.42578125" customWidth="1"/>
    <col min="13310" max="13310" width="8.5703125" customWidth="1"/>
    <col min="13311" max="13311" width="9.28515625" customWidth="1"/>
    <col min="13312" max="13312" width="9.140625" customWidth="1"/>
    <col min="13313" max="13313" width="9" customWidth="1"/>
    <col min="13314" max="13314" width="8.85546875" customWidth="1"/>
    <col min="13315" max="13315" width="9" customWidth="1"/>
    <col min="13316" max="13317" width="8.85546875" customWidth="1"/>
    <col min="13318" max="13318" width="9.140625" customWidth="1"/>
    <col min="13319" max="13319" width="9.28515625" customWidth="1"/>
    <col min="13320" max="13320" width="9.42578125" customWidth="1"/>
    <col min="13321" max="13321" width="9.28515625" customWidth="1"/>
    <col min="13322" max="13322" width="9.5703125" customWidth="1"/>
    <col min="13323" max="13323" width="10" customWidth="1"/>
    <col min="13324" max="13324" width="10.140625" customWidth="1"/>
    <col min="13325" max="13325" width="10.28515625" customWidth="1"/>
    <col min="13326" max="13326" width="9.42578125" customWidth="1"/>
    <col min="13327" max="13327" width="9.5703125" customWidth="1"/>
    <col min="13328" max="13328" width="9" customWidth="1"/>
    <col min="13329" max="13329" width="9.42578125" customWidth="1"/>
    <col min="13330" max="13331" width="9.7109375" customWidth="1"/>
    <col min="13332" max="13333" width="10" customWidth="1"/>
    <col min="13334" max="13334" width="9.85546875" customWidth="1"/>
    <col min="13335" max="13335" width="14.140625" customWidth="1"/>
    <col min="13336" max="13336" width="10.42578125" customWidth="1"/>
    <col min="13337" max="13337" width="10.5703125" customWidth="1"/>
    <col min="13338" max="13338" width="10.42578125" customWidth="1"/>
    <col min="13339" max="13339" width="10.28515625" customWidth="1"/>
    <col min="13340" max="13340" width="10.5703125" customWidth="1"/>
    <col min="13341" max="13341" width="9.140625" customWidth="1"/>
    <col min="13342" max="13342" width="10.42578125" customWidth="1"/>
    <col min="13343" max="13348" width="9.140625" customWidth="1"/>
    <col min="13349" max="13349" width="8" customWidth="1"/>
    <col min="13350" max="13358" width="7.28515625" customWidth="1"/>
    <col min="13359" max="13359" width="8.42578125" customWidth="1"/>
    <col min="13360" max="13360" width="9.28515625" customWidth="1"/>
    <col min="13361" max="13361" width="7.28515625" customWidth="1"/>
    <col min="13362" max="13362" width="9.85546875" customWidth="1"/>
    <col min="13363" max="13363" width="10.5703125" customWidth="1"/>
    <col min="13364" max="13364" width="8.5703125" customWidth="1"/>
    <col min="13365" max="13366" width="8.42578125" customWidth="1"/>
    <col min="13367" max="13367" width="9.140625" customWidth="1"/>
    <col min="13368" max="13368" width="8.140625" customWidth="1"/>
    <col min="13369" max="13369" width="8.85546875" customWidth="1"/>
    <col min="13563" max="13563" width="2.5703125" customWidth="1"/>
    <col min="13564" max="13564" width="5.140625" customWidth="1"/>
    <col min="13565" max="13565" width="12.42578125" customWidth="1"/>
    <col min="13566" max="13566" width="8.5703125" customWidth="1"/>
    <col min="13567" max="13567" width="9.28515625" customWidth="1"/>
    <col min="13568" max="13568" width="9.140625" customWidth="1"/>
    <col min="13569" max="13569" width="9" customWidth="1"/>
    <col min="13570" max="13570" width="8.85546875" customWidth="1"/>
    <col min="13571" max="13571" width="9" customWidth="1"/>
    <col min="13572" max="13573" width="8.85546875" customWidth="1"/>
    <col min="13574" max="13574" width="9.140625" customWidth="1"/>
    <col min="13575" max="13575" width="9.28515625" customWidth="1"/>
    <col min="13576" max="13576" width="9.42578125" customWidth="1"/>
    <col min="13577" max="13577" width="9.28515625" customWidth="1"/>
    <col min="13578" max="13578" width="9.5703125" customWidth="1"/>
    <col min="13579" max="13579" width="10" customWidth="1"/>
    <col min="13580" max="13580" width="10.140625" customWidth="1"/>
    <col min="13581" max="13581" width="10.28515625" customWidth="1"/>
    <col min="13582" max="13582" width="9.42578125" customWidth="1"/>
    <col min="13583" max="13583" width="9.5703125" customWidth="1"/>
    <col min="13584" max="13584" width="9" customWidth="1"/>
    <col min="13585" max="13585" width="9.42578125" customWidth="1"/>
    <col min="13586" max="13587" width="9.7109375" customWidth="1"/>
    <col min="13588" max="13589" width="10" customWidth="1"/>
    <col min="13590" max="13590" width="9.85546875" customWidth="1"/>
    <col min="13591" max="13591" width="14.140625" customWidth="1"/>
    <col min="13592" max="13592" width="10.42578125" customWidth="1"/>
    <col min="13593" max="13593" width="10.5703125" customWidth="1"/>
    <col min="13594" max="13594" width="10.42578125" customWidth="1"/>
    <col min="13595" max="13595" width="10.28515625" customWidth="1"/>
    <col min="13596" max="13596" width="10.5703125" customWidth="1"/>
    <col min="13597" max="13597" width="9.140625" customWidth="1"/>
    <col min="13598" max="13598" width="10.42578125" customWidth="1"/>
    <col min="13599" max="13604" width="9.140625" customWidth="1"/>
    <col min="13605" max="13605" width="8" customWidth="1"/>
    <col min="13606" max="13614" width="7.28515625" customWidth="1"/>
    <col min="13615" max="13615" width="8.42578125" customWidth="1"/>
    <col min="13616" max="13616" width="9.28515625" customWidth="1"/>
    <col min="13617" max="13617" width="7.28515625" customWidth="1"/>
    <col min="13618" max="13618" width="9.85546875" customWidth="1"/>
    <col min="13619" max="13619" width="10.5703125" customWidth="1"/>
    <col min="13620" max="13620" width="8.5703125" customWidth="1"/>
    <col min="13621" max="13622" width="8.42578125" customWidth="1"/>
    <col min="13623" max="13623" width="9.140625" customWidth="1"/>
    <col min="13624" max="13624" width="8.140625" customWidth="1"/>
    <col min="13625" max="13625" width="8.85546875" customWidth="1"/>
    <col min="13819" max="13819" width="2.5703125" customWidth="1"/>
    <col min="13820" max="13820" width="5.140625" customWidth="1"/>
    <col min="13821" max="13821" width="12.42578125" customWidth="1"/>
    <col min="13822" max="13822" width="8.5703125" customWidth="1"/>
    <col min="13823" max="13823" width="9.28515625" customWidth="1"/>
    <col min="13824" max="13824" width="9.140625" customWidth="1"/>
    <col min="13825" max="13825" width="9" customWidth="1"/>
    <col min="13826" max="13826" width="8.85546875" customWidth="1"/>
    <col min="13827" max="13827" width="9" customWidth="1"/>
    <col min="13828" max="13829" width="8.85546875" customWidth="1"/>
    <col min="13830" max="13830" width="9.140625" customWidth="1"/>
    <col min="13831" max="13831" width="9.28515625" customWidth="1"/>
    <col min="13832" max="13832" width="9.42578125" customWidth="1"/>
    <col min="13833" max="13833" width="9.28515625" customWidth="1"/>
    <col min="13834" max="13834" width="9.5703125" customWidth="1"/>
    <col min="13835" max="13835" width="10" customWidth="1"/>
    <col min="13836" max="13836" width="10.140625" customWidth="1"/>
    <col min="13837" max="13837" width="10.28515625" customWidth="1"/>
    <col min="13838" max="13838" width="9.42578125" customWidth="1"/>
    <col min="13839" max="13839" width="9.5703125" customWidth="1"/>
    <col min="13840" max="13840" width="9" customWidth="1"/>
    <col min="13841" max="13841" width="9.42578125" customWidth="1"/>
    <col min="13842" max="13843" width="9.7109375" customWidth="1"/>
    <col min="13844" max="13845" width="10" customWidth="1"/>
    <col min="13846" max="13846" width="9.85546875" customWidth="1"/>
    <col min="13847" max="13847" width="14.140625" customWidth="1"/>
    <col min="13848" max="13848" width="10.42578125" customWidth="1"/>
    <col min="13849" max="13849" width="10.5703125" customWidth="1"/>
    <col min="13850" max="13850" width="10.42578125" customWidth="1"/>
    <col min="13851" max="13851" width="10.28515625" customWidth="1"/>
    <col min="13852" max="13852" width="10.5703125" customWidth="1"/>
    <col min="13853" max="13853" width="9.140625" customWidth="1"/>
    <col min="13854" max="13854" width="10.42578125" customWidth="1"/>
    <col min="13855" max="13860" width="9.140625" customWidth="1"/>
    <col min="13861" max="13861" width="8" customWidth="1"/>
    <col min="13862" max="13870" width="7.28515625" customWidth="1"/>
    <col min="13871" max="13871" width="8.42578125" customWidth="1"/>
    <col min="13872" max="13872" width="9.28515625" customWidth="1"/>
    <col min="13873" max="13873" width="7.28515625" customWidth="1"/>
    <col min="13874" max="13874" width="9.85546875" customWidth="1"/>
    <col min="13875" max="13875" width="10.5703125" customWidth="1"/>
    <col min="13876" max="13876" width="8.5703125" customWidth="1"/>
    <col min="13877" max="13878" width="8.42578125" customWidth="1"/>
    <col min="13879" max="13879" width="9.140625" customWidth="1"/>
    <col min="13880" max="13880" width="8.140625" customWidth="1"/>
    <col min="13881" max="13881" width="8.85546875" customWidth="1"/>
    <col min="14075" max="14075" width="2.5703125" customWidth="1"/>
    <col min="14076" max="14076" width="5.140625" customWidth="1"/>
    <col min="14077" max="14077" width="12.42578125" customWidth="1"/>
    <col min="14078" max="14078" width="8.5703125" customWidth="1"/>
    <col min="14079" max="14079" width="9.28515625" customWidth="1"/>
    <col min="14080" max="14080" width="9.140625" customWidth="1"/>
    <col min="14081" max="14081" width="9" customWidth="1"/>
    <col min="14082" max="14082" width="8.85546875" customWidth="1"/>
    <col min="14083" max="14083" width="9" customWidth="1"/>
    <col min="14084" max="14085" width="8.85546875" customWidth="1"/>
    <col min="14086" max="14086" width="9.140625" customWidth="1"/>
    <col min="14087" max="14087" width="9.28515625" customWidth="1"/>
    <col min="14088" max="14088" width="9.42578125" customWidth="1"/>
    <col min="14089" max="14089" width="9.28515625" customWidth="1"/>
    <col min="14090" max="14090" width="9.5703125" customWidth="1"/>
    <col min="14091" max="14091" width="10" customWidth="1"/>
    <col min="14092" max="14092" width="10.140625" customWidth="1"/>
    <col min="14093" max="14093" width="10.28515625" customWidth="1"/>
    <col min="14094" max="14094" width="9.42578125" customWidth="1"/>
    <col min="14095" max="14095" width="9.5703125" customWidth="1"/>
    <col min="14096" max="14096" width="9" customWidth="1"/>
    <col min="14097" max="14097" width="9.42578125" customWidth="1"/>
    <col min="14098" max="14099" width="9.7109375" customWidth="1"/>
    <col min="14100" max="14101" width="10" customWidth="1"/>
    <col min="14102" max="14102" width="9.85546875" customWidth="1"/>
    <col min="14103" max="14103" width="14.140625" customWidth="1"/>
    <col min="14104" max="14104" width="10.42578125" customWidth="1"/>
    <col min="14105" max="14105" width="10.5703125" customWidth="1"/>
    <col min="14106" max="14106" width="10.42578125" customWidth="1"/>
    <col min="14107" max="14107" width="10.28515625" customWidth="1"/>
    <col min="14108" max="14108" width="10.5703125" customWidth="1"/>
    <col min="14109" max="14109" width="9.140625" customWidth="1"/>
    <col min="14110" max="14110" width="10.42578125" customWidth="1"/>
    <col min="14111" max="14116" width="9.140625" customWidth="1"/>
    <col min="14117" max="14117" width="8" customWidth="1"/>
    <col min="14118" max="14126" width="7.28515625" customWidth="1"/>
    <col min="14127" max="14127" width="8.42578125" customWidth="1"/>
    <col min="14128" max="14128" width="9.28515625" customWidth="1"/>
    <col min="14129" max="14129" width="7.28515625" customWidth="1"/>
    <col min="14130" max="14130" width="9.85546875" customWidth="1"/>
    <col min="14131" max="14131" width="10.5703125" customWidth="1"/>
    <col min="14132" max="14132" width="8.5703125" customWidth="1"/>
    <col min="14133" max="14134" width="8.42578125" customWidth="1"/>
    <col min="14135" max="14135" width="9.140625" customWidth="1"/>
    <col min="14136" max="14136" width="8.140625" customWidth="1"/>
    <col min="14137" max="14137" width="8.85546875" customWidth="1"/>
    <col min="14331" max="14331" width="2.5703125" customWidth="1"/>
    <col min="14332" max="14332" width="5.140625" customWidth="1"/>
    <col min="14333" max="14333" width="12.42578125" customWidth="1"/>
    <col min="14334" max="14334" width="8.5703125" customWidth="1"/>
    <col min="14335" max="14335" width="9.28515625" customWidth="1"/>
    <col min="14336" max="14336" width="9.140625" customWidth="1"/>
    <col min="14337" max="14337" width="9" customWidth="1"/>
    <col min="14338" max="14338" width="8.85546875" customWidth="1"/>
    <col min="14339" max="14339" width="9" customWidth="1"/>
    <col min="14340" max="14341" width="8.85546875" customWidth="1"/>
    <col min="14342" max="14342" width="9.140625" customWidth="1"/>
    <col min="14343" max="14343" width="9.28515625" customWidth="1"/>
    <col min="14344" max="14344" width="9.42578125" customWidth="1"/>
    <col min="14345" max="14345" width="9.28515625" customWidth="1"/>
    <col min="14346" max="14346" width="9.5703125" customWidth="1"/>
    <col min="14347" max="14347" width="10" customWidth="1"/>
    <col min="14348" max="14348" width="10.140625" customWidth="1"/>
    <col min="14349" max="14349" width="10.28515625" customWidth="1"/>
    <col min="14350" max="14350" width="9.42578125" customWidth="1"/>
    <col min="14351" max="14351" width="9.5703125" customWidth="1"/>
    <col min="14352" max="14352" width="9" customWidth="1"/>
    <col min="14353" max="14353" width="9.42578125" customWidth="1"/>
    <col min="14354" max="14355" width="9.7109375" customWidth="1"/>
    <col min="14356" max="14357" width="10" customWidth="1"/>
    <col min="14358" max="14358" width="9.85546875" customWidth="1"/>
    <col min="14359" max="14359" width="14.140625" customWidth="1"/>
    <col min="14360" max="14360" width="10.42578125" customWidth="1"/>
    <col min="14361" max="14361" width="10.5703125" customWidth="1"/>
    <col min="14362" max="14362" width="10.42578125" customWidth="1"/>
    <col min="14363" max="14363" width="10.28515625" customWidth="1"/>
    <col min="14364" max="14364" width="10.5703125" customWidth="1"/>
    <col min="14365" max="14365" width="9.140625" customWidth="1"/>
    <col min="14366" max="14366" width="10.42578125" customWidth="1"/>
    <col min="14367" max="14372" width="9.140625" customWidth="1"/>
    <col min="14373" max="14373" width="8" customWidth="1"/>
    <col min="14374" max="14382" width="7.28515625" customWidth="1"/>
    <col min="14383" max="14383" width="8.42578125" customWidth="1"/>
    <col min="14384" max="14384" width="9.28515625" customWidth="1"/>
    <col min="14385" max="14385" width="7.28515625" customWidth="1"/>
    <col min="14386" max="14386" width="9.85546875" customWidth="1"/>
    <col min="14387" max="14387" width="10.5703125" customWidth="1"/>
    <col min="14388" max="14388" width="8.5703125" customWidth="1"/>
    <col min="14389" max="14390" width="8.42578125" customWidth="1"/>
    <col min="14391" max="14391" width="9.140625" customWidth="1"/>
    <col min="14392" max="14392" width="8.140625" customWidth="1"/>
    <col min="14393" max="14393" width="8.85546875" customWidth="1"/>
    <col min="14587" max="14587" width="2.5703125" customWidth="1"/>
    <col min="14588" max="14588" width="5.140625" customWidth="1"/>
    <col min="14589" max="14589" width="12.42578125" customWidth="1"/>
    <col min="14590" max="14590" width="8.5703125" customWidth="1"/>
    <col min="14591" max="14591" width="9.28515625" customWidth="1"/>
    <col min="14592" max="14592" width="9.140625" customWidth="1"/>
    <col min="14593" max="14593" width="9" customWidth="1"/>
    <col min="14594" max="14594" width="8.85546875" customWidth="1"/>
    <col min="14595" max="14595" width="9" customWidth="1"/>
    <col min="14596" max="14597" width="8.85546875" customWidth="1"/>
    <col min="14598" max="14598" width="9.140625" customWidth="1"/>
    <col min="14599" max="14599" width="9.28515625" customWidth="1"/>
    <col min="14600" max="14600" width="9.42578125" customWidth="1"/>
    <col min="14601" max="14601" width="9.28515625" customWidth="1"/>
    <col min="14602" max="14602" width="9.5703125" customWidth="1"/>
    <col min="14603" max="14603" width="10" customWidth="1"/>
    <col min="14604" max="14604" width="10.140625" customWidth="1"/>
    <col min="14605" max="14605" width="10.28515625" customWidth="1"/>
    <col min="14606" max="14606" width="9.42578125" customWidth="1"/>
    <col min="14607" max="14607" width="9.5703125" customWidth="1"/>
    <col min="14608" max="14608" width="9" customWidth="1"/>
    <col min="14609" max="14609" width="9.42578125" customWidth="1"/>
    <col min="14610" max="14611" width="9.7109375" customWidth="1"/>
    <col min="14612" max="14613" width="10" customWidth="1"/>
    <col min="14614" max="14614" width="9.85546875" customWidth="1"/>
    <col min="14615" max="14615" width="14.140625" customWidth="1"/>
    <col min="14616" max="14616" width="10.42578125" customWidth="1"/>
    <col min="14617" max="14617" width="10.5703125" customWidth="1"/>
    <col min="14618" max="14618" width="10.42578125" customWidth="1"/>
    <col min="14619" max="14619" width="10.28515625" customWidth="1"/>
    <col min="14620" max="14620" width="10.5703125" customWidth="1"/>
    <col min="14621" max="14621" width="9.140625" customWidth="1"/>
    <col min="14622" max="14622" width="10.42578125" customWidth="1"/>
    <col min="14623" max="14628" width="9.140625" customWidth="1"/>
    <col min="14629" max="14629" width="8" customWidth="1"/>
    <col min="14630" max="14638" width="7.28515625" customWidth="1"/>
    <col min="14639" max="14639" width="8.42578125" customWidth="1"/>
    <col min="14640" max="14640" width="9.28515625" customWidth="1"/>
    <col min="14641" max="14641" width="7.28515625" customWidth="1"/>
    <col min="14642" max="14642" width="9.85546875" customWidth="1"/>
    <col min="14643" max="14643" width="10.5703125" customWidth="1"/>
    <col min="14644" max="14644" width="8.5703125" customWidth="1"/>
    <col min="14645" max="14646" width="8.42578125" customWidth="1"/>
    <col min="14647" max="14647" width="9.140625" customWidth="1"/>
    <col min="14648" max="14648" width="8.140625" customWidth="1"/>
    <col min="14649" max="14649" width="8.85546875" customWidth="1"/>
    <col min="14843" max="14843" width="2.5703125" customWidth="1"/>
    <col min="14844" max="14844" width="5.140625" customWidth="1"/>
    <col min="14845" max="14845" width="12.42578125" customWidth="1"/>
    <col min="14846" max="14846" width="8.5703125" customWidth="1"/>
    <col min="14847" max="14847" width="9.28515625" customWidth="1"/>
    <col min="14848" max="14848" width="9.140625" customWidth="1"/>
    <col min="14849" max="14849" width="9" customWidth="1"/>
    <col min="14850" max="14850" width="8.85546875" customWidth="1"/>
    <col min="14851" max="14851" width="9" customWidth="1"/>
    <col min="14852" max="14853" width="8.85546875" customWidth="1"/>
    <col min="14854" max="14854" width="9.140625" customWidth="1"/>
    <col min="14855" max="14855" width="9.28515625" customWidth="1"/>
    <col min="14856" max="14856" width="9.42578125" customWidth="1"/>
    <col min="14857" max="14857" width="9.28515625" customWidth="1"/>
    <col min="14858" max="14858" width="9.5703125" customWidth="1"/>
    <col min="14859" max="14859" width="10" customWidth="1"/>
    <col min="14860" max="14860" width="10.140625" customWidth="1"/>
    <col min="14861" max="14861" width="10.28515625" customWidth="1"/>
    <col min="14862" max="14862" width="9.42578125" customWidth="1"/>
    <col min="14863" max="14863" width="9.5703125" customWidth="1"/>
    <col min="14864" max="14864" width="9" customWidth="1"/>
    <col min="14865" max="14865" width="9.42578125" customWidth="1"/>
    <col min="14866" max="14867" width="9.7109375" customWidth="1"/>
    <col min="14868" max="14869" width="10" customWidth="1"/>
    <col min="14870" max="14870" width="9.85546875" customWidth="1"/>
    <col min="14871" max="14871" width="14.140625" customWidth="1"/>
    <col min="14872" max="14872" width="10.42578125" customWidth="1"/>
    <col min="14873" max="14873" width="10.5703125" customWidth="1"/>
    <col min="14874" max="14874" width="10.42578125" customWidth="1"/>
    <col min="14875" max="14875" width="10.28515625" customWidth="1"/>
    <col min="14876" max="14876" width="10.5703125" customWidth="1"/>
    <col min="14877" max="14877" width="9.140625" customWidth="1"/>
    <col min="14878" max="14878" width="10.42578125" customWidth="1"/>
    <col min="14879" max="14884" width="9.140625" customWidth="1"/>
    <col min="14885" max="14885" width="8" customWidth="1"/>
    <col min="14886" max="14894" width="7.28515625" customWidth="1"/>
    <col min="14895" max="14895" width="8.42578125" customWidth="1"/>
    <col min="14896" max="14896" width="9.28515625" customWidth="1"/>
    <col min="14897" max="14897" width="7.28515625" customWidth="1"/>
    <col min="14898" max="14898" width="9.85546875" customWidth="1"/>
    <col min="14899" max="14899" width="10.5703125" customWidth="1"/>
    <col min="14900" max="14900" width="8.5703125" customWidth="1"/>
    <col min="14901" max="14902" width="8.42578125" customWidth="1"/>
    <col min="14903" max="14903" width="9.140625" customWidth="1"/>
    <col min="14904" max="14904" width="8.140625" customWidth="1"/>
    <col min="14905" max="14905" width="8.85546875" customWidth="1"/>
    <col min="15099" max="15099" width="2.5703125" customWidth="1"/>
    <col min="15100" max="15100" width="5.140625" customWidth="1"/>
    <col min="15101" max="15101" width="12.42578125" customWidth="1"/>
    <col min="15102" max="15102" width="8.5703125" customWidth="1"/>
    <col min="15103" max="15103" width="9.28515625" customWidth="1"/>
    <col min="15104" max="15104" width="9.140625" customWidth="1"/>
    <col min="15105" max="15105" width="9" customWidth="1"/>
    <col min="15106" max="15106" width="8.85546875" customWidth="1"/>
    <col min="15107" max="15107" width="9" customWidth="1"/>
    <col min="15108" max="15109" width="8.85546875" customWidth="1"/>
    <col min="15110" max="15110" width="9.140625" customWidth="1"/>
    <col min="15111" max="15111" width="9.28515625" customWidth="1"/>
    <col min="15112" max="15112" width="9.42578125" customWidth="1"/>
    <col min="15113" max="15113" width="9.28515625" customWidth="1"/>
    <col min="15114" max="15114" width="9.5703125" customWidth="1"/>
    <col min="15115" max="15115" width="10" customWidth="1"/>
    <col min="15116" max="15116" width="10.140625" customWidth="1"/>
    <col min="15117" max="15117" width="10.28515625" customWidth="1"/>
    <col min="15118" max="15118" width="9.42578125" customWidth="1"/>
    <col min="15119" max="15119" width="9.5703125" customWidth="1"/>
    <col min="15120" max="15120" width="9" customWidth="1"/>
    <col min="15121" max="15121" width="9.42578125" customWidth="1"/>
    <col min="15122" max="15123" width="9.7109375" customWidth="1"/>
    <col min="15124" max="15125" width="10" customWidth="1"/>
    <col min="15126" max="15126" width="9.85546875" customWidth="1"/>
    <col min="15127" max="15127" width="14.140625" customWidth="1"/>
    <col min="15128" max="15128" width="10.42578125" customWidth="1"/>
    <col min="15129" max="15129" width="10.5703125" customWidth="1"/>
    <col min="15130" max="15130" width="10.42578125" customWidth="1"/>
    <col min="15131" max="15131" width="10.28515625" customWidth="1"/>
    <col min="15132" max="15132" width="10.5703125" customWidth="1"/>
    <col min="15133" max="15133" width="9.140625" customWidth="1"/>
    <col min="15134" max="15134" width="10.42578125" customWidth="1"/>
    <col min="15135" max="15140" width="9.140625" customWidth="1"/>
    <col min="15141" max="15141" width="8" customWidth="1"/>
    <col min="15142" max="15150" width="7.28515625" customWidth="1"/>
    <col min="15151" max="15151" width="8.42578125" customWidth="1"/>
    <col min="15152" max="15152" width="9.28515625" customWidth="1"/>
    <col min="15153" max="15153" width="7.28515625" customWidth="1"/>
    <col min="15154" max="15154" width="9.85546875" customWidth="1"/>
    <col min="15155" max="15155" width="10.5703125" customWidth="1"/>
    <col min="15156" max="15156" width="8.5703125" customWidth="1"/>
    <col min="15157" max="15158" width="8.42578125" customWidth="1"/>
    <col min="15159" max="15159" width="9.140625" customWidth="1"/>
    <col min="15160" max="15160" width="8.140625" customWidth="1"/>
    <col min="15161" max="15161" width="8.85546875" customWidth="1"/>
    <col min="15355" max="15355" width="2.5703125" customWidth="1"/>
    <col min="15356" max="15356" width="5.140625" customWidth="1"/>
    <col min="15357" max="15357" width="12.42578125" customWidth="1"/>
    <col min="15358" max="15358" width="8.5703125" customWidth="1"/>
    <col min="15359" max="15359" width="9.28515625" customWidth="1"/>
    <col min="15360" max="15360" width="9.140625" customWidth="1"/>
    <col min="15361" max="15361" width="9" customWidth="1"/>
    <col min="15362" max="15362" width="8.85546875" customWidth="1"/>
    <col min="15363" max="15363" width="9" customWidth="1"/>
    <col min="15364" max="15365" width="8.85546875" customWidth="1"/>
    <col min="15366" max="15366" width="9.140625" customWidth="1"/>
    <col min="15367" max="15367" width="9.28515625" customWidth="1"/>
    <col min="15368" max="15368" width="9.42578125" customWidth="1"/>
    <col min="15369" max="15369" width="9.28515625" customWidth="1"/>
    <col min="15370" max="15370" width="9.5703125" customWidth="1"/>
    <col min="15371" max="15371" width="10" customWidth="1"/>
    <col min="15372" max="15372" width="10.140625" customWidth="1"/>
    <col min="15373" max="15373" width="10.28515625" customWidth="1"/>
    <col min="15374" max="15374" width="9.42578125" customWidth="1"/>
    <col min="15375" max="15375" width="9.5703125" customWidth="1"/>
    <col min="15376" max="15376" width="9" customWidth="1"/>
    <col min="15377" max="15377" width="9.42578125" customWidth="1"/>
    <col min="15378" max="15379" width="9.7109375" customWidth="1"/>
    <col min="15380" max="15381" width="10" customWidth="1"/>
    <col min="15382" max="15382" width="9.85546875" customWidth="1"/>
    <col min="15383" max="15383" width="14.140625" customWidth="1"/>
    <col min="15384" max="15384" width="10.42578125" customWidth="1"/>
    <col min="15385" max="15385" width="10.5703125" customWidth="1"/>
    <col min="15386" max="15386" width="10.42578125" customWidth="1"/>
    <col min="15387" max="15387" width="10.28515625" customWidth="1"/>
    <col min="15388" max="15388" width="10.5703125" customWidth="1"/>
    <col min="15389" max="15389" width="9.140625" customWidth="1"/>
    <col min="15390" max="15390" width="10.42578125" customWidth="1"/>
    <col min="15391" max="15396" width="9.140625" customWidth="1"/>
    <col min="15397" max="15397" width="8" customWidth="1"/>
    <col min="15398" max="15406" width="7.28515625" customWidth="1"/>
    <col min="15407" max="15407" width="8.42578125" customWidth="1"/>
    <col min="15408" max="15408" width="9.28515625" customWidth="1"/>
    <col min="15409" max="15409" width="7.28515625" customWidth="1"/>
    <col min="15410" max="15410" width="9.85546875" customWidth="1"/>
    <col min="15411" max="15411" width="10.5703125" customWidth="1"/>
    <col min="15412" max="15412" width="8.5703125" customWidth="1"/>
    <col min="15413" max="15414" width="8.42578125" customWidth="1"/>
    <col min="15415" max="15415" width="9.140625" customWidth="1"/>
    <col min="15416" max="15416" width="8.140625" customWidth="1"/>
    <col min="15417" max="15417" width="8.85546875" customWidth="1"/>
    <col min="15611" max="15611" width="2.5703125" customWidth="1"/>
    <col min="15612" max="15612" width="5.140625" customWidth="1"/>
    <col min="15613" max="15613" width="12.42578125" customWidth="1"/>
    <col min="15614" max="15614" width="8.5703125" customWidth="1"/>
    <col min="15615" max="15615" width="9.28515625" customWidth="1"/>
    <col min="15616" max="15616" width="9.140625" customWidth="1"/>
    <col min="15617" max="15617" width="9" customWidth="1"/>
    <col min="15618" max="15618" width="8.85546875" customWidth="1"/>
    <col min="15619" max="15619" width="9" customWidth="1"/>
    <col min="15620" max="15621" width="8.85546875" customWidth="1"/>
    <col min="15622" max="15622" width="9.140625" customWidth="1"/>
    <col min="15623" max="15623" width="9.28515625" customWidth="1"/>
    <col min="15624" max="15624" width="9.42578125" customWidth="1"/>
    <col min="15625" max="15625" width="9.28515625" customWidth="1"/>
    <col min="15626" max="15626" width="9.5703125" customWidth="1"/>
    <col min="15627" max="15627" width="10" customWidth="1"/>
    <col min="15628" max="15628" width="10.140625" customWidth="1"/>
    <col min="15629" max="15629" width="10.28515625" customWidth="1"/>
    <col min="15630" max="15630" width="9.42578125" customWidth="1"/>
    <col min="15631" max="15631" width="9.5703125" customWidth="1"/>
    <col min="15632" max="15632" width="9" customWidth="1"/>
    <col min="15633" max="15633" width="9.42578125" customWidth="1"/>
    <col min="15634" max="15635" width="9.7109375" customWidth="1"/>
    <col min="15636" max="15637" width="10" customWidth="1"/>
    <col min="15638" max="15638" width="9.85546875" customWidth="1"/>
    <col min="15639" max="15639" width="14.140625" customWidth="1"/>
    <col min="15640" max="15640" width="10.42578125" customWidth="1"/>
    <col min="15641" max="15641" width="10.5703125" customWidth="1"/>
    <col min="15642" max="15642" width="10.42578125" customWidth="1"/>
    <col min="15643" max="15643" width="10.28515625" customWidth="1"/>
    <col min="15644" max="15644" width="10.5703125" customWidth="1"/>
    <col min="15645" max="15645" width="9.140625" customWidth="1"/>
    <col min="15646" max="15646" width="10.42578125" customWidth="1"/>
    <col min="15647" max="15652" width="9.140625" customWidth="1"/>
    <col min="15653" max="15653" width="8" customWidth="1"/>
    <col min="15654" max="15662" width="7.28515625" customWidth="1"/>
    <col min="15663" max="15663" width="8.42578125" customWidth="1"/>
    <col min="15664" max="15664" width="9.28515625" customWidth="1"/>
    <col min="15665" max="15665" width="7.28515625" customWidth="1"/>
    <col min="15666" max="15666" width="9.85546875" customWidth="1"/>
    <col min="15667" max="15667" width="10.5703125" customWidth="1"/>
    <col min="15668" max="15668" width="8.5703125" customWidth="1"/>
    <col min="15669" max="15670" width="8.42578125" customWidth="1"/>
    <col min="15671" max="15671" width="9.140625" customWidth="1"/>
    <col min="15672" max="15672" width="8.140625" customWidth="1"/>
    <col min="15673" max="15673" width="8.85546875" customWidth="1"/>
    <col min="15867" max="15867" width="2.5703125" customWidth="1"/>
    <col min="15868" max="15868" width="5.140625" customWidth="1"/>
    <col min="15869" max="15869" width="12.42578125" customWidth="1"/>
    <col min="15870" max="15870" width="8.5703125" customWidth="1"/>
    <col min="15871" max="15871" width="9.28515625" customWidth="1"/>
    <col min="15872" max="15872" width="9.140625" customWidth="1"/>
    <col min="15873" max="15873" width="9" customWidth="1"/>
    <col min="15874" max="15874" width="8.85546875" customWidth="1"/>
    <col min="15875" max="15875" width="9" customWidth="1"/>
    <col min="15876" max="15877" width="8.85546875" customWidth="1"/>
    <col min="15878" max="15878" width="9.140625" customWidth="1"/>
    <col min="15879" max="15879" width="9.28515625" customWidth="1"/>
    <col min="15880" max="15880" width="9.42578125" customWidth="1"/>
    <col min="15881" max="15881" width="9.28515625" customWidth="1"/>
    <col min="15882" max="15882" width="9.5703125" customWidth="1"/>
    <col min="15883" max="15883" width="10" customWidth="1"/>
    <col min="15884" max="15884" width="10.140625" customWidth="1"/>
    <col min="15885" max="15885" width="10.28515625" customWidth="1"/>
    <col min="15886" max="15886" width="9.42578125" customWidth="1"/>
    <col min="15887" max="15887" width="9.5703125" customWidth="1"/>
    <col min="15888" max="15888" width="9" customWidth="1"/>
    <col min="15889" max="15889" width="9.42578125" customWidth="1"/>
    <col min="15890" max="15891" width="9.7109375" customWidth="1"/>
    <col min="15892" max="15893" width="10" customWidth="1"/>
    <col min="15894" max="15894" width="9.85546875" customWidth="1"/>
    <col min="15895" max="15895" width="14.140625" customWidth="1"/>
    <col min="15896" max="15896" width="10.42578125" customWidth="1"/>
    <col min="15897" max="15897" width="10.5703125" customWidth="1"/>
    <col min="15898" max="15898" width="10.42578125" customWidth="1"/>
    <col min="15899" max="15899" width="10.28515625" customWidth="1"/>
    <col min="15900" max="15900" width="10.5703125" customWidth="1"/>
    <col min="15901" max="15901" width="9.140625" customWidth="1"/>
    <col min="15902" max="15902" width="10.42578125" customWidth="1"/>
    <col min="15903" max="15908" width="9.140625" customWidth="1"/>
    <col min="15909" max="15909" width="8" customWidth="1"/>
    <col min="15910" max="15918" width="7.28515625" customWidth="1"/>
    <col min="15919" max="15919" width="8.42578125" customWidth="1"/>
    <col min="15920" max="15920" width="9.28515625" customWidth="1"/>
    <col min="15921" max="15921" width="7.28515625" customWidth="1"/>
    <col min="15922" max="15922" width="9.85546875" customWidth="1"/>
    <col min="15923" max="15923" width="10.5703125" customWidth="1"/>
    <col min="15924" max="15924" width="8.5703125" customWidth="1"/>
    <col min="15925" max="15926" width="8.42578125" customWidth="1"/>
    <col min="15927" max="15927" width="9.140625" customWidth="1"/>
    <col min="15928" max="15928" width="8.140625" customWidth="1"/>
    <col min="15929" max="15929" width="8.85546875" customWidth="1"/>
    <col min="16123" max="16123" width="2.5703125" customWidth="1"/>
    <col min="16124" max="16124" width="5.140625" customWidth="1"/>
    <col min="16125" max="16125" width="12.42578125" customWidth="1"/>
    <col min="16126" max="16126" width="8.5703125" customWidth="1"/>
    <col min="16127" max="16127" width="9.28515625" customWidth="1"/>
    <col min="16128" max="16128" width="9.140625" customWidth="1"/>
    <col min="16129" max="16129" width="9" customWidth="1"/>
    <col min="16130" max="16130" width="8.85546875" customWidth="1"/>
    <col min="16131" max="16131" width="9" customWidth="1"/>
    <col min="16132" max="16133" width="8.85546875" customWidth="1"/>
    <col min="16134" max="16134" width="9.140625" customWidth="1"/>
    <col min="16135" max="16135" width="9.28515625" customWidth="1"/>
    <col min="16136" max="16136" width="9.42578125" customWidth="1"/>
    <col min="16137" max="16137" width="9.28515625" customWidth="1"/>
    <col min="16138" max="16138" width="9.5703125" customWidth="1"/>
    <col min="16139" max="16139" width="10" customWidth="1"/>
    <col min="16140" max="16140" width="10.140625" customWidth="1"/>
    <col min="16141" max="16141" width="10.28515625" customWidth="1"/>
    <col min="16142" max="16142" width="9.42578125" customWidth="1"/>
    <col min="16143" max="16143" width="9.5703125" customWidth="1"/>
    <col min="16144" max="16144" width="9" customWidth="1"/>
    <col min="16145" max="16145" width="9.42578125" customWidth="1"/>
    <col min="16146" max="16147" width="9.7109375" customWidth="1"/>
    <col min="16148" max="16149" width="10" customWidth="1"/>
    <col min="16150" max="16150" width="9.85546875" customWidth="1"/>
    <col min="16151" max="16151" width="14.140625" customWidth="1"/>
    <col min="16152" max="16152" width="10.42578125" customWidth="1"/>
    <col min="16153" max="16153" width="10.5703125" customWidth="1"/>
    <col min="16154" max="16154" width="10.42578125" customWidth="1"/>
    <col min="16155" max="16155" width="10.28515625" customWidth="1"/>
    <col min="16156" max="16156" width="10.5703125" customWidth="1"/>
    <col min="16157" max="16157" width="9.140625" customWidth="1"/>
    <col min="16158" max="16158" width="10.42578125" customWidth="1"/>
    <col min="16159" max="16164" width="9.140625" customWidth="1"/>
    <col min="16165" max="16165" width="8" customWidth="1"/>
    <col min="16166" max="16174" width="7.28515625" customWidth="1"/>
    <col min="16175" max="16175" width="8.42578125" customWidth="1"/>
    <col min="16176" max="16176" width="9.28515625" customWidth="1"/>
    <col min="16177" max="16177" width="7.28515625" customWidth="1"/>
    <col min="16178" max="16178" width="9.85546875" customWidth="1"/>
    <col min="16179" max="16179" width="10.5703125" customWidth="1"/>
    <col min="16180" max="16180" width="8.5703125" customWidth="1"/>
    <col min="16181" max="16182" width="8.42578125" customWidth="1"/>
    <col min="16183" max="16183" width="9.140625" customWidth="1"/>
    <col min="16184" max="16184" width="8.140625" customWidth="1"/>
    <col min="16185" max="16185" width="8.85546875" customWidth="1"/>
  </cols>
  <sheetData>
    <row r="1" spans="2:60" ht="30" x14ac:dyDescent="0.25">
      <c r="B1" s="1288" t="s">
        <v>249</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row>
    <row r="2" spans="2:60" ht="15.75" thickBot="1" x14ac:dyDescent="0.3">
      <c r="B2" s="282"/>
      <c r="C2" s="1"/>
    </row>
    <row r="3" spans="2:60" ht="15.75" customHeight="1" thickBot="1" x14ac:dyDescent="0.3">
      <c r="B3" s="1712" t="s">
        <v>0</v>
      </c>
      <c r="C3" s="1713"/>
      <c r="D3" s="1718" t="s">
        <v>1</v>
      </c>
      <c r="E3" s="1500" t="s">
        <v>2</v>
      </c>
      <c r="F3" s="1468"/>
      <c r="G3" s="1468"/>
      <c r="H3" s="1468"/>
      <c r="I3" s="1468"/>
      <c r="J3" s="1468"/>
      <c r="K3" s="1468"/>
      <c r="L3" s="1469"/>
      <c r="M3" s="1630" t="s">
        <v>3</v>
      </c>
      <c r="N3" s="1631"/>
      <c r="O3" s="1631"/>
      <c r="P3" s="1631"/>
      <c r="Q3" s="1631"/>
      <c r="R3" s="1631"/>
      <c r="S3" s="1631"/>
      <c r="T3" s="1631"/>
      <c r="U3" s="1631"/>
      <c r="V3" s="1631"/>
      <c r="W3" s="1631"/>
      <c r="X3" s="1631"/>
      <c r="Y3" s="1631"/>
      <c r="Z3" s="1631"/>
      <c r="AA3" s="1632"/>
      <c r="AB3" s="1500" t="s">
        <v>4</v>
      </c>
      <c r="AC3" s="1468"/>
      <c r="AD3" s="1468"/>
      <c r="AE3" s="1469"/>
      <c r="AF3" s="1660" t="s">
        <v>5</v>
      </c>
      <c r="AG3" s="1648"/>
      <c r="AH3" s="1648"/>
      <c r="AI3" s="1648"/>
      <c r="AJ3" s="1648"/>
      <c r="AK3" s="1648"/>
      <c r="AL3" s="1648"/>
      <c r="AM3" s="1649"/>
      <c r="AN3" s="1667" t="s">
        <v>6</v>
      </c>
      <c r="AO3" s="1631"/>
      <c r="AP3" s="1631"/>
      <c r="AQ3" s="1631"/>
      <c r="AR3" s="1631"/>
      <c r="AS3" s="1631"/>
      <c r="AT3" s="1631"/>
      <c r="AU3" s="1631"/>
      <c r="AV3" s="1631"/>
      <c r="AW3" s="1631"/>
      <c r="AX3" s="1631"/>
      <c r="AY3" s="1631"/>
      <c r="AZ3" s="1632"/>
      <c r="BA3" s="1667" t="s">
        <v>7</v>
      </c>
      <c r="BB3" s="1631"/>
      <c r="BC3" s="1631"/>
      <c r="BD3" s="1631"/>
      <c r="BE3" s="1631"/>
      <c r="BF3" s="1632"/>
      <c r="BG3" s="1680" t="s">
        <v>199</v>
      </c>
    </row>
    <row r="4" spans="2:60" ht="38.25" customHeight="1" x14ac:dyDescent="0.25">
      <c r="B4" s="1714"/>
      <c r="C4" s="1715"/>
      <c r="D4" s="1718"/>
      <c r="E4" s="1661" t="s">
        <v>9</v>
      </c>
      <c r="F4" s="1618"/>
      <c r="G4" s="1618"/>
      <c r="H4" s="1618" t="s">
        <v>117</v>
      </c>
      <c r="I4" s="1618"/>
      <c r="J4" s="1635" t="s">
        <v>12</v>
      </c>
      <c r="K4" s="1635"/>
      <c r="L4" s="1636"/>
      <c r="M4" s="1617" t="s">
        <v>90</v>
      </c>
      <c r="N4" s="1618"/>
      <c r="O4" s="1618"/>
      <c r="P4" s="1725" t="s">
        <v>91</v>
      </c>
      <c r="Q4" s="1726" t="s">
        <v>143</v>
      </c>
      <c r="R4" s="1726"/>
      <c r="S4" s="1726"/>
      <c r="T4" s="1726"/>
      <c r="U4" s="1726"/>
      <c r="V4" s="1726"/>
      <c r="W4" s="1726" t="s">
        <v>198</v>
      </c>
      <c r="X4" s="1726"/>
      <c r="Y4" s="1726"/>
      <c r="Z4" s="1726"/>
      <c r="AA4" s="1727"/>
      <c r="AB4" s="1728" t="s">
        <v>46</v>
      </c>
      <c r="AC4" s="1084" t="s">
        <v>15</v>
      </c>
      <c r="AD4" s="1085" t="s">
        <v>16</v>
      </c>
      <c r="AE4" s="1086" t="s">
        <v>17</v>
      </c>
      <c r="AF4" s="1729" t="s">
        <v>18</v>
      </c>
      <c r="AG4" s="1726"/>
      <c r="AH4" s="1618" t="s">
        <v>19</v>
      </c>
      <c r="AI4" s="1618"/>
      <c r="AJ4" s="1644" t="s">
        <v>20</v>
      </c>
      <c r="AK4" s="1645"/>
      <c r="AL4" s="1645"/>
      <c r="AM4" s="1646"/>
      <c r="AN4" s="1657" t="s">
        <v>21</v>
      </c>
      <c r="AO4" s="1594" t="s">
        <v>22</v>
      </c>
      <c r="AP4" s="1594" t="s">
        <v>23</v>
      </c>
      <c r="AQ4" s="1594" t="s">
        <v>24</v>
      </c>
      <c r="AR4" s="1594" t="s">
        <v>25</v>
      </c>
      <c r="AS4" s="1637" t="s">
        <v>26</v>
      </c>
      <c r="AT4" s="1594" t="s">
        <v>93</v>
      </c>
      <c r="AU4" s="1594" t="s">
        <v>94</v>
      </c>
      <c r="AV4" s="1597" t="s">
        <v>27</v>
      </c>
      <c r="AW4" s="1597" t="s">
        <v>28</v>
      </c>
      <c r="AX4" s="1594" t="s">
        <v>29</v>
      </c>
      <c r="AY4" s="1594" t="s">
        <v>30</v>
      </c>
      <c r="AZ4" s="1601" t="s">
        <v>330</v>
      </c>
      <c r="BA4" s="1668" t="s">
        <v>32</v>
      </c>
      <c r="BB4" s="1628"/>
      <c r="BC4" s="1629" t="s">
        <v>33</v>
      </c>
      <c r="BD4" s="1628"/>
      <c r="BE4" s="1592" t="s">
        <v>34</v>
      </c>
      <c r="BF4" s="1593"/>
      <c r="BG4" s="1681"/>
    </row>
    <row r="5" spans="2:60" ht="38.25" customHeight="1" x14ac:dyDescent="0.25">
      <c r="B5" s="1714"/>
      <c r="C5" s="1715"/>
      <c r="D5" s="1718"/>
      <c r="E5" s="1654" t="s">
        <v>114</v>
      </c>
      <c r="F5" s="1604" t="s">
        <v>115</v>
      </c>
      <c r="G5" s="1604" t="s">
        <v>116</v>
      </c>
      <c r="H5" s="1604" t="s">
        <v>226</v>
      </c>
      <c r="I5" s="1604" t="s">
        <v>122</v>
      </c>
      <c r="J5" s="1561" t="s">
        <v>317</v>
      </c>
      <c r="K5" s="1561" t="s">
        <v>318</v>
      </c>
      <c r="L5" s="1616" t="s">
        <v>319</v>
      </c>
      <c r="M5" s="1612" t="s">
        <v>95</v>
      </c>
      <c r="N5" s="1604" t="s">
        <v>96</v>
      </c>
      <c r="O5" s="1604" t="s">
        <v>97</v>
      </c>
      <c r="P5" s="1619"/>
      <c r="Q5" s="1604" t="s">
        <v>119</v>
      </c>
      <c r="R5" s="1604" t="s">
        <v>188</v>
      </c>
      <c r="S5" s="1604" t="s">
        <v>189</v>
      </c>
      <c r="T5" s="1604" t="s">
        <v>100</v>
      </c>
      <c r="U5" s="1604" t="s">
        <v>190</v>
      </c>
      <c r="V5" s="1604" t="s">
        <v>98</v>
      </c>
      <c r="W5" s="1604" t="s">
        <v>41</v>
      </c>
      <c r="X5" s="1604" t="s">
        <v>42</v>
      </c>
      <c r="Y5" s="1604" t="s">
        <v>43</v>
      </c>
      <c r="Z5" s="1604" t="s">
        <v>44</v>
      </c>
      <c r="AA5" s="1607" t="s">
        <v>45</v>
      </c>
      <c r="AB5" s="1658"/>
      <c r="AC5" s="1516" t="s">
        <v>350</v>
      </c>
      <c r="AD5" s="1516" t="s">
        <v>350</v>
      </c>
      <c r="AE5" s="1541" t="s">
        <v>350</v>
      </c>
      <c r="AF5" s="1654" t="s">
        <v>322</v>
      </c>
      <c r="AG5" s="1604" t="s">
        <v>324</v>
      </c>
      <c r="AH5" s="1604" t="s">
        <v>322</v>
      </c>
      <c r="AI5" s="1604" t="s">
        <v>324</v>
      </c>
      <c r="AJ5" s="1604" t="s">
        <v>322</v>
      </c>
      <c r="AK5" s="1604" t="s">
        <v>324</v>
      </c>
      <c r="AL5" s="1604" t="s">
        <v>344</v>
      </c>
      <c r="AM5" s="1607" t="s">
        <v>340</v>
      </c>
      <c r="AN5" s="1658"/>
      <c r="AO5" s="1595"/>
      <c r="AP5" s="1595"/>
      <c r="AQ5" s="1595"/>
      <c r="AR5" s="1595"/>
      <c r="AS5" s="1595"/>
      <c r="AT5" s="1595"/>
      <c r="AU5" s="1595"/>
      <c r="AV5" s="1598"/>
      <c r="AW5" s="1598"/>
      <c r="AX5" s="1595"/>
      <c r="AY5" s="1594"/>
      <c r="AZ5" s="1602"/>
      <c r="BA5" s="1663" t="s">
        <v>338</v>
      </c>
      <c r="BB5" s="1610" t="s">
        <v>329</v>
      </c>
      <c r="BC5" s="1610" t="s">
        <v>349</v>
      </c>
      <c r="BD5" s="1610" t="s">
        <v>329</v>
      </c>
      <c r="BE5" s="1610" t="s">
        <v>349</v>
      </c>
      <c r="BF5" s="1622" t="s">
        <v>329</v>
      </c>
      <c r="BG5" s="1681"/>
    </row>
    <row r="6" spans="2:60" ht="38.25" customHeight="1" x14ac:dyDescent="0.25">
      <c r="B6" s="1714"/>
      <c r="C6" s="1715"/>
      <c r="D6" s="1718"/>
      <c r="E6" s="1663"/>
      <c r="F6" s="1610"/>
      <c r="G6" s="1610"/>
      <c r="H6" s="1610"/>
      <c r="I6" s="1610"/>
      <c r="J6" s="1539"/>
      <c r="K6" s="1539"/>
      <c r="L6" s="1542"/>
      <c r="M6" s="1613"/>
      <c r="N6" s="1633"/>
      <c r="O6" s="1633"/>
      <c r="P6" s="1619"/>
      <c r="Q6" s="1610"/>
      <c r="R6" s="1610"/>
      <c r="S6" s="1610"/>
      <c r="T6" s="1610"/>
      <c r="U6" s="1610"/>
      <c r="V6" s="1610"/>
      <c r="W6" s="1605"/>
      <c r="X6" s="1605"/>
      <c r="Y6" s="1605"/>
      <c r="Z6" s="1605"/>
      <c r="AA6" s="1608"/>
      <c r="AB6" s="1658"/>
      <c r="AC6" s="1517"/>
      <c r="AD6" s="1517"/>
      <c r="AE6" s="1642"/>
      <c r="AF6" s="1663"/>
      <c r="AG6" s="1610"/>
      <c r="AH6" s="1610"/>
      <c r="AI6" s="1610"/>
      <c r="AJ6" s="1610"/>
      <c r="AK6" s="1610"/>
      <c r="AL6" s="1610"/>
      <c r="AM6" s="1622"/>
      <c r="AN6" s="1658"/>
      <c r="AO6" s="1595"/>
      <c r="AP6" s="1595"/>
      <c r="AQ6" s="1595"/>
      <c r="AR6" s="1595"/>
      <c r="AS6" s="1595"/>
      <c r="AT6" s="1595"/>
      <c r="AU6" s="1595"/>
      <c r="AV6" s="1598"/>
      <c r="AW6" s="1598"/>
      <c r="AX6" s="1595"/>
      <c r="AY6" s="1594"/>
      <c r="AZ6" s="1602"/>
      <c r="BA6" s="1664"/>
      <c r="BB6" s="1605"/>
      <c r="BC6" s="1605"/>
      <c r="BD6" s="1605"/>
      <c r="BE6" s="1605"/>
      <c r="BF6" s="1608"/>
      <c r="BG6" s="1681"/>
    </row>
    <row r="7" spans="2:60" ht="46.5" customHeight="1" thickBot="1" x14ac:dyDescent="0.3">
      <c r="B7" s="1714"/>
      <c r="C7" s="1715"/>
      <c r="D7" s="1718"/>
      <c r="E7" s="1666"/>
      <c r="F7" s="1611"/>
      <c r="G7" s="1611"/>
      <c r="H7" s="1611"/>
      <c r="I7" s="1611"/>
      <c r="J7" s="1540"/>
      <c r="K7" s="1540"/>
      <c r="L7" s="1543"/>
      <c r="M7" s="1614"/>
      <c r="N7" s="1634"/>
      <c r="O7" s="1634"/>
      <c r="P7" s="1620"/>
      <c r="Q7" s="1611"/>
      <c r="R7" s="1611"/>
      <c r="S7" s="1611"/>
      <c r="T7" s="1611"/>
      <c r="U7" s="1611"/>
      <c r="V7" s="1611"/>
      <c r="W7" s="1606"/>
      <c r="X7" s="1606"/>
      <c r="Y7" s="1606"/>
      <c r="Z7" s="1606"/>
      <c r="AA7" s="1609"/>
      <c r="AB7" s="1659"/>
      <c r="AC7" s="1518"/>
      <c r="AD7" s="1518"/>
      <c r="AE7" s="1643"/>
      <c r="AF7" s="1666"/>
      <c r="AG7" s="1611"/>
      <c r="AH7" s="1611"/>
      <c r="AI7" s="1611"/>
      <c r="AJ7" s="1611"/>
      <c r="AK7" s="1611"/>
      <c r="AL7" s="1611"/>
      <c r="AM7" s="1623"/>
      <c r="AN7" s="1659"/>
      <c r="AO7" s="1596"/>
      <c r="AP7" s="1596"/>
      <c r="AQ7" s="1596"/>
      <c r="AR7" s="1596"/>
      <c r="AS7" s="1596"/>
      <c r="AT7" s="1596"/>
      <c r="AU7" s="1596"/>
      <c r="AV7" s="1599"/>
      <c r="AW7" s="1599"/>
      <c r="AX7" s="1596"/>
      <c r="AY7" s="1600"/>
      <c r="AZ7" s="1603"/>
      <c r="BA7" s="1665"/>
      <c r="BB7" s="1606"/>
      <c r="BC7" s="1606"/>
      <c r="BD7" s="1606"/>
      <c r="BE7" s="1606"/>
      <c r="BF7" s="1609"/>
      <c r="BG7" s="1682"/>
    </row>
    <row r="8" spans="2:60" ht="18" customHeight="1" thickBot="1" x14ac:dyDescent="0.3">
      <c r="B8" s="1714"/>
      <c r="C8" s="1715"/>
      <c r="D8" s="1718"/>
      <c r="E8" s="1512" t="s">
        <v>279</v>
      </c>
      <c r="F8" s="1512" t="s">
        <v>279</v>
      </c>
      <c r="G8" s="1512" t="s">
        <v>279</v>
      </c>
      <c r="H8" s="1124" t="s">
        <v>279</v>
      </c>
      <c r="I8" s="1124" t="s">
        <v>279</v>
      </c>
      <c r="J8" s="1590" t="s">
        <v>239</v>
      </c>
      <c r="K8" s="1082" t="s">
        <v>239</v>
      </c>
      <c r="L8" s="1082" t="s">
        <v>239</v>
      </c>
      <c r="M8" s="1083" t="s">
        <v>279</v>
      </c>
      <c r="N8" s="1083" t="s">
        <v>279</v>
      </c>
      <c r="O8" s="1083" t="s">
        <v>279</v>
      </c>
      <c r="P8" s="1083" t="s">
        <v>279</v>
      </c>
      <c r="Q8" s="1083" t="s">
        <v>279</v>
      </c>
      <c r="R8" s="1083" t="s">
        <v>279</v>
      </c>
      <c r="S8" s="1083" t="s">
        <v>279</v>
      </c>
      <c r="T8" s="1083" t="s">
        <v>279</v>
      </c>
      <c r="U8" s="1083" t="s">
        <v>279</v>
      </c>
      <c r="V8" s="1083" t="s">
        <v>279</v>
      </c>
      <c r="W8" s="1083" t="s">
        <v>279</v>
      </c>
      <c r="X8" s="1083" t="s">
        <v>279</v>
      </c>
      <c r="Y8" s="1083" t="s">
        <v>279</v>
      </c>
      <c r="Z8" s="1083" t="s">
        <v>279</v>
      </c>
      <c r="AA8" s="1105" t="s">
        <v>279</v>
      </c>
      <c r="AB8" s="1703" t="s">
        <v>240</v>
      </c>
      <c r="AC8" s="1344" t="s">
        <v>239</v>
      </c>
      <c r="AD8" s="1344" t="s">
        <v>239</v>
      </c>
      <c r="AE8" s="1650" t="s">
        <v>239</v>
      </c>
      <c r="AF8" s="1703" t="s">
        <v>280</v>
      </c>
      <c r="AG8" s="1344" t="s">
        <v>241</v>
      </c>
      <c r="AH8" s="1344" t="s">
        <v>280</v>
      </c>
      <c r="AI8" s="1344" t="s">
        <v>241</v>
      </c>
      <c r="AJ8" s="1344" t="s">
        <v>280</v>
      </c>
      <c r="AK8" s="1344" t="s">
        <v>241</v>
      </c>
      <c r="AL8" s="1344" t="s">
        <v>280</v>
      </c>
      <c r="AM8" s="1344" t="s">
        <v>241</v>
      </c>
      <c r="AN8" s="1344" t="s">
        <v>279</v>
      </c>
      <c r="AO8" s="1344" t="s">
        <v>279</v>
      </c>
      <c r="AP8" s="1344" t="s">
        <v>279</v>
      </c>
      <c r="AQ8" s="883" t="s">
        <v>279</v>
      </c>
      <c r="AR8" s="883" t="s">
        <v>279</v>
      </c>
      <c r="AS8" s="883" t="s">
        <v>279</v>
      </c>
      <c r="AT8" s="883" t="s">
        <v>279</v>
      </c>
      <c r="AU8" s="883" t="s">
        <v>279</v>
      </c>
      <c r="AV8" s="883" t="s">
        <v>279</v>
      </c>
      <c r="AW8" s="883" t="s">
        <v>279</v>
      </c>
      <c r="AX8" s="1344" t="s">
        <v>279</v>
      </c>
      <c r="AY8" s="1344" t="s">
        <v>279</v>
      </c>
      <c r="AZ8" s="883" t="s">
        <v>279</v>
      </c>
      <c r="BA8" s="883" t="s">
        <v>243</v>
      </c>
      <c r="BB8" s="883" t="s">
        <v>279</v>
      </c>
      <c r="BC8" s="883" t="s">
        <v>243</v>
      </c>
      <c r="BD8" s="883" t="s">
        <v>279</v>
      </c>
      <c r="BE8" s="883" t="s">
        <v>243</v>
      </c>
      <c r="BF8" s="883" t="s">
        <v>279</v>
      </c>
      <c r="BG8" s="1688" t="s">
        <v>355</v>
      </c>
    </row>
    <row r="9" spans="2:60" ht="30.75" customHeight="1" thickBot="1" x14ac:dyDescent="0.3">
      <c r="B9" s="1714"/>
      <c r="C9" s="1715"/>
      <c r="D9" s="1718"/>
      <c r="E9" s="1513"/>
      <c r="F9" s="1513"/>
      <c r="G9" s="1513"/>
      <c r="H9" s="1705" t="s">
        <v>123</v>
      </c>
      <c r="I9" s="1706"/>
      <c r="J9" s="1709"/>
      <c r="K9" s="1690" t="s">
        <v>221</v>
      </c>
      <c r="L9" s="1691"/>
      <c r="M9" s="1691"/>
      <c r="N9" s="1691"/>
      <c r="O9" s="1691"/>
      <c r="P9" s="1691"/>
      <c r="Q9" s="1691"/>
      <c r="R9" s="1691"/>
      <c r="S9" s="1691"/>
      <c r="T9" s="1691"/>
      <c r="U9" s="1691"/>
      <c r="V9" s="1691"/>
      <c r="W9" s="1691"/>
      <c r="X9" s="1691"/>
      <c r="Y9" s="1691"/>
      <c r="Z9" s="1691"/>
      <c r="AA9" s="1691"/>
      <c r="AB9" s="1704"/>
      <c r="AC9" s="1700"/>
      <c r="AD9" s="1700"/>
      <c r="AE9" s="1702"/>
      <c r="AF9" s="1704"/>
      <c r="AG9" s="1700"/>
      <c r="AH9" s="1700"/>
      <c r="AI9" s="1700"/>
      <c r="AJ9" s="1700"/>
      <c r="AK9" s="1700"/>
      <c r="AL9" s="1700"/>
      <c r="AM9" s="1700"/>
      <c r="AN9" s="1700"/>
      <c r="AO9" s="1700"/>
      <c r="AP9" s="1700"/>
      <c r="AQ9" s="1690" t="s">
        <v>221</v>
      </c>
      <c r="AR9" s="1691"/>
      <c r="AS9" s="1691"/>
      <c r="AT9" s="1691"/>
      <c r="AU9" s="1691"/>
      <c r="AV9" s="1691"/>
      <c r="AW9" s="1692"/>
      <c r="AX9" s="1700"/>
      <c r="AY9" s="1700"/>
      <c r="AZ9" s="1722" t="s">
        <v>221</v>
      </c>
      <c r="BA9" s="1723"/>
      <c r="BB9" s="1723"/>
      <c r="BC9" s="1723"/>
      <c r="BD9" s="1723"/>
      <c r="BE9" s="1723"/>
      <c r="BF9" s="1724"/>
      <c r="BG9" s="1711"/>
    </row>
    <row r="10" spans="2:60" ht="23.25" x14ac:dyDescent="0.25">
      <c r="B10" s="1716"/>
      <c r="C10" s="1717"/>
      <c r="D10" s="207" t="s">
        <v>51</v>
      </c>
      <c r="E10" s="740">
        <f>SUM(E11:E47)</f>
        <v>908597</v>
      </c>
      <c r="F10" s="724">
        <f>SUM(F11:F47)</f>
        <v>791006</v>
      </c>
      <c r="G10" s="724">
        <f>SUM(G11:G47)</f>
        <v>354758</v>
      </c>
      <c r="H10" s="724">
        <f>SUM(H11:H47)</f>
        <v>17187</v>
      </c>
      <c r="I10" s="724">
        <f>SUM(I11:I47)</f>
        <v>8449</v>
      </c>
      <c r="J10" s="741">
        <f>SUM(J11:J47)/37</f>
        <v>0.24405405405405414</v>
      </c>
      <c r="K10" s="741">
        <f>SUM(K11:K47)/37</f>
        <v>6.9756756756756761</v>
      </c>
      <c r="L10" s="741">
        <f>SUM(L11:L47)/37</f>
        <v>2.6972972972972968</v>
      </c>
      <c r="M10" s="738">
        <f>SUM(M11:M47)</f>
        <v>241</v>
      </c>
      <c r="N10" s="738">
        <f t="shared" ref="N10:O10" si="0">SUM(N11:N47)</f>
        <v>5</v>
      </c>
      <c r="O10" s="738">
        <f t="shared" si="0"/>
        <v>1688</v>
      </c>
      <c r="P10" s="738">
        <f>SUM(P11:P47)</f>
        <v>211</v>
      </c>
      <c r="Q10" s="724">
        <f>SUM(Q11:Q47)</f>
        <v>172</v>
      </c>
      <c r="R10" s="724">
        <f t="shared" ref="R10:V10" si="1">SUM(R11:R47)</f>
        <v>4</v>
      </c>
      <c r="S10" s="724">
        <f t="shared" si="1"/>
        <v>0</v>
      </c>
      <c r="T10" s="724">
        <f t="shared" si="1"/>
        <v>207</v>
      </c>
      <c r="U10" s="724">
        <f t="shared" si="1"/>
        <v>67</v>
      </c>
      <c r="V10" s="724">
        <f t="shared" si="1"/>
        <v>5715</v>
      </c>
      <c r="W10" s="724">
        <f>SUM(W12:W47)</f>
        <v>11621</v>
      </c>
      <c r="X10" s="724">
        <f t="shared" ref="X10:AA10" si="2">SUM(X12:X47)</f>
        <v>70004</v>
      </c>
      <c r="Y10" s="724">
        <f t="shared" si="2"/>
        <v>51281</v>
      </c>
      <c r="Z10" s="724">
        <f t="shared" si="2"/>
        <v>17588</v>
      </c>
      <c r="AA10" s="724">
        <f t="shared" si="2"/>
        <v>5964</v>
      </c>
      <c r="AB10" s="740">
        <f t="shared" ref="AB10" si="3">SUM(AB11:AB47)</f>
        <v>419732</v>
      </c>
      <c r="AC10" s="754">
        <f>SUM(AC11:AC47)/37</f>
        <v>98.972972972972968</v>
      </c>
      <c r="AD10" s="754">
        <f t="shared" ref="AD10:AE10" si="4">SUM(AD11:AD47)/37</f>
        <v>96.567567567567565</v>
      </c>
      <c r="AE10" s="754">
        <f t="shared" si="4"/>
        <v>92.675675675675677</v>
      </c>
      <c r="AF10" s="724">
        <f t="shared" ref="AF10:AY10" si="5">SUM(AF11:AF47)</f>
        <v>79953</v>
      </c>
      <c r="AG10" s="724">
        <f t="shared" si="5"/>
        <v>418841</v>
      </c>
      <c r="AH10" s="724">
        <f t="shared" si="5"/>
        <v>3851.1000000000004</v>
      </c>
      <c r="AI10" s="724">
        <f t="shared" si="5"/>
        <v>33864.100000000006</v>
      </c>
      <c r="AJ10" s="724">
        <f t="shared" si="5"/>
        <v>56943</v>
      </c>
      <c r="AK10" s="724">
        <f t="shared" si="5"/>
        <v>340119</v>
      </c>
      <c r="AL10" s="724">
        <f t="shared" si="5"/>
        <v>116781.31000000001</v>
      </c>
      <c r="AM10" s="724">
        <f t="shared" si="5"/>
        <v>150901.97399999999</v>
      </c>
      <c r="AN10" s="738">
        <f t="shared" si="5"/>
        <v>451347</v>
      </c>
      <c r="AO10" s="724">
        <f t="shared" si="5"/>
        <v>36798</v>
      </c>
      <c r="AP10" s="724">
        <f t="shared" si="5"/>
        <v>39750</v>
      </c>
      <c r="AQ10" s="724">
        <f>SUM(AQ11:AQ47)</f>
        <v>11103</v>
      </c>
      <c r="AR10" s="724">
        <f>SUM(AR11:AR47)</f>
        <v>5645</v>
      </c>
      <c r="AS10" s="724">
        <f>SUM(AS11:AS47)</f>
        <v>1222</v>
      </c>
      <c r="AT10" s="724">
        <f>SUM(AT11:AT47)</f>
        <v>10749</v>
      </c>
      <c r="AU10" s="724">
        <f>SUM(AV11:AV47)</f>
        <v>16991</v>
      </c>
      <c r="AV10" s="724">
        <f>SUM(AV11:AV47)</f>
        <v>16991</v>
      </c>
      <c r="AW10" s="724">
        <f>SUM(AW11:AW47)</f>
        <v>18896</v>
      </c>
      <c r="AX10" s="724">
        <f t="shared" si="5"/>
        <v>2139500</v>
      </c>
      <c r="AY10" s="724">
        <f t="shared" si="5"/>
        <v>7102800</v>
      </c>
      <c r="AZ10" s="1096">
        <f>SUM(AZ11:AZ47)</f>
        <v>8457</v>
      </c>
      <c r="BA10" s="738">
        <f>SUM(BA11:BA47)</f>
        <v>33597000</v>
      </c>
      <c r="BB10" s="738">
        <f t="shared" ref="BB10:BF10" si="6">SUM(BB11:BB47)</f>
        <v>72024900</v>
      </c>
      <c r="BC10" s="738">
        <f t="shared" si="6"/>
        <v>3063915</v>
      </c>
      <c r="BD10" s="738">
        <f t="shared" si="6"/>
        <v>3668430</v>
      </c>
      <c r="BE10" s="738">
        <f t="shared" si="6"/>
        <v>909354.5</v>
      </c>
      <c r="BF10" s="1104">
        <f t="shared" si="6"/>
        <v>1870360</v>
      </c>
      <c r="BG10" s="1097">
        <f>SUM(BG11:BG47)/37</f>
        <v>57.783783783783782</v>
      </c>
      <c r="BH10" s="30"/>
    </row>
    <row r="11" spans="2:60" x14ac:dyDescent="0.25">
      <c r="B11" s="570">
        <v>1</v>
      </c>
      <c r="C11" s="568">
        <v>41001</v>
      </c>
      <c r="D11" s="535" t="s">
        <v>52</v>
      </c>
      <c r="E11" s="536">
        <v>217489</v>
      </c>
      <c r="F11" s="543">
        <v>174702</v>
      </c>
      <c r="G11" s="852">
        <v>227624</v>
      </c>
      <c r="H11" s="539">
        <v>5397</v>
      </c>
      <c r="I11" s="559">
        <v>3270</v>
      </c>
      <c r="J11" s="853">
        <v>0.21</v>
      </c>
      <c r="K11" s="1138">
        <v>7.9</v>
      </c>
      <c r="L11" s="762">
        <v>2.7</v>
      </c>
      <c r="M11" s="634">
        <v>9</v>
      </c>
      <c r="N11" s="974">
        <v>0</v>
      </c>
      <c r="O11" s="753">
        <v>166</v>
      </c>
      <c r="P11" s="612">
        <v>3</v>
      </c>
      <c r="Q11" s="537">
        <v>0</v>
      </c>
      <c r="R11" s="537">
        <v>0</v>
      </c>
      <c r="S11" s="537">
        <v>0</v>
      </c>
      <c r="T11" s="537">
        <v>0</v>
      </c>
      <c r="U11" s="537">
        <v>0</v>
      </c>
      <c r="V11" s="537">
        <v>0</v>
      </c>
      <c r="W11" s="1141">
        <v>3855</v>
      </c>
      <c r="X11" s="1141">
        <v>24899</v>
      </c>
      <c r="Y11" s="1141">
        <v>21880</v>
      </c>
      <c r="Z11" s="1141">
        <v>7670</v>
      </c>
      <c r="AA11" s="1143">
        <v>4644</v>
      </c>
      <c r="AB11" s="834">
        <v>144126</v>
      </c>
      <c r="AC11" s="854">
        <v>99</v>
      </c>
      <c r="AD11" s="854">
        <v>96</v>
      </c>
      <c r="AE11" s="854">
        <v>100</v>
      </c>
      <c r="AF11" s="1079">
        <v>3501</v>
      </c>
      <c r="AG11" s="855">
        <v>7821</v>
      </c>
      <c r="AH11" s="856">
        <v>123</v>
      </c>
      <c r="AI11" s="857">
        <v>1810</v>
      </c>
      <c r="AJ11" s="856">
        <v>3091</v>
      </c>
      <c r="AK11" s="856">
        <v>15631</v>
      </c>
      <c r="AL11" s="856">
        <v>3654.82</v>
      </c>
      <c r="AM11" s="858">
        <v>4422.3321999999998</v>
      </c>
      <c r="AN11" s="543">
        <v>25470</v>
      </c>
      <c r="AO11" s="807">
        <v>7359</v>
      </c>
      <c r="AP11" s="610">
        <v>2000</v>
      </c>
      <c r="AQ11" s="543">
        <v>3000</v>
      </c>
      <c r="AR11" s="543">
        <v>800</v>
      </c>
      <c r="AS11" s="543">
        <v>32</v>
      </c>
      <c r="AT11" s="543">
        <v>700</v>
      </c>
      <c r="AU11" s="543">
        <v>1700</v>
      </c>
      <c r="AV11" s="543">
        <v>300</v>
      </c>
      <c r="AW11" s="543">
        <v>1800</v>
      </c>
      <c r="AX11" s="610">
        <v>450000</v>
      </c>
      <c r="AY11" s="610">
        <v>1400000</v>
      </c>
      <c r="AZ11" s="543">
        <v>610</v>
      </c>
      <c r="BA11" s="610">
        <v>3900000</v>
      </c>
      <c r="BB11" s="832">
        <v>8000000</v>
      </c>
      <c r="BC11" s="610">
        <v>516000</v>
      </c>
      <c r="BD11" s="832">
        <v>630000</v>
      </c>
      <c r="BE11" s="610">
        <v>30000</v>
      </c>
      <c r="BF11" s="832">
        <v>65000</v>
      </c>
      <c r="BG11" s="1098">
        <v>66.8</v>
      </c>
    </row>
    <row r="12" spans="2:60" x14ac:dyDescent="0.25">
      <c r="B12" s="283">
        <v>2</v>
      </c>
      <c r="C12" s="41">
        <v>41006</v>
      </c>
      <c r="D12" s="679" t="s">
        <v>80</v>
      </c>
      <c r="E12" s="859">
        <v>32166</v>
      </c>
      <c r="F12" s="743">
        <v>29844</v>
      </c>
      <c r="G12" s="750">
        <v>1572</v>
      </c>
      <c r="H12" s="860">
        <v>617</v>
      </c>
      <c r="I12" s="861">
        <v>181</v>
      </c>
      <c r="J12" s="862">
        <v>0.46</v>
      </c>
      <c r="K12" s="1139">
        <v>5.5</v>
      </c>
      <c r="L12" s="757">
        <v>1.5</v>
      </c>
      <c r="M12" s="661">
        <v>3</v>
      </c>
      <c r="N12" s="916">
        <v>0</v>
      </c>
      <c r="O12" s="616">
        <v>29</v>
      </c>
      <c r="P12" s="916">
        <v>0</v>
      </c>
      <c r="Q12" s="548">
        <v>9</v>
      </c>
      <c r="R12" s="548">
        <v>0</v>
      </c>
      <c r="S12" s="548">
        <v>0</v>
      </c>
      <c r="T12" s="548">
        <v>11</v>
      </c>
      <c r="U12" s="548">
        <v>3</v>
      </c>
      <c r="V12" s="548">
        <v>318</v>
      </c>
      <c r="W12" s="752">
        <v>636</v>
      </c>
      <c r="X12" s="752">
        <v>3474</v>
      </c>
      <c r="Y12" s="752">
        <v>2329</v>
      </c>
      <c r="Z12" s="752">
        <v>666</v>
      </c>
      <c r="AA12" s="752">
        <v>315</v>
      </c>
      <c r="AB12" s="863">
        <v>9759</v>
      </c>
      <c r="AC12" s="864">
        <v>94</v>
      </c>
      <c r="AD12" s="864">
        <v>87</v>
      </c>
      <c r="AE12" s="864">
        <v>95</v>
      </c>
      <c r="AF12" s="865">
        <v>1044</v>
      </c>
      <c r="AG12" s="865">
        <v>3046</v>
      </c>
      <c r="AH12" s="204">
        <v>555</v>
      </c>
      <c r="AI12" s="866">
        <v>3315</v>
      </c>
      <c r="AJ12" s="204">
        <v>3182</v>
      </c>
      <c r="AK12" s="204">
        <v>14477</v>
      </c>
      <c r="AL12" s="867">
        <v>10882.17</v>
      </c>
      <c r="AM12" s="868">
        <v>14690.9295</v>
      </c>
      <c r="AN12" s="761">
        <v>3137</v>
      </c>
      <c r="AO12" s="1081">
        <v>315</v>
      </c>
      <c r="AP12" s="829">
        <v>700</v>
      </c>
      <c r="AQ12" s="761">
        <v>350</v>
      </c>
      <c r="AR12" s="761">
        <v>20</v>
      </c>
      <c r="AS12" s="761">
        <v>50</v>
      </c>
      <c r="AT12" s="761">
        <v>45</v>
      </c>
      <c r="AU12" s="916">
        <v>0</v>
      </c>
      <c r="AV12" s="916">
        <v>0</v>
      </c>
      <c r="AW12" s="916">
        <v>0</v>
      </c>
      <c r="AX12" s="829">
        <v>30000</v>
      </c>
      <c r="AY12" s="813">
        <v>12000</v>
      </c>
      <c r="AZ12" s="1095">
        <v>100</v>
      </c>
      <c r="BA12" s="813">
        <v>110000</v>
      </c>
      <c r="BB12" s="833">
        <v>320000</v>
      </c>
      <c r="BC12" s="835">
        <v>54000</v>
      </c>
      <c r="BD12" s="814">
        <v>120000</v>
      </c>
      <c r="BE12" s="813">
        <v>4500</v>
      </c>
      <c r="BF12" s="833">
        <v>9000</v>
      </c>
      <c r="BG12" s="1099">
        <v>59.3</v>
      </c>
    </row>
    <row r="13" spans="2:60" x14ac:dyDescent="0.25">
      <c r="B13" s="283">
        <v>3</v>
      </c>
      <c r="C13" s="41">
        <v>41013</v>
      </c>
      <c r="D13" s="48" t="s">
        <v>73</v>
      </c>
      <c r="E13" s="231">
        <v>9696</v>
      </c>
      <c r="F13" s="743">
        <v>7023</v>
      </c>
      <c r="G13" s="750">
        <v>1141</v>
      </c>
      <c r="H13" s="175">
        <v>126</v>
      </c>
      <c r="I13" s="139">
        <v>81</v>
      </c>
      <c r="J13" s="862">
        <v>0</v>
      </c>
      <c r="K13" s="1139">
        <v>5.2</v>
      </c>
      <c r="L13" s="757">
        <v>2.6</v>
      </c>
      <c r="M13" s="192">
        <v>4</v>
      </c>
      <c r="N13" s="192">
        <v>1</v>
      </c>
      <c r="O13" s="192">
        <v>17</v>
      </c>
      <c r="P13" s="916">
        <v>0</v>
      </c>
      <c r="Q13" s="154">
        <v>3</v>
      </c>
      <c r="R13" s="154">
        <v>0</v>
      </c>
      <c r="S13" s="154">
        <v>0</v>
      </c>
      <c r="T13" s="154">
        <v>3</v>
      </c>
      <c r="U13" s="154">
        <v>1</v>
      </c>
      <c r="V13" s="154">
        <v>90</v>
      </c>
      <c r="W13" s="752">
        <v>145</v>
      </c>
      <c r="X13" s="752">
        <v>921</v>
      </c>
      <c r="Y13" s="752">
        <v>635</v>
      </c>
      <c r="Z13" s="752">
        <v>208</v>
      </c>
      <c r="AA13" s="752">
        <v>194</v>
      </c>
      <c r="AB13" s="869">
        <v>3692</v>
      </c>
      <c r="AC13" s="864">
        <v>100</v>
      </c>
      <c r="AD13" s="864">
        <v>99</v>
      </c>
      <c r="AE13" s="864">
        <v>99</v>
      </c>
      <c r="AF13" s="865">
        <v>466</v>
      </c>
      <c r="AG13" s="865">
        <v>2705</v>
      </c>
      <c r="AH13" s="870">
        <v>25</v>
      </c>
      <c r="AI13" s="871">
        <v>300</v>
      </c>
      <c r="AJ13" s="870">
        <v>656</v>
      </c>
      <c r="AK13" s="870">
        <v>4816</v>
      </c>
      <c r="AL13" s="856">
        <v>1047.26</v>
      </c>
      <c r="AM13" s="858">
        <v>1256.712</v>
      </c>
      <c r="AN13" s="761">
        <v>7533</v>
      </c>
      <c r="AO13" s="1081">
        <v>239</v>
      </c>
      <c r="AP13" s="829">
        <v>700</v>
      </c>
      <c r="AQ13" s="761">
        <v>20</v>
      </c>
      <c r="AR13" s="761">
        <v>10</v>
      </c>
      <c r="AS13" s="761">
        <v>42</v>
      </c>
      <c r="AT13" s="916">
        <v>0</v>
      </c>
      <c r="AU13" s="916">
        <v>0</v>
      </c>
      <c r="AV13" s="916">
        <v>0</v>
      </c>
      <c r="AW13" s="916">
        <v>0</v>
      </c>
      <c r="AX13" s="829">
        <v>11500</v>
      </c>
      <c r="AY13" s="823">
        <v>72000</v>
      </c>
      <c r="AZ13" s="1091">
        <v>75</v>
      </c>
      <c r="BA13" s="841">
        <v>210000</v>
      </c>
      <c r="BB13" s="843">
        <v>450000</v>
      </c>
      <c r="BC13" s="841">
        <v>1750</v>
      </c>
      <c r="BD13" s="847">
        <v>2000</v>
      </c>
      <c r="BE13" s="917">
        <v>0</v>
      </c>
      <c r="BF13" s="1103">
        <v>0</v>
      </c>
      <c r="BG13" s="1098">
        <v>45</v>
      </c>
    </row>
    <row r="14" spans="2:60" x14ac:dyDescent="0.25">
      <c r="B14" s="283">
        <v>4</v>
      </c>
      <c r="C14" s="41">
        <v>41016</v>
      </c>
      <c r="D14" s="48" t="s">
        <v>53</v>
      </c>
      <c r="E14" s="231">
        <v>19162</v>
      </c>
      <c r="F14" s="743">
        <v>11046</v>
      </c>
      <c r="G14" s="750">
        <v>3589</v>
      </c>
      <c r="H14" s="175">
        <v>230</v>
      </c>
      <c r="I14" s="139">
        <v>102</v>
      </c>
      <c r="J14" s="862">
        <v>0.55000000000000004</v>
      </c>
      <c r="K14" s="1139">
        <v>5</v>
      </c>
      <c r="L14" s="757">
        <v>2.1</v>
      </c>
      <c r="M14" s="192">
        <v>6</v>
      </c>
      <c r="N14" s="916">
        <v>0</v>
      </c>
      <c r="O14" s="192">
        <v>53</v>
      </c>
      <c r="P14" s="195">
        <v>1</v>
      </c>
      <c r="Q14" s="139">
        <v>4</v>
      </c>
      <c r="R14" s="139">
        <v>0</v>
      </c>
      <c r="S14" s="139">
        <v>0</v>
      </c>
      <c r="T14" s="139">
        <v>5</v>
      </c>
      <c r="U14" s="139">
        <v>1</v>
      </c>
      <c r="V14" s="139">
        <v>149</v>
      </c>
      <c r="W14" s="752">
        <v>265</v>
      </c>
      <c r="X14" s="752">
        <v>1502</v>
      </c>
      <c r="Y14" s="752">
        <v>1206</v>
      </c>
      <c r="Z14" s="752">
        <v>400</v>
      </c>
      <c r="AA14" s="752">
        <v>194</v>
      </c>
      <c r="AB14" s="863">
        <v>6627</v>
      </c>
      <c r="AC14" s="864">
        <v>98</v>
      </c>
      <c r="AD14" s="864">
        <v>96</v>
      </c>
      <c r="AE14" s="864">
        <v>98</v>
      </c>
      <c r="AF14" s="865">
        <v>2607</v>
      </c>
      <c r="AG14" s="865">
        <v>15981</v>
      </c>
      <c r="AH14" s="872">
        <v>92</v>
      </c>
      <c r="AI14" s="872">
        <v>875.4</v>
      </c>
      <c r="AJ14" s="872">
        <v>770</v>
      </c>
      <c r="AK14" s="872">
        <v>4860</v>
      </c>
      <c r="AL14" s="867">
        <v>922.26</v>
      </c>
      <c r="AM14" s="868">
        <v>1152.825</v>
      </c>
      <c r="AN14" s="761">
        <v>30307</v>
      </c>
      <c r="AO14" s="1081">
        <v>164</v>
      </c>
      <c r="AP14" s="829">
        <v>1500</v>
      </c>
      <c r="AQ14" s="761">
        <v>335</v>
      </c>
      <c r="AR14" s="761">
        <v>260</v>
      </c>
      <c r="AS14" s="761">
        <v>18</v>
      </c>
      <c r="AT14" s="761">
        <v>100</v>
      </c>
      <c r="AU14" s="916">
        <v>0</v>
      </c>
      <c r="AV14" s="761">
        <v>1600</v>
      </c>
      <c r="AW14" s="761">
        <v>350</v>
      </c>
      <c r="AX14" s="829">
        <v>15000</v>
      </c>
      <c r="AY14" s="829">
        <v>400000</v>
      </c>
      <c r="AZ14" s="1095">
        <v>230</v>
      </c>
      <c r="BA14" s="813">
        <v>6400000</v>
      </c>
      <c r="BB14" s="833">
        <v>13100000</v>
      </c>
      <c r="BC14" s="813">
        <v>700000</v>
      </c>
      <c r="BD14" s="833">
        <v>750000</v>
      </c>
      <c r="BE14" s="917">
        <v>0</v>
      </c>
      <c r="BF14" s="1103">
        <v>0</v>
      </c>
      <c r="BG14" s="1099">
        <v>65.8</v>
      </c>
    </row>
    <row r="15" spans="2:60" x14ac:dyDescent="0.25">
      <c r="B15" s="283">
        <v>5</v>
      </c>
      <c r="C15" s="41">
        <v>41020</v>
      </c>
      <c r="D15" s="48" t="s">
        <v>54</v>
      </c>
      <c r="E15" s="231">
        <v>25734</v>
      </c>
      <c r="F15" s="743">
        <v>21617</v>
      </c>
      <c r="G15" s="750">
        <v>1664</v>
      </c>
      <c r="H15" s="175">
        <v>326</v>
      </c>
      <c r="I15" s="139">
        <v>165</v>
      </c>
      <c r="J15" s="862">
        <v>0.35</v>
      </c>
      <c r="K15" s="1139">
        <v>6</v>
      </c>
      <c r="L15" s="757">
        <v>2.2000000000000002</v>
      </c>
      <c r="M15" s="192">
        <v>1</v>
      </c>
      <c r="N15" s="916">
        <v>0</v>
      </c>
      <c r="O15" s="192">
        <v>8</v>
      </c>
      <c r="P15" s="916">
        <v>0</v>
      </c>
      <c r="Q15" s="154">
        <v>6</v>
      </c>
      <c r="R15" s="154">
        <v>0</v>
      </c>
      <c r="S15" s="154">
        <v>0</v>
      </c>
      <c r="T15" s="154">
        <v>7</v>
      </c>
      <c r="U15" s="154">
        <v>3</v>
      </c>
      <c r="V15" s="154">
        <v>218</v>
      </c>
      <c r="W15" s="752">
        <v>324</v>
      </c>
      <c r="X15" s="752">
        <v>2094</v>
      </c>
      <c r="Y15" s="752">
        <v>1553</v>
      </c>
      <c r="Z15" s="752">
        <v>399</v>
      </c>
      <c r="AA15" s="752">
        <v>74</v>
      </c>
      <c r="AB15" s="869">
        <v>7965</v>
      </c>
      <c r="AC15" s="864">
        <v>100</v>
      </c>
      <c r="AD15" s="864">
        <v>99</v>
      </c>
      <c r="AE15" s="864">
        <v>100</v>
      </c>
      <c r="AF15" s="865">
        <v>706</v>
      </c>
      <c r="AG15" s="865">
        <v>3916</v>
      </c>
      <c r="AH15" s="872">
        <v>36</v>
      </c>
      <c r="AI15" s="872">
        <v>216</v>
      </c>
      <c r="AJ15" s="872">
        <v>1886</v>
      </c>
      <c r="AK15" s="872">
        <v>9147</v>
      </c>
      <c r="AL15" s="867">
        <v>4690.05</v>
      </c>
      <c r="AM15" s="868">
        <v>7035.0750000000007</v>
      </c>
      <c r="AN15" s="761">
        <v>15783</v>
      </c>
      <c r="AO15" s="1081">
        <v>544</v>
      </c>
      <c r="AP15" s="829">
        <v>1500</v>
      </c>
      <c r="AQ15" s="761">
        <v>930</v>
      </c>
      <c r="AR15" s="761">
        <v>54</v>
      </c>
      <c r="AS15" s="761">
        <v>8</v>
      </c>
      <c r="AT15" s="761">
        <v>100</v>
      </c>
      <c r="AU15" s="761">
        <v>230</v>
      </c>
      <c r="AV15" s="761">
        <v>200</v>
      </c>
      <c r="AW15" s="761">
        <v>50</v>
      </c>
      <c r="AX15" s="829">
        <v>2500</v>
      </c>
      <c r="AY15" s="829">
        <v>8000</v>
      </c>
      <c r="AZ15" s="1091">
        <v>760</v>
      </c>
      <c r="BA15" s="1091">
        <v>450000</v>
      </c>
      <c r="BB15" s="843">
        <v>1240000</v>
      </c>
      <c r="BC15" s="841">
        <v>7200</v>
      </c>
      <c r="BD15" s="843">
        <v>8500</v>
      </c>
      <c r="BE15" s="841">
        <v>65000</v>
      </c>
      <c r="BF15" s="844">
        <v>120000</v>
      </c>
      <c r="BG15" s="1098">
        <v>58.3</v>
      </c>
    </row>
    <row r="16" spans="2:60" x14ac:dyDescent="0.25">
      <c r="B16" s="692">
        <v>6</v>
      </c>
      <c r="C16" s="41">
        <v>41026</v>
      </c>
      <c r="D16" s="48" t="s">
        <v>74</v>
      </c>
      <c r="E16" s="231">
        <v>3823</v>
      </c>
      <c r="F16" s="743">
        <v>2157</v>
      </c>
      <c r="G16" s="750">
        <v>373</v>
      </c>
      <c r="H16" s="175">
        <v>38</v>
      </c>
      <c r="I16" s="139">
        <v>29</v>
      </c>
      <c r="J16" s="862">
        <v>0.32</v>
      </c>
      <c r="K16" s="1139">
        <v>4.7</v>
      </c>
      <c r="L16" s="757">
        <v>0.9</v>
      </c>
      <c r="M16" s="192">
        <v>4</v>
      </c>
      <c r="N16" s="195">
        <v>1</v>
      </c>
      <c r="O16" s="192">
        <v>26</v>
      </c>
      <c r="P16" s="916">
        <v>0</v>
      </c>
      <c r="Q16" s="154">
        <v>1</v>
      </c>
      <c r="R16" s="154">
        <v>0</v>
      </c>
      <c r="S16" s="154">
        <v>0</v>
      </c>
      <c r="T16" s="154">
        <v>1</v>
      </c>
      <c r="U16" s="154">
        <v>1</v>
      </c>
      <c r="V16" s="154">
        <v>34</v>
      </c>
      <c r="W16" s="752">
        <v>51</v>
      </c>
      <c r="X16" s="752">
        <v>262</v>
      </c>
      <c r="Y16" s="752">
        <v>222</v>
      </c>
      <c r="Z16" s="752">
        <v>101</v>
      </c>
      <c r="AA16" s="752">
        <v>0</v>
      </c>
      <c r="AB16" s="863">
        <v>1820</v>
      </c>
      <c r="AC16" s="864">
        <v>100</v>
      </c>
      <c r="AD16" s="864">
        <v>98</v>
      </c>
      <c r="AE16" s="864">
        <v>100</v>
      </c>
      <c r="AF16" s="865">
        <v>382</v>
      </c>
      <c r="AG16" s="865">
        <v>2883</v>
      </c>
      <c r="AH16" s="872">
        <v>5</v>
      </c>
      <c r="AI16" s="872">
        <v>29</v>
      </c>
      <c r="AJ16" s="872">
        <v>755</v>
      </c>
      <c r="AK16" s="872">
        <v>7541</v>
      </c>
      <c r="AL16" s="867">
        <v>67.94</v>
      </c>
      <c r="AM16" s="873">
        <v>80.169199999999989</v>
      </c>
      <c r="AN16" s="761">
        <v>11403</v>
      </c>
      <c r="AO16" s="1081">
        <v>548</v>
      </c>
      <c r="AP16" s="829">
        <v>600</v>
      </c>
      <c r="AQ16" s="761">
        <v>8</v>
      </c>
      <c r="AR16" s="916">
        <v>0</v>
      </c>
      <c r="AS16" s="761">
        <v>137</v>
      </c>
      <c r="AT16" s="916">
        <v>0</v>
      </c>
      <c r="AU16" s="916">
        <v>0</v>
      </c>
      <c r="AV16" s="761">
        <v>550</v>
      </c>
      <c r="AW16" s="916">
        <v>0</v>
      </c>
      <c r="AX16" s="829">
        <v>9000</v>
      </c>
      <c r="AY16" s="829">
        <v>40000</v>
      </c>
      <c r="AZ16" s="1095">
        <v>18</v>
      </c>
      <c r="BA16" s="813">
        <v>60000</v>
      </c>
      <c r="BB16" s="833">
        <v>135000</v>
      </c>
      <c r="BC16" s="813">
        <v>31200</v>
      </c>
      <c r="BD16" s="838">
        <v>32000</v>
      </c>
      <c r="BE16" s="916">
        <v>0</v>
      </c>
      <c r="BF16" s="830">
        <v>0</v>
      </c>
      <c r="BG16" s="1099">
        <v>64.8</v>
      </c>
    </row>
    <row r="17" spans="1:93" x14ac:dyDescent="0.25">
      <c r="B17" s="283">
        <v>7</v>
      </c>
      <c r="C17" s="41">
        <v>41078</v>
      </c>
      <c r="D17" s="48" t="s">
        <v>55</v>
      </c>
      <c r="E17" s="231">
        <v>7136</v>
      </c>
      <c r="F17" s="743">
        <v>5357</v>
      </c>
      <c r="G17" s="750">
        <v>604</v>
      </c>
      <c r="H17" s="175">
        <v>98</v>
      </c>
      <c r="I17" s="139">
        <v>41</v>
      </c>
      <c r="J17" s="862">
        <v>0</v>
      </c>
      <c r="K17" s="1139">
        <v>4.7</v>
      </c>
      <c r="L17" s="757">
        <v>2.6</v>
      </c>
      <c r="M17" s="192">
        <v>5</v>
      </c>
      <c r="N17" s="916">
        <v>0</v>
      </c>
      <c r="O17" s="192">
        <v>41</v>
      </c>
      <c r="P17" s="195">
        <v>5</v>
      </c>
      <c r="Q17" s="139">
        <v>3</v>
      </c>
      <c r="R17" s="139">
        <v>1</v>
      </c>
      <c r="S17" s="139">
        <v>0</v>
      </c>
      <c r="T17" s="139">
        <v>2</v>
      </c>
      <c r="U17" s="139">
        <v>1</v>
      </c>
      <c r="V17" s="139">
        <v>71</v>
      </c>
      <c r="W17" s="752">
        <v>100</v>
      </c>
      <c r="X17" s="752">
        <v>549</v>
      </c>
      <c r="Y17" s="752">
        <v>380</v>
      </c>
      <c r="Z17" s="752">
        <v>118</v>
      </c>
      <c r="AA17" s="752">
        <v>27</v>
      </c>
      <c r="AB17" s="869">
        <v>2486</v>
      </c>
      <c r="AC17" s="864">
        <v>98</v>
      </c>
      <c r="AD17" s="864">
        <v>91</v>
      </c>
      <c r="AE17" s="864">
        <v>91</v>
      </c>
      <c r="AF17" s="865">
        <v>361</v>
      </c>
      <c r="AG17" s="865">
        <v>1568</v>
      </c>
      <c r="AH17" s="872">
        <v>14</v>
      </c>
      <c r="AI17" s="872">
        <v>77</v>
      </c>
      <c r="AJ17" s="872">
        <v>925</v>
      </c>
      <c r="AK17" s="872">
        <v>3602</v>
      </c>
      <c r="AL17" s="867">
        <v>746.37</v>
      </c>
      <c r="AM17" s="868">
        <v>947.88990000000001</v>
      </c>
      <c r="AN17" s="761">
        <v>23839</v>
      </c>
      <c r="AO17" s="1081">
        <v>292</v>
      </c>
      <c r="AP17" s="829">
        <v>1500</v>
      </c>
      <c r="AQ17" s="761">
        <v>178</v>
      </c>
      <c r="AR17" s="761">
        <v>335</v>
      </c>
      <c r="AS17" s="761">
        <v>4</v>
      </c>
      <c r="AT17" s="761">
        <v>30</v>
      </c>
      <c r="AU17" s="916">
        <v>0</v>
      </c>
      <c r="AV17" s="761">
        <v>4000</v>
      </c>
      <c r="AW17" s="761">
        <v>6000</v>
      </c>
      <c r="AX17" s="829">
        <v>25000</v>
      </c>
      <c r="AY17" s="829">
        <v>7500</v>
      </c>
      <c r="AZ17" s="830">
        <v>0</v>
      </c>
      <c r="BA17" s="1091">
        <v>750000</v>
      </c>
      <c r="BB17" s="843">
        <v>1550000</v>
      </c>
      <c r="BC17" s="841">
        <v>42400</v>
      </c>
      <c r="BD17" s="844">
        <v>53000</v>
      </c>
      <c r="BE17" s="916">
        <v>0</v>
      </c>
      <c r="BF17" s="830">
        <v>0</v>
      </c>
      <c r="BG17" s="1098">
        <v>51.4</v>
      </c>
    </row>
    <row r="18" spans="1:93" x14ac:dyDescent="0.25">
      <c r="B18" s="283">
        <v>8</v>
      </c>
      <c r="C18" s="41">
        <v>41132</v>
      </c>
      <c r="D18" s="48" t="s">
        <v>56</v>
      </c>
      <c r="E18" s="231">
        <v>14404</v>
      </c>
      <c r="F18" s="743">
        <v>22900</v>
      </c>
      <c r="G18" s="750">
        <v>7649</v>
      </c>
      <c r="H18" s="181">
        <v>422</v>
      </c>
      <c r="I18" s="139">
        <v>277</v>
      </c>
      <c r="J18" s="862">
        <v>0.84</v>
      </c>
      <c r="K18" s="1139">
        <v>9.1999999999999993</v>
      </c>
      <c r="L18" s="757">
        <v>3.7</v>
      </c>
      <c r="M18" s="192">
        <v>5</v>
      </c>
      <c r="N18" s="916">
        <v>0</v>
      </c>
      <c r="O18" s="192">
        <v>47</v>
      </c>
      <c r="P18" s="916">
        <v>0</v>
      </c>
      <c r="Q18" s="139">
        <v>5</v>
      </c>
      <c r="R18" s="139">
        <v>0</v>
      </c>
      <c r="S18" s="139">
        <v>0</v>
      </c>
      <c r="T18" s="139">
        <v>10</v>
      </c>
      <c r="U18" s="139">
        <v>3</v>
      </c>
      <c r="V18" s="139">
        <v>230</v>
      </c>
      <c r="W18" s="752">
        <v>375</v>
      </c>
      <c r="X18" s="752">
        <v>2153</v>
      </c>
      <c r="Y18" s="752">
        <v>1771</v>
      </c>
      <c r="Z18" s="752">
        <v>579</v>
      </c>
      <c r="AA18" s="752">
        <v>13</v>
      </c>
      <c r="AB18" s="863">
        <v>11291</v>
      </c>
      <c r="AC18" s="864">
        <v>99</v>
      </c>
      <c r="AD18" s="864">
        <v>97</v>
      </c>
      <c r="AE18" s="864">
        <v>100</v>
      </c>
      <c r="AF18" s="865">
        <v>18066</v>
      </c>
      <c r="AG18" s="865">
        <v>143890</v>
      </c>
      <c r="AH18" s="872">
        <v>142</v>
      </c>
      <c r="AI18" s="872">
        <v>2110</v>
      </c>
      <c r="AJ18" s="872">
        <v>1462</v>
      </c>
      <c r="AK18" s="872">
        <v>8011</v>
      </c>
      <c r="AL18" s="867">
        <v>1540.62</v>
      </c>
      <c r="AM18" s="868">
        <v>2002.806</v>
      </c>
      <c r="AN18" s="761">
        <v>12470</v>
      </c>
      <c r="AO18" s="1081">
        <v>6876</v>
      </c>
      <c r="AP18" s="829">
        <v>1800</v>
      </c>
      <c r="AQ18" s="761">
        <v>467</v>
      </c>
      <c r="AR18" s="761">
        <v>80</v>
      </c>
      <c r="AS18" s="761">
        <v>25</v>
      </c>
      <c r="AT18" s="916">
        <v>0</v>
      </c>
      <c r="AU18" s="916">
        <v>0</v>
      </c>
      <c r="AV18" s="761">
        <v>100</v>
      </c>
      <c r="AW18" s="761">
        <v>150</v>
      </c>
      <c r="AX18" s="829">
        <v>25000</v>
      </c>
      <c r="AY18" s="829">
        <v>65000</v>
      </c>
      <c r="AZ18" s="1095">
        <v>60</v>
      </c>
      <c r="BA18" s="1092">
        <v>950000</v>
      </c>
      <c r="BB18" s="833">
        <v>2150000</v>
      </c>
      <c r="BC18" s="813">
        <v>101500</v>
      </c>
      <c r="BD18" s="814">
        <v>145000</v>
      </c>
      <c r="BE18" s="916">
        <v>0</v>
      </c>
      <c r="BF18" s="830">
        <v>0</v>
      </c>
      <c r="BG18" s="1100">
        <v>61.7</v>
      </c>
    </row>
    <row r="19" spans="1:93" x14ac:dyDescent="0.25">
      <c r="B19" s="283">
        <v>9</v>
      </c>
      <c r="C19" s="41">
        <v>41206</v>
      </c>
      <c r="D19" s="48" t="s">
        <v>57</v>
      </c>
      <c r="E19" s="231">
        <v>8080</v>
      </c>
      <c r="F19" s="743">
        <v>5839</v>
      </c>
      <c r="G19" s="750">
        <v>537</v>
      </c>
      <c r="H19" s="175">
        <v>82</v>
      </c>
      <c r="I19" s="139">
        <v>60</v>
      </c>
      <c r="J19" s="862">
        <v>0.55000000000000004</v>
      </c>
      <c r="K19" s="1139">
        <v>5.7</v>
      </c>
      <c r="L19" s="757">
        <v>2.2000000000000002</v>
      </c>
      <c r="M19" s="192">
        <v>5</v>
      </c>
      <c r="N19" s="192">
        <v>1</v>
      </c>
      <c r="O19" s="192">
        <v>33</v>
      </c>
      <c r="P19" s="195">
        <v>1</v>
      </c>
      <c r="Q19" s="154">
        <v>5</v>
      </c>
      <c r="R19" s="154">
        <v>0</v>
      </c>
      <c r="S19" s="154">
        <v>0</v>
      </c>
      <c r="T19" s="154">
        <v>1</v>
      </c>
      <c r="U19" s="154">
        <v>0</v>
      </c>
      <c r="V19" s="154">
        <v>91</v>
      </c>
      <c r="W19" s="752">
        <v>116</v>
      </c>
      <c r="X19" s="752">
        <v>723</v>
      </c>
      <c r="Y19" s="752">
        <v>433</v>
      </c>
      <c r="Z19" s="752">
        <v>106</v>
      </c>
      <c r="AA19" s="752">
        <v>0</v>
      </c>
      <c r="AB19" s="869">
        <v>3029</v>
      </c>
      <c r="AC19" s="864">
        <v>99</v>
      </c>
      <c r="AD19" s="864">
        <v>97</v>
      </c>
      <c r="AE19" s="864">
        <v>98</v>
      </c>
      <c r="AF19" s="865">
        <v>2769</v>
      </c>
      <c r="AG19" s="865">
        <v>4463</v>
      </c>
      <c r="AH19" s="872">
        <v>116</v>
      </c>
      <c r="AI19" s="872">
        <v>861.7</v>
      </c>
      <c r="AJ19" s="872">
        <v>956</v>
      </c>
      <c r="AK19" s="872">
        <v>5697</v>
      </c>
      <c r="AL19" s="867">
        <v>1640.77</v>
      </c>
      <c r="AM19" s="868">
        <v>2083.7779</v>
      </c>
      <c r="AN19" s="761">
        <v>22285</v>
      </c>
      <c r="AO19" s="1081">
        <v>76</v>
      </c>
      <c r="AP19" s="829">
        <v>2500</v>
      </c>
      <c r="AQ19" s="761">
        <v>2000</v>
      </c>
      <c r="AR19" s="761">
        <v>1800</v>
      </c>
      <c r="AS19" s="761">
        <v>3</v>
      </c>
      <c r="AT19" s="916">
        <v>0</v>
      </c>
      <c r="AU19" s="916">
        <v>0</v>
      </c>
      <c r="AV19" s="761">
        <v>2200</v>
      </c>
      <c r="AW19" s="761">
        <v>1800</v>
      </c>
      <c r="AX19" s="829">
        <v>500</v>
      </c>
      <c r="AY19" s="829">
        <v>3600</v>
      </c>
      <c r="AZ19" s="1091">
        <v>150</v>
      </c>
      <c r="BA19" s="841">
        <v>120000</v>
      </c>
      <c r="BB19" s="843">
        <v>340000</v>
      </c>
      <c r="BC19" s="850">
        <v>11600</v>
      </c>
      <c r="BD19" s="844">
        <v>13000</v>
      </c>
      <c r="BE19" s="841">
        <v>5000</v>
      </c>
      <c r="BF19" s="844">
        <v>10000</v>
      </c>
      <c r="BG19" s="1098">
        <v>62</v>
      </c>
    </row>
    <row r="20" spans="1:93" x14ac:dyDescent="0.25">
      <c r="B20" s="283">
        <v>10</v>
      </c>
      <c r="C20" s="41">
        <v>41244</v>
      </c>
      <c r="D20" s="48" t="s">
        <v>81</v>
      </c>
      <c r="E20" s="231">
        <v>4400</v>
      </c>
      <c r="F20" s="743">
        <v>3296</v>
      </c>
      <c r="G20" s="750">
        <v>316</v>
      </c>
      <c r="H20" s="175">
        <v>34</v>
      </c>
      <c r="I20" s="139">
        <v>24</v>
      </c>
      <c r="J20" s="862">
        <v>0</v>
      </c>
      <c r="K20" s="1139">
        <v>5.4</v>
      </c>
      <c r="L20" s="757">
        <v>2.6</v>
      </c>
      <c r="M20" s="192">
        <v>14</v>
      </c>
      <c r="N20" s="195">
        <v>1</v>
      </c>
      <c r="O20" s="192">
        <v>85</v>
      </c>
      <c r="P20" s="195">
        <v>9</v>
      </c>
      <c r="Q20" s="154">
        <v>1</v>
      </c>
      <c r="R20" s="154">
        <v>0</v>
      </c>
      <c r="S20" s="154">
        <v>0</v>
      </c>
      <c r="T20" s="154">
        <v>2</v>
      </c>
      <c r="U20" s="154">
        <v>1</v>
      </c>
      <c r="V20" s="154">
        <v>39</v>
      </c>
      <c r="W20" s="752">
        <v>50</v>
      </c>
      <c r="X20" s="752">
        <v>327</v>
      </c>
      <c r="Y20" s="752">
        <v>259</v>
      </c>
      <c r="Z20" s="752">
        <v>104</v>
      </c>
      <c r="AA20" s="752">
        <v>0</v>
      </c>
      <c r="AB20" s="863">
        <v>1498</v>
      </c>
      <c r="AC20" s="864">
        <v>100</v>
      </c>
      <c r="AD20" s="864">
        <v>93</v>
      </c>
      <c r="AE20" s="864">
        <v>100</v>
      </c>
      <c r="AF20" s="865">
        <v>216</v>
      </c>
      <c r="AG20" s="865">
        <v>769</v>
      </c>
      <c r="AH20" s="872">
        <v>41.5</v>
      </c>
      <c r="AI20" s="872">
        <v>302.10000000000002</v>
      </c>
      <c r="AJ20" s="872">
        <v>439</v>
      </c>
      <c r="AK20" s="872">
        <v>2221</v>
      </c>
      <c r="AL20" s="867">
        <v>875.99</v>
      </c>
      <c r="AM20" s="868">
        <v>1112.5073</v>
      </c>
      <c r="AN20" s="761">
        <v>5755</v>
      </c>
      <c r="AO20" s="1081">
        <v>151</v>
      </c>
      <c r="AP20" s="829">
        <v>400</v>
      </c>
      <c r="AQ20" s="761">
        <v>30</v>
      </c>
      <c r="AR20" s="761">
        <v>10</v>
      </c>
      <c r="AS20" s="916">
        <v>0</v>
      </c>
      <c r="AT20" s="761">
        <v>300</v>
      </c>
      <c r="AU20" s="761">
        <v>300</v>
      </c>
      <c r="AV20" s="916">
        <v>0</v>
      </c>
      <c r="AW20" s="916">
        <v>0</v>
      </c>
      <c r="AX20" s="829">
        <v>6000</v>
      </c>
      <c r="AY20" s="829">
        <v>4000</v>
      </c>
      <c r="AZ20" s="830">
        <v>0</v>
      </c>
      <c r="BA20" s="813">
        <v>90000</v>
      </c>
      <c r="BB20" s="833">
        <v>187000</v>
      </c>
      <c r="BC20" s="835">
        <v>2464.5</v>
      </c>
      <c r="BD20" s="833">
        <v>4650</v>
      </c>
      <c r="BE20" s="813">
        <v>835</v>
      </c>
      <c r="BF20" s="814">
        <v>1670</v>
      </c>
      <c r="BG20" s="1099">
        <v>62.2</v>
      </c>
    </row>
    <row r="21" spans="1:93" x14ac:dyDescent="0.25">
      <c r="B21" s="570">
        <v>11</v>
      </c>
      <c r="C21" s="41">
        <v>41298</v>
      </c>
      <c r="D21" s="48" t="s">
        <v>72</v>
      </c>
      <c r="E21" s="231">
        <v>64933</v>
      </c>
      <c r="F21" s="743">
        <v>57897</v>
      </c>
      <c r="G21" s="750">
        <v>19610</v>
      </c>
      <c r="H21" s="175">
        <v>1121</v>
      </c>
      <c r="I21" s="139">
        <v>498</v>
      </c>
      <c r="J21" s="862">
        <v>0.23</v>
      </c>
      <c r="K21" s="1139">
        <v>5.5</v>
      </c>
      <c r="L21" s="757">
        <v>3.2</v>
      </c>
      <c r="M21" s="192">
        <v>8</v>
      </c>
      <c r="N21" s="916">
        <v>0</v>
      </c>
      <c r="O21" s="192">
        <v>38</v>
      </c>
      <c r="P21" s="192">
        <v>1</v>
      </c>
      <c r="Q21" s="139">
        <v>13</v>
      </c>
      <c r="R21" s="139">
        <v>1</v>
      </c>
      <c r="S21" s="139">
        <v>0</v>
      </c>
      <c r="T21" s="139">
        <v>24</v>
      </c>
      <c r="U21" s="139">
        <v>8</v>
      </c>
      <c r="V21" s="139">
        <v>574</v>
      </c>
      <c r="W21" s="752">
        <v>1017</v>
      </c>
      <c r="X21" s="752">
        <v>6078</v>
      </c>
      <c r="Y21" s="752">
        <v>4750</v>
      </c>
      <c r="Z21" s="752">
        <v>1674</v>
      </c>
      <c r="AA21" s="752">
        <v>429</v>
      </c>
      <c r="AB21" s="869">
        <v>27423</v>
      </c>
      <c r="AC21" s="864">
        <v>100</v>
      </c>
      <c r="AD21" s="864">
        <v>93</v>
      </c>
      <c r="AE21" s="864">
        <v>103</v>
      </c>
      <c r="AF21" s="865">
        <v>4294</v>
      </c>
      <c r="AG21" s="865">
        <v>11959</v>
      </c>
      <c r="AH21" s="872">
        <v>88.2</v>
      </c>
      <c r="AI21" s="872">
        <v>971.2</v>
      </c>
      <c r="AJ21" s="872">
        <v>3055</v>
      </c>
      <c r="AK21" s="872">
        <v>20291</v>
      </c>
      <c r="AL21" s="867">
        <v>7506.49</v>
      </c>
      <c r="AM21" s="868">
        <v>10509.085999999999</v>
      </c>
      <c r="AN21" s="761">
        <v>11268</v>
      </c>
      <c r="AO21" s="1081">
        <v>1353</v>
      </c>
      <c r="AP21" s="829">
        <v>2500</v>
      </c>
      <c r="AQ21" s="761">
        <v>70</v>
      </c>
      <c r="AR21" s="761">
        <v>20</v>
      </c>
      <c r="AS21" s="761">
        <v>19</v>
      </c>
      <c r="AT21" s="761">
        <v>200</v>
      </c>
      <c r="AU21" s="916">
        <v>0</v>
      </c>
      <c r="AV21" s="761">
        <v>20</v>
      </c>
      <c r="AW21" s="761">
        <v>40</v>
      </c>
      <c r="AX21" s="829">
        <v>72000</v>
      </c>
      <c r="AY21" s="829">
        <v>620000</v>
      </c>
      <c r="AZ21" s="1091">
        <v>1150</v>
      </c>
      <c r="BA21" s="841">
        <v>4700000</v>
      </c>
      <c r="BB21" s="843">
        <v>10200000</v>
      </c>
      <c r="BC21" s="841">
        <v>530000</v>
      </c>
      <c r="BD21" s="847">
        <v>550000</v>
      </c>
      <c r="BE21" s="841">
        <v>284000</v>
      </c>
      <c r="BF21" s="844">
        <v>710000</v>
      </c>
      <c r="BG21" s="1101">
        <v>55.9</v>
      </c>
    </row>
    <row r="22" spans="1:93" x14ac:dyDescent="0.25">
      <c r="B22" s="283">
        <v>12</v>
      </c>
      <c r="C22" s="41">
        <v>41306</v>
      </c>
      <c r="D22" s="48" t="s">
        <v>75</v>
      </c>
      <c r="E22" s="231">
        <v>25483</v>
      </c>
      <c r="F22" s="743">
        <v>18520</v>
      </c>
      <c r="G22" s="750">
        <v>3824</v>
      </c>
      <c r="H22" s="175">
        <v>324</v>
      </c>
      <c r="I22" s="139">
        <v>176</v>
      </c>
      <c r="J22" s="862">
        <v>0.48</v>
      </c>
      <c r="K22" s="1139">
        <v>6.5</v>
      </c>
      <c r="L22" s="757">
        <v>1.7</v>
      </c>
      <c r="M22" s="192">
        <v>3</v>
      </c>
      <c r="N22" s="916">
        <v>0</v>
      </c>
      <c r="O22" s="192">
        <v>47</v>
      </c>
      <c r="P22" s="192">
        <v>2</v>
      </c>
      <c r="Q22" s="139">
        <v>7</v>
      </c>
      <c r="R22" s="139">
        <v>0</v>
      </c>
      <c r="S22" s="139">
        <v>0</v>
      </c>
      <c r="T22" s="139">
        <v>13</v>
      </c>
      <c r="U22" s="139">
        <v>4</v>
      </c>
      <c r="V22" s="139">
        <v>272</v>
      </c>
      <c r="W22" s="752">
        <v>374</v>
      </c>
      <c r="X22" s="752">
        <v>2238</v>
      </c>
      <c r="Y22" s="752">
        <v>1859</v>
      </c>
      <c r="Z22" s="752">
        <v>761</v>
      </c>
      <c r="AA22" s="752">
        <v>212</v>
      </c>
      <c r="AB22" s="863">
        <v>9280</v>
      </c>
      <c r="AC22" s="864">
        <v>100</v>
      </c>
      <c r="AD22" s="864">
        <v>98</v>
      </c>
      <c r="AE22" s="864">
        <v>100</v>
      </c>
      <c r="AF22" s="865">
        <v>1243</v>
      </c>
      <c r="AG22" s="865">
        <v>3880</v>
      </c>
      <c r="AH22" s="872">
        <v>213</v>
      </c>
      <c r="AI22" s="872">
        <v>3128.4</v>
      </c>
      <c r="AJ22" s="872">
        <v>3063</v>
      </c>
      <c r="AK22" s="872">
        <v>13883</v>
      </c>
      <c r="AL22" s="867">
        <v>4174.6400000000003</v>
      </c>
      <c r="AM22" s="868">
        <v>6261.9600000000009</v>
      </c>
      <c r="AN22" s="761">
        <v>15375</v>
      </c>
      <c r="AO22" s="1081">
        <v>317</v>
      </c>
      <c r="AP22" s="829">
        <v>800</v>
      </c>
      <c r="AQ22" s="761">
        <v>40</v>
      </c>
      <c r="AR22" s="761">
        <v>40</v>
      </c>
      <c r="AS22" s="761">
        <v>16</v>
      </c>
      <c r="AT22" s="761">
        <v>150</v>
      </c>
      <c r="AU22" s="916">
        <v>0</v>
      </c>
      <c r="AV22" s="761">
        <v>400</v>
      </c>
      <c r="AW22" s="761">
        <v>180</v>
      </c>
      <c r="AX22" s="829">
        <v>51000</v>
      </c>
      <c r="AY22" s="829">
        <v>100000</v>
      </c>
      <c r="AZ22" s="1095">
        <v>350</v>
      </c>
      <c r="BA22" s="813">
        <v>2800000</v>
      </c>
      <c r="BB22" s="833">
        <v>5760000</v>
      </c>
      <c r="BC22" s="813">
        <v>240000</v>
      </c>
      <c r="BD22" s="838">
        <v>240000</v>
      </c>
      <c r="BE22" s="916">
        <v>0</v>
      </c>
      <c r="BF22" s="830">
        <v>0</v>
      </c>
      <c r="BG22" s="1099">
        <v>59.1</v>
      </c>
    </row>
    <row r="23" spans="1:93" x14ac:dyDescent="0.25">
      <c r="B23" s="283">
        <v>13</v>
      </c>
      <c r="C23" s="41">
        <v>41319</v>
      </c>
      <c r="D23" s="48" t="s">
        <v>76</v>
      </c>
      <c r="E23" s="231">
        <v>6884</v>
      </c>
      <c r="F23" s="743">
        <v>16650</v>
      </c>
      <c r="G23" s="750">
        <v>1465</v>
      </c>
      <c r="H23" s="175">
        <v>281</v>
      </c>
      <c r="I23" s="139">
        <v>114</v>
      </c>
      <c r="J23" s="862">
        <v>0.11</v>
      </c>
      <c r="K23" s="1139">
        <v>5.5</v>
      </c>
      <c r="L23" s="757">
        <v>1.8</v>
      </c>
      <c r="M23" s="192">
        <v>1</v>
      </c>
      <c r="N23" s="916">
        <v>0</v>
      </c>
      <c r="O23" s="192">
        <v>7</v>
      </c>
      <c r="P23" s="916">
        <v>0</v>
      </c>
      <c r="Q23" s="139">
        <v>3</v>
      </c>
      <c r="R23" s="139">
        <v>0</v>
      </c>
      <c r="S23" s="139">
        <v>0</v>
      </c>
      <c r="T23" s="139">
        <v>8</v>
      </c>
      <c r="U23" s="139">
        <v>3</v>
      </c>
      <c r="V23" s="139">
        <v>164</v>
      </c>
      <c r="W23" s="752">
        <v>208</v>
      </c>
      <c r="X23" s="752">
        <v>1775</v>
      </c>
      <c r="Y23" s="752">
        <v>1383</v>
      </c>
      <c r="Z23" s="752">
        <v>458</v>
      </c>
      <c r="AA23" s="752">
        <v>159</v>
      </c>
      <c r="AB23" s="869">
        <v>6654</v>
      </c>
      <c r="AC23" s="864">
        <v>99</v>
      </c>
      <c r="AD23" s="864">
        <v>96</v>
      </c>
      <c r="AE23" s="864">
        <v>100</v>
      </c>
      <c r="AF23" s="865">
        <v>815</v>
      </c>
      <c r="AG23" s="865">
        <v>2579</v>
      </c>
      <c r="AH23" s="872">
        <v>89.4</v>
      </c>
      <c r="AI23" s="872">
        <v>1256.0999999999999</v>
      </c>
      <c r="AJ23" s="872">
        <v>1319</v>
      </c>
      <c r="AK23" s="872">
        <v>10469</v>
      </c>
      <c r="AL23" s="867">
        <v>3490.71</v>
      </c>
      <c r="AM23" s="868">
        <v>3839.7810000000004</v>
      </c>
      <c r="AN23" s="761">
        <v>5208</v>
      </c>
      <c r="AO23" s="1081">
        <v>251</v>
      </c>
      <c r="AP23" s="829">
        <v>800</v>
      </c>
      <c r="AQ23" s="761">
        <v>45</v>
      </c>
      <c r="AR23" s="761">
        <v>9</v>
      </c>
      <c r="AS23" s="761">
        <v>12</v>
      </c>
      <c r="AT23" s="761">
        <v>213</v>
      </c>
      <c r="AU23" s="761">
        <v>70</v>
      </c>
      <c r="AV23" s="761">
        <v>125</v>
      </c>
      <c r="AW23" s="761">
        <v>40</v>
      </c>
      <c r="AX23" s="829">
        <v>12000</v>
      </c>
      <c r="AY23" s="829">
        <v>110000</v>
      </c>
      <c r="AZ23" s="1091">
        <v>70</v>
      </c>
      <c r="BA23" s="841">
        <v>210000</v>
      </c>
      <c r="BB23" s="843">
        <v>450000</v>
      </c>
      <c r="BC23" s="841">
        <v>101000</v>
      </c>
      <c r="BD23" s="847">
        <v>200000</v>
      </c>
      <c r="BE23" s="841">
        <v>5500</v>
      </c>
      <c r="BF23" s="844">
        <v>11000</v>
      </c>
      <c r="BG23" s="1101">
        <v>64</v>
      </c>
    </row>
    <row r="24" spans="1:93" x14ac:dyDescent="0.25">
      <c r="B24" s="283">
        <v>14</v>
      </c>
      <c r="C24" s="41">
        <v>41349</v>
      </c>
      <c r="D24" s="48" t="s">
        <v>58</v>
      </c>
      <c r="E24" s="231">
        <v>7392</v>
      </c>
      <c r="F24" s="743">
        <v>5335</v>
      </c>
      <c r="G24" s="750">
        <v>1661</v>
      </c>
      <c r="H24" s="181">
        <v>112</v>
      </c>
      <c r="I24" s="139">
        <v>62</v>
      </c>
      <c r="J24" s="862">
        <v>0</v>
      </c>
      <c r="K24" s="1139">
        <v>5.3</v>
      </c>
      <c r="L24" s="757">
        <v>3.2</v>
      </c>
      <c r="M24" s="192">
        <v>4</v>
      </c>
      <c r="N24" s="916">
        <v>0</v>
      </c>
      <c r="O24" s="192">
        <v>27</v>
      </c>
      <c r="P24" s="916">
        <v>0</v>
      </c>
      <c r="Q24" s="154">
        <v>1</v>
      </c>
      <c r="R24" s="154">
        <v>0</v>
      </c>
      <c r="S24" s="154">
        <v>0</v>
      </c>
      <c r="T24" s="154">
        <v>3</v>
      </c>
      <c r="U24" s="154">
        <v>1</v>
      </c>
      <c r="V24" s="154">
        <v>61</v>
      </c>
      <c r="W24" s="752">
        <v>103</v>
      </c>
      <c r="X24" s="752">
        <v>668</v>
      </c>
      <c r="Y24" s="752">
        <v>399</v>
      </c>
      <c r="Z24" s="752">
        <v>113</v>
      </c>
      <c r="AA24" s="752">
        <v>22</v>
      </c>
      <c r="AB24" s="863">
        <v>2938</v>
      </c>
      <c r="AC24" s="864">
        <v>98</v>
      </c>
      <c r="AD24" s="864">
        <v>97</v>
      </c>
      <c r="AE24" s="864">
        <v>91</v>
      </c>
      <c r="AF24" s="865">
        <v>656</v>
      </c>
      <c r="AG24" s="865">
        <v>4094</v>
      </c>
      <c r="AH24" s="872">
        <v>54</v>
      </c>
      <c r="AI24" s="872">
        <v>644</v>
      </c>
      <c r="AJ24" s="872">
        <v>408</v>
      </c>
      <c r="AK24" s="872">
        <v>2435</v>
      </c>
      <c r="AL24" s="867">
        <v>859.39</v>
      </c>
      <c r="AM24" s="868">
        <v>1108.6131</v>
      </c>
      <c r="AN24" s="761">
        <v>5856</v>
      </c>
      <c r="AO24" s="1081">
        <v>298</v>
      </c>
      <c r="AP24" s="829">
        <v>700</v>
      </c>
      <c r="AQ24" s="761">
        <v>190</v>
      </c>
      <c r="AR24" s="761">
        <v>70</v>
      </c>
      <c r="AS24" s="761">
        <v>11</v>
      </c>
      <c r="AT24" s="761">
        <v>200</v>
      </c>
      <c r="AU24" s="761">
        <v>150</v>
      </c>
      <c r="AV24" s="761">
        <v>650</v>
      </c>
      <c r="AW24" s="761">
        <v>850</v>
      </c>
      <c r="AX24" s="829">
        <v>5000</v>
      </c>
      <c r="AY24" s="829">
        <v>21000</v>
      </c>
      <c r="AZ24" s="830">
        <v>0</v>
      </c>
      <c r="BA24" s="1092">
        <v>810000</v>
      </c>
      <c r="BB24" s="833">
        <v>1740000</v>
      </c>
      <c r="BC24" s="835">
        <v>99000</v>
      </c>
      <c r="BD24" s="814">
        <v>120000</v>
      </c>
      <c r="BE24" s="916">
        <v>0</v>
      </c>
      <c r="BF24" s="830">
        <v>0</v>
      </c>
      <c r="BG24" s="1099">
        <v>61.2</v>
      </c>
    </row>
    <row r="25" spans="1:93" x14ac:dyDescent="0.25">
      <c r="B25" s="283">
        <v>15</v>
      </c>
      <c r="C25" s="41">
        <v>41357</v>
      </c>
      <c r="D25" s="48" t="s">
        <v>59</v>
      </c>
      <c r="E25" s="231">
        <v>8343</v>
      </c>
      <c r="F25" s="743">
        <v>9278</v>
      </c>
      <c r="G25" s="750">
        <v>742</v>
      </c>
      <c r="H25" s="175">
        <v>193</v>
      </c>
      <c r="I25" s="139">
        <v>47</v>
      </c>
      <c r="J25" s="862">
        <v>0.57999999999999996</v>
      </c>
      <c r="K25" s="1139">
        <v>10.1</v>
      </c>
      <c r="L25" s="757">
        <v>3.3</v>
      </c>
      <c r="M25" s="192">
        <v>7</v>
      </c>
      <c r="N25" s="916">
        <v>0</v>
      </c>
      <c r="O25" s="192">
        <v>53</v>
      </c>
      <c r="P25" s="195">
        <v>2</v>
      </c>
      <c r="Q25" s="154">
        <v>4</v>
      </c>
      <c r="R25" s="154">
        <v>0</v>
      </c>
      <c r="S25" s="154">
        <v>0</v>
      </c>
      <c r="T25" s="154">
        <v>3</v>
      </c>
      <c r="U25" s="154">
        <v>1</v>
      </c>
      <c r="V25" s="154">
        <v>110</v>
      </c>
      <c r="W25" s="752">
        <v>192</v>
      </c>
      <c r="X25" s="752">
        <v>1107</v>
      </c>
      <c r="Y25" s="752">
        <v>690</v>
      </c>
      <c r="Z25" s="752">
        <v>221</v>
      </c>
      <c r="AA25" s="752">
        <v>62</v>
      </c>
      <c r="AB25" s="869">
        <v>3845</v>
      </c>
      <c r="AC25" s="864">
        <v>97</v>
      </c>
      <c r="AD25" s="864">
        <v>96</v>
      </c>
      <c r="AE25" s="864">
        <v>100</v>
      </c>
      <c r="AF25" s="865">
        <v>323</v>
      </c>
      <c r="AG25" s="865">
        <v>1242</v>
      </c>
      <c r="AH25" s="872">
        <v>23.5</v>
      </c>
      <c r="AI25" s="872">
        <v>118.3</v>
      </c>
      <c r="AJ25" s="872">
        <v>1348</v>
      </c>
      <c r="AK25" s="872">
        <v>5459</v>
      </c>
      <c r="AL25" s="867">
        <v>2125.17</v>
      </c>
      <c r="AM25" s="868">
        <v>2571.4557</v>
      </c>
      <c r="AN25" s="761">
        <v>7570</v>
      </c>
      <c r="AO25" s="1081">
        <v>650</v>
      </c>
      <c r="AP25" s="829">
        <v>1000</v>
      </c>
      <c r="AQ25" s="761">
        <v>218</v>
      </c>
      <c r="AR25" s="761">
        <v>355</v>
      </c>
      <c r="AS25" s="916">
        <v>0</v>
      </c>
      <c r="AT25" s="916">
        <v>0</v>
      </c>
      <c r="AU25" s="916">
        <v>0</v>
      </c>
      <c r="AV25" s="761">
        <v>96</v>
      </c>
      <c r="AW25" s="916">
        <v>0</v>
      </c>
      <c r="AX25" s="829">
        <v>3000</v>
      </c>
      <c r="AY25" s="829">
        <v>20000</v>
      </c>
      <c r="AZ25" s="1091">
        <v>115</v>
      </c>
      <c r="BA25" s="1091">
        <v>600000</v>
      </c>
      <c r="BB25" s="843">
        <v>1450000</v>
      </c>
      <c r="BC25" s="850">
        <v>5900</v>
      </c>
      <c r="BD25" s="844">
        <v>5900</v>
      </c>
      <c r="BE25" s="841">
        <v>35000</v>
      </c>
      <c r="BF25" s="844">
        <v>72000</v>
      </c>
      <c r="BG25" s="1101">
        <v>50.5</v>
      </c>
    </row>
    <row r="26" spans="1:93" x14ac:dyDescent="0.25">
      <c r="B26" s="692">
        <v>16</v>
      </c>
      <c r="C26" s="41">
        <v>41359</v>
      </c>
      <c r="D26" s="48" t="s">
        <v>82</v>
      </c>
      <c r="E26" s="231">
        <v>27559</v>
      </c>
      <c r="F26" s="743">
        <v>25569</v>
      </c>
      <c r="G26" s="750">
        <v>1627</v>
      </c>
      <c r="H26" s="175">
        <v>382</v>
      </c>
      <c r="I26" s="139">
        <v>171</v>
      </c>
      <c r="J26" s="862">
        <v>0.47</v>
      </c>
      <c r="K26" s="1139">
        <v>12.9</v>
      </c>
      <c r="L26" s="757">
        <v>3.6</v>
      </c>
      <c r="M26" s="192">
        <v>6</v>
      </c>
      <c r="N26" s="916">
        <v>0</v>
      </c>
      <c r="O26" s="192">
        <v>27</v>
      </c>
      <c r="P26" s="192">
        <v>1</v>
      </c>
      <c r="Q26" s="154">
        <v>7</v>
      </c>
      <c r="R26" s="154">
        <v>0</v>
      </c>
      <c r="S26" s="154">
        <v>0</v>
      </c>
      <c r="T26" s="154">
        <v>9</v>
      </c>
      <c r="U26" s="154">
        <v>2</v>
      </c>
      <c r="V26" s="154">
        <v>225</v>
      </c>
      <c r="W26" s="752">
        <v>406</v>
      </c>
      <c r="X26" s="752">
        <v>2495</v>
      </c>
      <c r="Y26" s="752">
        <v>1536</v>
      </c>
      <c r="Z26" s="752">
        <v>646</v>
      </c>
      <c r="AA26" s="752">
        <v>435</v>
      </c>
      <c r="AB26" s="863">
        <v>8172</v>
      </c>
      <c r="AC26" s="864">
        <v>100</v>
      </c>
      <c r="AD26" s="864">
        <v>100</v>
      </c>
      <c r="AE26" s="864">
        <v>100</v>
      </c>
      <c r="AF26" s="865">
        <v>599</v>
      </c>
      <c r="AG26" s="865">
        <v>3137</v>
      </c>
      <c r="AH26" s="872">
        <v>233</v>
      </c>
      <c r="AI26" s="872">
        <v>1604</v>
      </c>
      <c r="AJ26" s="872">
        <v>4216</v>
      </c>
      <c r="AK26" s="872">
        <v>42316</v>
      </c>
      <c r="AL26" s="867">
        <v>3741.73</v>
      </c>
      <c r="AM26" s="868">
        <v>4115.9030000000002</v>
      </c>
      <c r="AN26" s="761">
        <v>6452</v>
      </c>
      <c r="AO26" s="1081">
        <v>697</v>
      </c>
      <c r="AP26" s="829">
        <v>1500</v>
      </c>
      <c r="AQ26" s="761">
        <v>47</v>
      </c>
      <c r="AR26" s="761">
        <v>56</v>
      </c>
      <c r="AS26" s="916">
        <v>0</v>
      </c>
      <c r="AT26" s="761">
        <v>2200</v>
      </c>
      <c r="AU26" s="761">
        <v>3298</v>
      </c>
      <c r="AV26" s="761">
        <v>67</v>
      </c>
      <c r="AW26" s="761">
        <v>105</v>
      </c>
      <c r="AX26" s="829">
        <v>30000</v>
      </c>
      <c r="AY26" s="829">
        <v>195000</v>
      </c>
      <c r="AZ26" s="1095">
        <v>35</v>
      </c>
      <c r="BA26" s="813">
        <v>95000</v>
      </c>
      <c r="BB26" s="833">
        <v>200000</v>
      </c>
      <c r="BC26" s="835">
        <v>528</v>
      </c>
      <c r="BD26" s="814">
        <v>880</v>
      </c>
      <c r="BE26" s="813">
        <v>1094.5</v>
      </c>
      <c r="BF26" s="814">
        <v>1990</v>
      </c>
      <c r="BG26" s="1099">
        <v>50.9</v>
      </c>
    </row>
    <row r="27" spans="1:93" x14ac:dyDescent="0.25">
      <c r="B27" s="283">
        <v>17</v>
      </c>
      <c r="C27" s="41">
        <v>41378</v>
      </c>
      <c r="D27" s="48" t="s">
        <v>68</v>
      </c>
      <c r="E27" s="231">
        <v>13968</v>
      </c>
      <c r="F27" s="743">
        <v>13265</v>
      </c>
      <c r="G27" s="750">
        <v>861</v>
      </c>
      <c r="H27" s="175">
        <v>224</v>
      </c>
      <c r="I27" s="139">
        <v>58</v>
      </c>
      <c r="J27" s="862">
        <v>0.15</v>
      </c>
      <c r="K27" s="1139">
        <v>8</v>
      </c>
      <c r="L27" s="757">
        <v>1.9</v>
      </c>
      <c r="M27" s="192">
        <v>18</v>
      </c>
      <c r="N27" s="916">
        <v>0</v>
      </c>
      <c r="O27" s="192">
        <v>109</v>
      </c>
      <c r="P27" s="192">
        <v>5</v>
      </c>
      <c r="Q27" s="154">
        <v>5</v>
      </c>
      <c r="R27" s="154">
        <v>1</v>
      </c>
      <c r="S27" s="154">
        <v>0</v>
      </c>
      <c r="T27" s="154">
        <v>3</v>
      </c>
      <c r="U27" s="154">
        <v>2</v>
      </c>
      <c r="V27" s="154">
        <v>135</v>
      </c>
      <c r="W27" s="752">
        <v>190</v>
      </c>
      <c r="X27" s="752">
        <v>1339</v>
      </c>
      <c r="Y27" s="752">
        <v>944</v>
      </c>
      <c r="Z27" s="752">
        <v>272</v>
      </c>
      <c r="AA27" s="752">
        <v>73</v>
      </c>
      <c r="AB27" s="869">
        <v>4793</v>
      </c>
      <c r="AC27" s="864">
        <v>96</v>
      </c>
      <c r="AD27" s="864">
        <v>95</v>
      </c>
      <c r="AE27" s="864">
        <v>100</v>
      </c>
      <c r="AF27" s="865">
        <v>513</v>
      </c>
      <c r="AG27" s="865">
        <v>1706</v>
      </c>
      <c r="AH27" s="872">
        <v>24</v>
      </c>
      <c r="AI27" s="872">
        <v>164.8</v>
      </c>
      <c r="AJ27" s="872">
        <v>721</v>
      </c>
      <c r="AK27" s="872">
        <v>3846</v>
      </c>
      <c r="AL27" s="867">
        <v>2173.4</v>
      </c>
      <c r="AM27" s="868">
        <v>2825.42</v>
      </c>
      <c r="AN27" s="761">
        <v>4424</v>
      </c>
      <c r="AO27" s="1081">
        <v>336</v>
      </c>
      <c r="AP27" s="829">
        <v>800</v>
      </c>
      <c r="AQ27" s="761">
        <v>35</v>
      </c>
      <c r="AR27" s="761">
        <v>25</v>
      </c>
      <c r="AS27" s="916">
        <v>0</v>
      </c>
      <c r="AT27" s="761">
        <v>250</v>
      </c>
      <c r="AU27" s="761">
        <v>1900</v>
      </c>
      <c r="AV27" s="761">
        <v>100</v>
      </c>
      <c r="AW27" s="761">
        <v>200</v>
      </c>
      <c r="AX27" s="829">
        <v>9600</v>
      </c>
      <c r="AY27" s="829">
        <v>24000</v>
      </c>
      <c r="AZ27" s="1091">
        <v>80</v>
      </c>
      <c r="BA27" s="841">
        <v>200000</v>
      </c>
      <c r="BB27" s="843">
        <v>476000</v>
      </c>
      <c r="BC27" s="841">
        <v>5330</v>
      </c>
      <c r="BD27" s="843">
        <v>8200</v>
      </c>
      <c r="BE27" s="841">
        <v>12800</v>
      </c>
      <c r="BF27" s="844">
        <v>25600</v>
      </c>
      <c r="BG27" s="1101">
        <v>56.6</v>
      </c>
    </row>
    <row r="28" spans="1:93" x14ac:dyDescent="0.25">
      <c r="B28" s="283">
        <v>18</v>
      </c>
      <c r="C28" s="41">
        <v>41396</v>
      </c>
      <c r="D28" s="48" t="s">
        <v>67</v>
      </c>
      <c r="E28" s="231">
        <v>55441</v>
      </c>
      <c r="F28" s="743">
        <v>52453</v>
      </c>
      <c r="G28" s="750">
        <v>11022</v>
      </c>
      <c r="H28" s="175">
        <v>1089</v>
      </c>
      <c r="I28" s="157">
        <v>380</v>
      </c>
      <c r="J28" s="862">
        <v>0.19</v>
      </c>
      <c r="K28" s="1139">
        <v>13</v>
      </c>
      <c r="L28" s="757">
        <v>6.3</v>
      </c>
      <c r="M28" s="192">
        <v>4</v>
      </c>
      <c r="N28" s="916">
        <v>0</v>
      </c>
      <c r="O28" s="192">
        <v>18</v>
      </c>
      <c r="P28" s="916">
        <v>0</v>
      </c>
      <c r="Q28" s="139">
        <v>18</v>
      </c>
      <c r="R28" s="139">
        <v>0</v>
      </c>
      <c r="S28" s="139">
        <v>0</v>
      </c>
      <c r="T28" s="139">
        <v>22</v>
      </c>
      <c r="U28" s="139">
        <v>7</v>
      </c>
      <c r="V28" s="139">
        <v>575</v>
      </c>
      <c r="W28" s="752">
        <v>1057</v>
      </c>
      <c r="X28" s="752">
        <v>6094</v>
      </c>
      <c r="Y28" s="752">
        <v>4386</v>
      </c>
      <c r="Z28" s="752">
        <v>1415</v>
      </c>
      <c r="AA28" s="752">
        <v>363</v>
      </c>
      <c r="AB28" s="863">
        <v>20713</v>
      </c>
      <c r="AC28" s="864">
        <v>98</v>
      </c>
      <c r="AD28" s="864">
        <v>96</v>
      </c>
      <c r="AE28" s="864">
        <v>99</v>
      </c>
      <c r="AF28" s="865">
        <v>7088</v>
      </c>
      <c r="AG28" s="865">
        <v>20088</v>
      </c>
      <c r="AH28" s="872">
        <v>535</v>
      </c>
      <c r="AI28" s="872">
        <v>4008</v>
      </c>
      <c r="AJ28" s="872">
        <v>2832</v>
      </c>
      <c r="AK28" s="872">
        <v>17182</v>
      </c>
      <c r="AL28" s="867">
        <v>9097.39</v>
      </c>
      <c r="AM28" s="868">
        <v>12736.345999999998</v>
      </c>
      <c r="AN28" s="761">
        <v>18423</v>
      </c>
      <c r="AO28" s="1081">
        <v>1653</v>
      </c>
      <c r="AP28" s="829">
        <v>1800</v>
      </c>
      <c r="AQ28" s="761">
        <v>20</v>
      </c>
      <c r="AR28" s="761">
        <v>20</v>
      </c>
      <c r="AS28" s="761">
        <v>2</v>
      </c>
      <c r="AT28" s="916">
        <v>0</v>
      </c>
      <c r="AU28" s="916">
        <v>0</v>
      </c>
      <c r="AV28" s="761">
        <v>50</v>
      </c>
      <c r="AW28" s="761">
        <v>15</v>
      </c>
      <c r="AX28" s="829">
        <v>61000</v>
      </c>
      <c r="AY28" s="829">
        <v>750000</v>
      </c>
      <c r="AZ28" s="1095">
        <v>145</v>
      </c>
      <c r="BA28" s="813">
        <v>350000</v>
      </c>
      <c r="BB28" s="833">
        <v>720000</v>
      </c>
      <c r="BC28" s="835">
        <v>36000</v>
      </c>
      <c r="BD28" s="814">
        <v>48000</v>
      </c>
      <c r="BE28" s="813">
        <v>10000</v>
      </c>
      <c r="BF28" s="814">
        <v>17000</v>
      </c>
      <c r="BG28" s="1099">
        <v>53.5</v>
      </c>
    </row>
    <row r="29" spans="1:93" s="32" customFormat="1" x14ac:dyDescent="0.25">
      <c r="A29"/>
      <c r="B29" s="283">
        <v>19</v>
      </c>
      <c r="C29" s="41">
        <v>41483</v>
      </c>
      <c r="D29" s="48" t="s">
        <v>69</v>
      </c>
      <c r="E29" s="231">
        <v>5910</v>
      </c>
      <c r="F29" s="743">
        <v>5216</v>
      </c>
      <c r="G29" s="750">
        <v>493</v>
      </c>
      <c r="H29" s="175">
        <v>113</v>
      </c>
      <c r="I29" s="139">
        <v>47</v>
      </c>
      <c r="J29" s="862">
        <v>0.25</v>
      </c>
      <c r="K29" s="1139">
        <v>4.2</v>
      </c>
      <c r="L29" s="757">
        <v>1.8</v>
      </c>
      <c r="M29" s="192">
        <v>39</v>
      </c>
      <c r="N29" s="916">
        <v>0</v>
      </c>
      <c r="O29" s="192">
        <v>167</v>
      </c>
      <c r="P29" s="195">
        <v>130</v>
      </c>
      <c r="Q29" s="154">
        <v>4</v>
      </c>
      <c r="R29" s="154">
        <v>0</v>
      </c>
      <c r="S29" s="154">
        <v>0</v>
      </c>
      <c r="T29" s="154">
        <v>2</v>
      </c>
      <c r="U29" s="154">
        <v>1</v>
      </c>
      <c r="V29" s="154">
        <v>72</v>
      </c>
      <c r="W29" s="752">
        <v>138</v>
      </c>
      <c r="X29" s="752">
        <v>707</v>
      </c>
      <c r="Y29" s="752">
        <v>538</v>
      </c>
      <c r="Z29" s="752">
        <v>194</v>
      </c>
      <c r="AA29" s="752">
        <v>58</v>
      </c>
      <c r="AB29" s="869">
        <v>2303</v>
      </c>
      <c r="AC29" s="864">
        <v>99</v>
      </c>
      <c r="AD29" s="864">
        <v>97</v>
      </c>
      <c r="AE29" s="864">
        <v>96</v>
      </c>
      <c r="AF29" s="865">
        <v>174</v>
      </c>
      <c r="AG29" s="865">
        <v>792</v>
      </c>
      <c r="AH29" s="872">
        <v>15.8</v>
      </c>
      <c r="AI29" s="872">
        <v>124.6</v>
      </c>
      <c r="AJ29" s="872">
        <v>555</v>
      </c>
      <c r="AK29" s="872">
        <v>3832</v>
      </c>
      <c r="AL29" s="867">
        <v>1476.3</v>
      </c>
      <c r="AM29" s="868">
        <v>1874.9010000000001</v>
      </c>
      <c r="AN29" s="761">
        <v>3498</v>
      </c>
      <c r="AO29" s="1081">
        <v>184</v>
      </c>
      <c r="AP29" s="829">
        <v>350</v>
      </c>
      <c r="AQ29" s="761">
        <v>15</v>
      </c>
      <c r="AR29" s="761">
        <v>5</v>
      </c>
      <c r="AS29" s="916">
        <v>0</v>
      </c>
      <c r="AT29" s="916">
        <v>0</v>
      </c>
      <c r="AU29" s="916">
        <v>0</v>
      </c>
      <c r="AV29" s="916">
        <v>0</v>
      </c>
      <c r="AW29" s="916">
        <v>0</v>
      </c>
      <c r="AX29" s="829">
        <v>2000</v>
      </c>
      <c r="AY29" s="829">
        <v>8000</v>
      </c>
      <c r="AZ29" s="1091">
        <v>20</v>
      </c>
      <c r="BA29" s="841">
        <v>6500</v>
      </c>
      <c r="BB29" s="843">
        <v>14500</v>
      </c>
      <c r="BC29" s="850">
        <v>2310</v>
      </c>
      <c r="BD29" s="843">
        <v>3850</v>
      </c>
      <c r="BE29" s="841">
        <v>750</v>
      </c>
      <c r="BF29" s="844">
        <v>1300</v>
      </c>
      <c r="BG29" s="1101">
        <v>56.2</v>
      </c>
      <c r="BH29"/>
      <c r="BI29"/>
      <c r="BJ29"/>
      <c r="BK29"/>
      <c r="BL29"/>
      <c r="BM29"/>
      <c r="BN29"/>
      <c r="BO29"/>
      <c r="BP29"/>
      <c r="BQ29"/>
      <c r="BR29"/>
      <c r="BS29"/>
      <c r="BT29"/>
      <c r="BU29"/>
      <c r="BV29"/>
      <c r="BW29"/>
      <c r="BX29"/>
      <c r="BY29"/>
      <c r="BZ29"/>
      <c r="CA29"/>
      <c r="CB29"/>
      <c r="CC29"/>
      <c r="CD29"/>
      <c r="CE29"/>
      <c r="CF29"/>
      <c r="CG29"/>
      <c r="CH29"/>
      <c r="CI29"/>
      <c r="CJ29"/>
      <c r="CK29"/>
      <c r="CL29"/>
      <c r="CM29"/>
      <c r="CN29"/>
      <c r="CO29"/>
    </row>
    <row r="30" spans="1:93" x14ac:dyDescent="0.25">
      <c r="B30" s="283">
        <v>20</v>
      </c>
      <c r="C30" s="41">
        <v>41503</v>
      </c>
      <c r="D30" s="48" t="s">
        <v>83</v>
      </c>
      <c r="E30" s="231">
        <v>12156</v>
      </c>
      <c r="F30" s="743">
        <v>10597</v>
      </c>
      <c r="G30" s="750">
        <v>722</v>
      </c>
      <c r="H30" s="175">
        <v>210</v>
      </c>
      <c r="I30" s="139">
        <v>48</v>
      </c>
      <c r="J30" s="862">
        <v>0.21</v>
      </c>
      <c r="K30" s="1139">
        <v>11.3</v>
      </c>
      <c r="L30" s="757">
        <v>3.9</v>
      </c>
      <c r="M30" s="192">
        <v>3</v>
      </c>
      <c r="N30" s="916">
        <v>0</v>
      </c>
      <c r="O30" s="192">
        <v>24</v>
      </c>
      <c r="P30" s="192">
        <v>1</v>
      </c>
      <c r="Q30" s="139">
        <v>3</v>
      </c>
      <c r="R30" s="139">
        <v>0</v>
      </c>
      <c r="S30" s="139">
        <v>0</v>
      </c>
      <c r="T30" s="139">
        <v>4</v>
      </c>
      <c r="U30" s="139">
        <v>1</v>
      </c>
      <c r="V30" s="139">
        <v>112</v>
      </c>
      <c r="W30" s="752">
        <v>205</v>
      </c>
      <c r="X30" s="752">
        <v>1229</v>
      </c>
      <c r="Y30" s="752">
        <v>805</v>
      </c>
      <c r="Z30" s="752">
        <v>270</v>
      </c>
      <c r="AA30" s="752">
        <v>0</v>
      </c>
      <c r="AB30" s="863">
        <v>3595</v>
      </c>
      <c r="AC30" s="864">
        <v>100</v>
      </c>
      <c r="AD30" s="864">
        <v>97</v>
      </c>
      <c r="AE30" s="864">
        <v>99</v>
      </c>
      <c r="AF30" s="865">
        <v>269</v>
      </c>
      <c r="AG30" s="865">
        <v>971</v>
      </c>
      <c r="AH30" s="872">
        <v>59</v>
      </c>
      <c r="AI30" s="872">
        <v>627</v>
      </c>
      <c r="AJ30" s="872">
        <v>814</v>
      </c>
      <c r="AK30" s="872">
        <v>4146</v>
      </c>
      <c r="AL30" s="867">
        <v>2468.58</v>
      </c>
      <c r="AM30" s="868">
        <v>2468.58</v>
      </c>
      <c r="AN30" s="761">
        <v>2612</v>
      </c>
      <c r="AO30" s="1081">
        <v>209</v>
      </c>
      <c r="AP30" s="829">
        <v>300</v>
      </c>
      <c r="AQ30" s="761">
        <v>130</v>
      </c>
      <c r="AR30" s="761">
        <v>12</v>
      </c>
      <c r="AS30" s="761">
        <v>2</v>
      </c>
      <c r="AT30" s="761">
        <v>35</v>
      </c>
      <c r="AU30" s="761">
        <v>500</v>
      </c>
      <c r="AV30" s="761">
        <v>10</v>
      </c>
      <c r="AW30" s="761">
        <v>50</v>
      </c>
      <c r="AX30" s="829">
        <v>1400</v>
      </c>
      <c r="AY30" s="829">
        <v>20800</v>
      </c>
      <c r="AZ30" s="1095">
        <v>150</v>
      </c>
      <c r="BA30" s="813">
        <v>45000</v>
      </c>
      <c r="BB30" s="833">
        <v>105000</v>
      </c>
      <c r="BC30" s="813">
        <v>29700</v>
      </c>
      <c r="BD30" s="814">
        <v>38000</v>
      </c>
      <c r="BE30" s="813">
        <v>25000</v>
      </c>
      <c r="BF30" s="814">
        <v>43000</v>
      </c>
      <c r="BG30" s="1099">
        <v>55.6</v>
      </c>
    </row>
    <row r="31" spans="1:93" x14ac:dyDescent="0.25">
      <c r="B31" s="570">
        <v>21</v>
      </c>
      <c r="C31" s="41">
        <v>41518</v>
      </c>
      <c r="D31" s="48" t="s">
        <v>70</v>
      </c>
      <c r="E31" s="231">
        <v>6024</v>
      </c>
      <c r="F31" s="743">
        <v>4158</v>
      </c>
      <c r="G31" s="750">
        <v>663</v>
      </c>
      <c r="H31" s="175">
        <v>78</v>
      </c>
      <c r="I31" s="139">
        <v>41</v>
      </c>
      <c r="J31" s="862">
        <v>0.16</v>
      </c>
      <c r="K31" s="1139">
        <v>10.7</v>
      </c>
      <c r="L31" s="757">
        <v>4.8</v>
      </c>
      <c r="M31" s="192">
        <v>6</v>
      </c>
      <c r="N31" s="916">
        <v>0</v>
      </c>
      <c r="O31" s="192">
        <v>21</v>
      </c>
      <c r="P31" s="916">
        <v>0</v>
      </c>
      <c r="Q31" s="154">
        <v>1</v>
      </c>
      <c r="R31" s="154">
        <v>0</v>
      </c>
      <c r="S31" s="154">
        <v>0</v>
      </c>
      <c r="T31" s="154">
        <v>3</v>
      </c>
      <c r="U31" s="154">
        <v>1</v>
      </c>
      <c r="V31" s="154">
        <v>61</v>
      </c>
      <c r="W31" s="752">
        <v>85</v>
      </c>
      <c r="X31" s="752">
        <v>572</v>
      </c>
      <c r="Y31" s="752">
        <v>446</v>
      </c>
      <c r="Z31" s="752">
        <v>194</v>
      </c>
      <c r="AA31" s="752">
        <v>22</v>
      </c>
      <c r="AB31" s="869">
        <v>2544</v>
      </c>
      <c r="AC31" s="864">
        <v>100</v>
      </c>
      <c r="AD31" s="864">
        <v>98</v>
      </c>
      <c r="AE31" s="864">
        <v>99</v>
      </c>
      <c r="AF31" s="865">
        <v>642</v>
      </c>
      <c r="AG31" s="865">
        <v>3740</v>
      </c>
      <c r="AH31" s="872">
        <v>24</v>
      </c>
      <c r="AI31" s="872">
        <v>159.5</v>
      </c>
      <c r="AJ31" s="872">
        <v>572</v>
      </c>
      <c r="AK31" s="872">
        <v>2135</v>
      </c>
      <c r="AL31" s="867">
        <v>1378.72</v>
      </c>
      <c r="AM31" s="868">
        <v>1544.1664000000001</v>
      </c>
      <c r="AN31" s="761">
        <v>13619</v>
      </c>
      <c r="AO31" s="1081">
        <v>340</v>
      </c>
      <c r="AP31" s="829">
        <v>600</v>
      </c>
      <c r="AQ31" s="761">
        <v>130</v>
      </c>
      <c r="AR31" s="761">
        <v>90</v>
      </c>
      <c r="AS31" s="761">
        <v>20</v>
      </c>
      <c r="AT31" s="761">
        <v>50</v>
      </c>
      <c r="AU31" s="761">
        <v>20</v>
      </c>
      <c r="AV31" s="761">
        <v>160</v>
      </c>
      <c r="AW31" s="761">
        <v>18</v>
      </c>
      <c r="AX31" s="829">
        <v>28000</v>
      </c>
      <c r="AY31" s="829">
        <v>46000</v>
      </c>
      <c r="AZ31" s="1091">
        <v>95</v>
      </c>
      <c r="BA31" s="841">
        <v>130000</v>
      </c>
      <c r="BB31" s="843">
        <v>315000</v>
      </c>
      <c r="BC31" s="841">
        <v>6000</v>
      </c>
      <c r="BD31" s="844">
        <v>8000</v>
      </c>
      <c r="BE31" s="916">
        <v>0</v>
      </c>
      <c r="BF31" s="830">
        <v>0</v>
      </c>
      <c r="BG31" s="1101">
        <v>49.5</v>
      </c>
    </row>
    <row r="32" spans="1:93" x14ac:dyDescent="0.25">
      <c r="B32" s="283">
        <v>22</v>
      </c>
      <c r="C32" s="41">
        <v>41524</v>
      </c>
      <c r="D32" s="48" t="s">
        <v>60</v>
      </c>
      <c r="E32" s="231">
        <v>25065</v>
      </c>
      <c r="F32" s="743">
        <v>14514</v>
      </c>
      <c r="G32" s="750">
        <v>3229</v>
      </c>
      <c r="H32" s="175">
        <v>311</v>
      </c>
      <c r="I32" s="139">
        <v>158</v>
      </c>
      <c r="J32" s="862">
        <v>0.49</v>
      </c>
      <c r="K32" s="1139">
        <v>4.8</v>
      </c>
      <c r="L32" s="757">
        <v>2.2000000000000002</v>
      </c>
      <c r="M32" s="192">
        <v>2</v>
      </c>
      <c r="N32" s="916">
        <v>0</v>
      </c>
      <c r="O32" s="192">
        <v>45</v>
      </c>
      <c r="P32" s="192">
        <v>5</v>
      </c>
      <c r="Q32" s="139">
        <v>7</v>
      </c>
      <c r="R32" s="139">
        <v>0</v>
      </c>
      <c r="S32" s="139">
        <v>0</v>
      </c>
      <c r="T32" s="139">
        <v>8</v>
      </c>
      <c r="U32" s="139">
        <v>3</v>
      </c>
      <c r="V32" s="139">
        <v>225</v>
      </c>
      <c r="W32" s="752">
        <v>353</v>
      </c>
      <c r="X32" s="752">
        <v>2265</v>
      </c>
      <c r="Y32" s="752">
        <v>1703</v>
      </c>
      <c r="Z32" s="752">
        <v>524</v>
      </c>
      <c r="AA32" s="752">
        <v>181</v>
      </c>
      <c r="AB32" s="863">
        <v>11514</v>
      </c>
      <c r="AC32" s="864">
        <v>99</v>
      </c>
      <c r="AD32" s="864">
        <v>96</v>
      </c>
      <c r="AE32" s="864">
        <v>96</v>
      </c>
      <c r="AF32" s="865">
        <v>7742</v>
      </c>
      <c r="AG32" s="865">
        <v>49955</v>
      </c>
      <c r="AH32" s="872">
        <v>16</v>
      </c>
      <c r="AI32" s="872">
        <v>69</v>
      </c>
      <c r="AJ32" s="872">
        <v>1212</v>
      </c>
      <c r="AK32" s="872">
        <v>4794</v>
      </c>
      <c r="AL32" s="867">
        <v>2101.92</v>
      </c>
      <c r="AM32" s="868">
        <v>2732.4960000000001</v>
      </c>
      <c r="AN32" s="761">
        <v>29818</v>
      </c>
      <c r="AO32" s="1081">
        <v>1632</v>
      </c>
      <c r="AP32" s="829">
        <v>1500</v>
      </c>
      <c r="AQ32" s="761">
        <v>150</v>
      </c>
      <c r="AR32" s="761">
        <v>260</v>
      </c>
      <c r="AS32" s="761">
        <v>99</v>
      </c>
      <c r="AT32" s="761">
        <v>160</v>
      </c>
      <c r="AU32" s="761">
        <v>100</v>
      </c>
      <c r="AV32" s="761">
        <v>100</v>
      </c>
      <c r="AW32" s="761">
        <v>250</v>
      </c>
      <c r="AX32" s="829">
        <v>360000</v>
      </c>
      <c r="AY32" s="829">
        <v>600000</v>
      </c>
      <c r="AZ32" s="1095">
        <v>125</v>
      </c>
      <c r="BA32" s="813">
        <v>2960000</v>
      </c>
      <c r="BB32" s="833">
        <v>6100000</v>
      </c>
      <c r="BC32" s="835">
        <v>120000</v>
      </c>
      <c r="BD32" s="814">
        <v>200000</v>
      </c>
      <c r="BE32" s="916">
        <v>0</v>
      </c>
      <c r="BF32" s="830">
        <v>0</v>
      </c>
      <c r="BG32" s="1099">
        <v>62</v>
      </c>
    </row>
    <row r="33" spans="2:59" x14ac:dyDescent="0.25">
      <c r="B33" s="283">
        <v>23</v>
      </c>
      <c r="C33" s="41">
        <v>41530</v>
      </c>
      <c r="D33" s="48" t="s">
        <v>84</v>
      </c>
      <c r="E33" s="231">
        <v>11885</v>
      </c>
      <c r="F33" s="743">
        <v>10860</v>
      </c>
      <c r="G33" s="750">
        <v>668</v>
      </c>
      <c r="H33" s="175">
        <v>171</v>
      </c>
      <c r="I33" s="157">
        <v>59</v>
      </c>
      <c r="J33" s="862">
        <v>0.08</v>
      </c>
      <c r="K33" s="1139">
        <v>9.8000000000000007</v>
      </c>
      <c r="L33" s="757">
        <v>2.8</v>
      </c>
      <c r="M33" s="192">
        <v>5</v>
      </c>
      <c r="N33" s="916">
        <v>0</v>
      </c>
      <c r="O33" s="192">
        <v>35</v>
      </c>
      <c r="P33" s="916">
        <v>0</v>
      </c>
      <c r="Q33" s="154">
        <v>5</v>
      </c>
      <c r="R33" s="154">
        <v>0</v>
      </c>
      <c r="S33" s="154">
        <v>0</v>
      </c>
      <c r="T33" s="154">
        <v>2</v>
      </c>
      <c r="U33" s="154">
        <v>1</v>
      </c>
      <c r="V33" s="154">
        <v>117</v>
      </c>
      <c r="W33" s="752">
        <v>196</v>
      </c>
      <c r="X33" s="752">
        <v>1103</v>
      </c>
      <c r="Y33" s="752">
        <v>760</v>
      </c>
      <c r="Z33" s="752">
        <v>242</v>
      </c>
      <c r="AA33" s="752">
        <v>70</v>
      </c>
      <c r="AB33" s="869">
        <v>3581</v>
      </c>
      <c r="AC33" s="864">
        <v>98</v>
      </c>
      <c r="AD33" s="864">
        <v>96</v>
      </c>
      <c r="AE33" s="864">
        <v>100</v>
      </c>
      <c r="AF33" s="865">
        <v>333</v>
      </c>
      <c r="AG33" s="865">
        <v>790</v>
      </c>
      <c r="AH33" s="872">
        <v>274</v>
      </c>
      <c r="AI33" s="872">
        <v>2076.9</v>
      </c>
      <c r="AJ33" s="872">
        <v>1421</v>
      </c>
      <c r="AK33" s="872">
        <v>10572</v>
      </c>
      <c r="AL33" s="867">
        <v>3734.03</v>
      </c>
      <c r="AM33" s="868">
        <v>4368.8150999999998</v>
      </c>
      <c r="AN33" s="761">
        <v>1441</v>
      </c>
      <c r="AO33" s="1081">
        <v>147</v>
      </c>
      <c r="AP33" s="829">
        <v>500</v>
      </c>
      <c r="AQ33" s="761">
        <v>154</v>
      </c>
      <c r="AR33" s="761">
        <v>15</v>
      </c>
      <c r="AS33" s="916">
        <v>0</v>
      </c>
      <c r="AT33" s="761">
        <v>100</v>
      </c>
      <c r="AU33" s="761">
        <v>650</v>
      </c>
      <c r="AV33" s="916">
        <v>0</v>
      </c>
      <c r="AW33" s="916">
        <v>0</v>
      </c>
      <c r="AX33" s="829">
        <v>6000</v>
      </c>
      <c r="AY33" s="829">
        <v>24000</v>
      </c>
      <c r="AZ33" s="1091">
        <v>150</v>
      </c>
      <c r="BA33" s="841">
        <v>0</v>
      </c>
      <c r="BB33" s="916">
        <v>0</v>
      </c>
      <c r="BC33" s="916">
        <v>0</v>
      </c>
      <c r="BD33" s="916">
        <v>0</v>
      </c>
      <c r="BE33" s="841">
        <v>125000</v>
      </c>
      <c r="BF33" s="844">
        <v>245000</v>
      </c>
      <c r="BG33" s="1101">
        <v>58.3</v>
      </c>
    </row>
    <row r="34" spans="2:59" x14ac:dyDescent="0.25">
      <c r="B34" s="283">
        <v>24</v>
      </c>
      <c r="C34" s="41">
        <v>41548</v>
      </c>
      <c r="D34" s="48" t="s">
        <v>202</v>
      </c>
      <c r="E34" s="231">
        <v>13186</v>
      </c>
      <c r="F34" s="743">
        <v>10778</v>
      </c>
      <c r="G34" s="750">
        <v>822</v>
      </c>
      <c r="H34" s="181">
        <v>211</v>
      </c>
      <c r="I34" s="139">
        <v>82</v>
      </c>
      <c r="J34" s="862">
        <v>0.06</v>
      </c>
      <c r="K34" s="1139">
        <v>11.5</v>
      </c>
      <c r="L34" s="757">
        <v>3.2</v>
      </c>
      <c r="M34" s="192">
        <v>1</v>
      </c>
      <c r="N34" s="916">
        <v>0</v>
      </c>
      <c r="O34" s="192">
        <v>12</v>
      </c>
      <c r="P34" s="916">
        <v>0</v>
      </c>
      <c r="Q34" s="139">
        <v>5</v>
      </c>
      <c r="R34" s="139">
        <v>0</v>
      </c>
      <c r="S34" s="139">
        <v>0</v>
      </c>
      <c r="T34" s="139">
        <v>4</v>
      </c>
      <c r="U34" s="139">
        <v>1</v>
      </c>
      <c r="V34" s="139">
        <v>134</v>
      </c>
      <c r="W34" s="752">
        <v>291</v>
      </c>
      <c r="X34" s="752">
        <v>1438</v>
      </c>
      <c r="Y34" s="752">
        <v>970</v>
      </c>
      <c r="Z34" s="752">
        <v>324</v>
      </c>
      <c r="AA34" s="752">
        <v>84</v>
      </c>
      <c r="AB34" s="863">
        <v>5214</v>
      </c>
      <c r="AC34" s="864">
        <v>99</v>
      </c>
      <c r="AD34" s="864">
        <v>99</v>
      </c>
      <c r="AE34" s="864">
        <v>100</v>
      </c>
      <c r="AF34" s="865">
        <v>749</v>
      </c>
      <c r="AG34" s="865">
        <v>2962</v>
      </c>
      <c r="AH34" s="872">
        <v>47</v>
      </c>
      <c r="AI34" s="872">
        <v>769</v>
      </c>
      <c r="AJ34" s="872">
        <v>1272</v>
      </c>
      <c r="AK34" s="872">
        <v>6250</v>
      </c>
      <c r="AL34" s="867">
        <v>3910.8</v>
      </c>
      <c r="AM34" s="868">
        <v>5084.04</v>
      </c>
      <c r="AN34" s="761">
        <v>7038</v>
      </c>
      <c r="AO34" s="1081">
        <v>321</v>
      </c>
      <c r="AP34" s="829">
        <v>1000</v>
      </c>
      <c r="AQ34" s="761">
        <v>50</v>
      </c>
      <c r="AR34" s="761">
        <v>225</v>
      </c>
      <c r="AS34" s="916">
        <v>0</v>
      </c>
      <c r="AT34" s="761">
        <v>25</v>
      </c>
      <c r="AU34" s="916">
        <v>0</v>
      </c>
      <c r="AV34" s="761">
        <v>100</v>
      </c>
      <c r="AW34" s="916">
        <v>0</v>
      </c>
      <c r="AX34" s="829">
        <v>36000</v>
      </c>
      <c r="AY34" s="829">
        <v>62500</v>
      </c>
      <c r="AZ34" s="1095">
        <v>240</v>
      </c>
      <c r="BA34" s="813">
        <v>140000</v>
      </c>
      <c r="BB34" s="833">
        <v>305000</v>
      </c>
      <c r="BC34" s="813">
        <v>7350</v>
      </c>
      <c r="BD34" s="838">
        <v>7350</v>
      </c>
      <c r="BE34" s="813">
        <v>3575</v>
      </c>
      <c r="BF34" s="814">
        <v>6500</v>
      </c>
      <c r="BG34" s="1100">
        <v>57.1</v>
      </c>
    </row>
    <row r="35" spans="2:59" x14ac:dyDescent="0.25">
      <c r="B35" s="283">
        <v>25</v>
      </c>
      <c r="C35" s="41">
        <v>41551</v>
      </c>
      <c r="D35" s="48" t="s">
        <v>79</v>
      </c>
      <c r="E35" s="231">
        <v>105949</v>
      </c>
      <c r="F35" s="743">
        <v>105237</v>
      </c>
      <c r="G35" s="750">
        <v>44185</v>
      </c>
      <c r="H35" s="175">
        <v>2440</v>
      </c>
      <c r="I35" s="157">
        <v>1019</v>
      </c>
      <c r="J35" s="862">
        <v>0.14000000000000001</v>
      </c>
      <c r="K35" s="1139">
        <v>9.6</v>
      </c>
      <c r="L35" s="757">
        <v>2.4</v>
      </c>
      <c r="M35" s="192">
        <v>24</v>
      </c>
      <c r="N35" s="916">
        <v>0</v>
      </c>
      <c r="O35" s="197">
        <v>158</v>
      </c>
      <c r="P35" s="192">
        <v>30</v>
      </c>
      <c r="Q35" s="154" t="s">
        <v>124</v>
      </c>
      <c r="R35" s="154" t="s">
        <v>124</v>
      </c>
      <c r="S35" s="154" t="s">
        <v>124</v>
      </c>
      <c r="T35" s="154" t="s">
        <v>124</v>
      </c>
      <c r="U35" s="154" t="s">
        <v>124</v>
      </c>
      <c r="V35" s="154" t="s">
        <v>124</v>
      </c>
      <c r="W35" s="1145">
        <v>1890</v>
      </c>
      <c r="X35" s="1145">
        <v>12555</v>
      </c>
      <c r="Y35" s="1145">
        <v>10039</v>
      </c>
      <c r="Z35" s="1145">
        <v>3555</v>
      </c>
      <c r="AA35" s="1147">
        <v>1719</v>
      </c>
      <c r="AB35" s="869">
        <v>49022</v>
      </c>
      <c r="AC35" s="864">
        <v>99</v>
      </c>
      <c r="AD35" s="864">
        <v>97</v>
      </c>
      <c r="AE35" s="864">
        <v>81</v>
      </c>
      <c r="AF35" s="865">
        <v>6938</v>
      </c>
      <c r="AG35" s="865">
        <v>26055</v>
      </c>
      <c r="AH35" s="872">
        <v>472</v>
      </c>
      <c r="AI35" s="872">
        <v>3122</v>
      </c>
      <c r="AJ35" s="872">
        <v>3916</v>
      </c>
      <c r="AK35" s="872">
        <v>21063</v>
      </c>
      <c r="AL35" s="867">
        <v>13827.24</v>
      </c>
      <c r="AM35" s="868">
        <v>18666.774000000001</v>
      </c>
      <c r="AN35" s="761">
        <v>25015</v>
      </c>
      <c r="AO35" s="1081">
        <v>2189</v>
      </c>
      <c r="AP35" s="829">
        <v>1500</v>
      </c>
      <c r="AQ35" s="761">
        <v>390</v>
      </c>
      <c r="AR35" s="761">
        <v>112</v>
      </c>
      <c r="AS35" s="761">
        <v>121</v>
      </c>
      <c r="AT35" s="761">
        <v>450</v>
      </c>
      <c r="AU35" s="761">
        <v>1150</v>
      </c>
      <c r="AV35" s="761">
        <v>130</v>
      </c>
      <c r="AW35" s="761">
        <v>160</v>
      </c>
      <c r="AX35" s="829">
        <v>76000</v>
      </c>
      <c r="AY35" s="829">
        <v>1350000</v>
      </c>
      <c r="AZ35" s="1091">
        <v>1200</v>
      </c>
      <c r="BA35" s="841">
        <v>850000</v>
      </c>
      <c r="BB35" s="843">
        <v>1870000</v>
      </c>
      <c r="BC35" s="841">
        <v>49300</v>
      </c>
      <c r="BD35" s="844">
        <v>58000</v>
      </c>
      <c r="BE35" s="841">
        <v>220000</v>
      </c>
      <c r="BF35" s="844">
        <v>380000</v>
      </c>
      <c r="BG35" s="1098">
        <v>59.9</v>
      </c>
    </row>
    <row r="36" spans="2:59" x14ac:dyDescent="0.25">
      <c r="B36" s="692">
        <v>26</v>
      </c>
      <c r="C36" s="41">
        <v>41615</v>
      </c>
      <c r="D36" s="48" t="s">
        <v>61</v>
      </c>
      <c r="E36" s="231">
        <v>22036</v>
      </c>
      <c r="F36" s="743">
        <v>13342</v>
      </c>
      <c r="G36" s="750">
        <v>3303</v>
      </c>
      <c r="H36" s="181">
        <v>297</v>
      </c>
      <c r="I36" s="139">
        <v>169</v>
      </c>
      <c r="J36" s="862">
        <v>0.4</v>
      </c>
      <c r="K36" s="1139">
        <v>5.6</v>
      </c>
      <c r="L36" s="757">
        <v>3.1</v>
      </c>
      <c r="M36" s="192">
        <v>4</v>
      </c>
      <c r="N36" s="916">
        <v>0</v>
      </c>
      <c r="O36" s="192">
        <v>23</v>
      </c>
      <c r="P36" s="192">
        <v>5</v>
      </c>
      <c r="Q36" s="154">
        <v>4</v>
      </c>
      <c r="R36" s="154">
        <v>0</v>
      </c>
      <c r="S36" s="154">
        <v>0</v>
      </c>
      <c r="T36" s="154">
        <v>7</v>
      </c>
      <c r="U36" s="154">
        <v>2</v>
      </c>
      <c r="V36" s="154">
        <v>186</v>
      </c>
      <c r="W36" s="752">
        <v>278</v>
      </c>
      <c r="X36" s="752">
        <v>1715</v>
      </c>
      <c r="Y36" s="752">
        <v>1415</v>
      </c>
      <c r="Z36" s="752">
        <v>568</v>
      </c>
      <c r="AA36" s="752">
        <v>112</v>
      </c>
      <c r="AB36" s="863">
        <v>9425</v>
      </c>
      <c r="AC36" s="864">
        <v>99</v>
      </c>
      <c r="AD36" s="864">
        <v>94</v>
      </c>
      <c r="AE36" s="864" t="s">
        <v>124</v>
      </c>
      <c r="AF36" s="865">
        <v>1313</v>
      </c>
      <c r="AG36" s="865">
        <v>9231</v>
      </c>
      <c r="AH36" s="872">
        <v>49</v>
      </c>
      <c r="AI36" s="872">
        <v>400</v>
      </c>
      <c r="AJ36" s="872">
        <v>2044</v>
      </c>
      <c r="AK36" s="872">
        <v>9050</v>
      </c>
      <c r="AL36" s="867">
        <v>605.4</v>
      </c>
      <c r="AM36" s="868">
        <v>847.56</v>
      </c>
      <c r="AN36" s="761">
        <v>14185</v>
      </c>
      <c r="AO36" s="1081">
        <v>1510</v>
      </c>
      <c r="AP36" s="829">
        <v>1000</v>
      </c>
      <c r="AQ36" s="761">
        <v>220</v>
      </c>
      <c r="AR36" s="761">
        <v>150</v>
      </c>
      <c r="AS36" s="761">
        <v>343</v>
      </c>
      <c r="AT36" s="916">
        <v>0</v>
      </c>
      <c r="AU36" s="761">
        <v>850</v>
      </c>
      <c r="AV36" s="761">
        <v>750</v>
      </c>
      <c r="AW36" s="761">
        <v>120</v>
      </c>
      <c r="AX36" s="829">
        <v>683000</v>
      </c>
      <c r="AY36" s="829">
        <v>500000</v>
      </c>
      <c r="AZ36" s="1095">
        <v>450</v>
      </c>
      <c r="BA36" s="813">
        <v>1100000</v>
      </c>
      <c r="BB36" s="833">
        <v>2340000</v>
      </c>
      <c r="BC36" s="835">
        <v>200000</v>
      </c>
      <c r="BD36" s="833">
        <v>200000</v>
      </c>
      <c r="BE36" s="916">
        <v>0</v>
      </c>
      <c r="BF36" s="830">
        <v>0</v>
      </c>
      <c r="BG36" s="1100">
        <v>59.2</v>
      </c>
    </row>
    <row r="37" spans="2:59" x14ac:dyDescent="0.25">
      <c r="B37" s="283">
        <v>27</v>
      </c>
      <c r="C37" s="41">
        <v>41660</v>
      </c>
      <c r="D37" s="48" t="s">
        <v>85</v>
      </c>
      <c r="E37" s="231">
        <v>13001</v>
      </c>
      <c r="F37" s="743">
        <v>11651</v>
      </c>
      <c r="G37" s="750">
        <v>715</v>
      </c>
      <c r="H37" s="175">
        <v>196</v>
      </c>
      <c r="I37" s="139">
        <v>66</v>
      </c>
      <c r="J37" s="862">
        <v>0.48</v>
      </c>
      <c r="K37" s="1139">
        <v>8.3000000000000007</v>
      </c>
      <c r="L37" s="757">
        <v>3.3</v>
      </c>
      <c r="M37" s="192">
        <v>2</v>
      </c>
      <c r="N37" s="916">
        <v>0</v>
      </c>
      <c r="O37" s="192">
        <v>38</v>
      </c>
      <c r="P37" s="916" t="s">
        <v>124</v>
      </c>
      <c r="Q37" s="154">
        <v>2</v>
      </c>
      <c r="R37" s="154">
        <v>0</v>
      </c>
      <c r="S37" s="154">
        <v>0</v>
      </c>
      <c r="T37" s="154">
        <v>5</v>
      </c>
      <c r="U37" s="154">
        <v>2</v>
      </c>
      <c r="V37" s="154">
        <v>114</v>
      </c>
      <c r="W37" s="752">
        <v>229</v>
      </c>
      <c r="X37" s="752">
        <v>1304</v>
      </c>
      <c r="Y37" s="752">
        <v>700</v>
      </c>
      <c r="Z37" s="752">
        <v>210</v>
      </c>
      <c r="AA37" s="752">
        <v>70</v>
      </c>
      <c r="AB37" s="869">
        <v>3796</v>
      </c>
      <c r="AC37" s="864">
        <v>99</v>
      </c>
      <c r="AD37" s="864">
        <v>96</v>
      </c>
      <c r="AE37" s="864">
        <v>98</v>
      </c>
      <c r="AF37" s="865">
        <v>145</v>
      </c>
      <c r="AG37" s="865">
        <v>377</v>
      </c>
      <c r="AH37" s="872">
        <v>52.5</v>
      </c>
      <c r="AI37" s="872">
        <v>536.5</v>
      </c>
      <c r="AJ37" s="872">
        <v>714</v>
      </c>
      <c r="AK37" s="872">
        <v>3485</v>
      </c>
      <c r="AL37" s="867">
        <v>2833.27</v>
      </c>
      <c r="AM37" s="868">
        <v>3541.5875000000001</v>
      </c>
      <c r="AN37" s="761">
        <v>4839</v>
      </c>
      <c r="AO37" s="1081">
        <v>118</v>
      </c>
      <c r="AP37" s="829">
        <v>600</v>
      </c>
      <c r="AQ37" s="761">
        <v>25</v>
      </c>
      <c r="AR37" s="761">
        <v>40</v>
      </c>
      <c r="AS37" s="916">
        <v>0</v>
      </c>
      <c r="AT37" s="916">
        <v>0</v>
      </c>
      <c r="AU37" s="761">
        <v>100</v>
      </c>
      <c r="AV37" s="916">
        <v>0</v>
      </c>
      <c r="AW37" s="761">
        <v>45</v>
      </c>
      <c r="AX37" s="829">
        <v>20000</v>
      </c>
      <c r="AY37" s="829">
        <v>80000</v>
      </c>
      <c r="AZ37" s="1091">
        <v>30</v>
      </c>
      <c r="BA37" s="841">
        <v>85000</v>
      </c>
      <c r="BB37" s="843">
        <v>180000</v>
      </c>
      <c r="BC37" s="916">
        <v>0</v>
      </c>
      <c r="BD37" s="916">
        <v>0</v>
      </c>
      <c r="BE37" s="841">
        <v>14000</v>
      </c>
      <c r="BF37" s="844">
        <v>28000</v>
      </c>
      <c r="BG37" s="1098">
        <v>54.8</v>
      </c>
    </row>
    <row r="38" spans="2:59" x14ac:dyDescent="0.25">
      <c r="B38" s="283">
        <v>28</v>
      </c>
      <c r="C38" s="41">
        <v>41668</v>
      </c>
      <c r="D38" s="48" t="s">
        <v>86</v>
      </c>
      <c r="E38" s="231">
        <v>32153</v>
      </c>
      <c r="F38" s="743">
        <v>29806</v>
      </c>
      <c r="G38" s="750">
        <v>2885</v>
      </c>
      <c r="H38" s="175">
        <v>422</v>
      </c>
      <c r="I38" s="157">
        <v>236</v>
      </c>
      <c r="J38" s="862">
        <v>0.22</v>
      </c>
      <c r="K38" s="1139">
        <v>12.6</v>
      </c>
      <c r="L38" s="757">
        <v>2.8</v>
      </c>
      <c r="M38" s="192">
        <v>9</v>
      </c>
      <c r="N38" s="916">
        <v>0</v>
      </c>
      <c r="O38" s="192">
        <v>80</v>
      </c>
      <c r="P38" s="192">
        <v>1</v>
      </c>
      <c r="Q38" s="139">
        <v>9</v>
      </c>
      <c r="R38" s="139">
        <v>0</v>
      </c>
      <c r="S38" s="139">
        <v>0</v>
      </c>
      <c r="T38" s="139">
        <v>10</v>
      </c>
      <c r="U38" s="139">
        <v>2</v>
      </c>
      <c r="V38" s="139">
        <v>284</v>
      </c>
      <c r="W38" s="752">
        <v>500</v>
      </c>
      <c r="X38" s="752">
        <v>2800</v>
      </c>
      <c r="Y38" s="752">
        <v>1978</v>
      </c>
      <c r="Z38" s="752">
        <v>681</v>
      </c>
      <c r="AA38" s="752">
        <v>228</v>
      </c>
      <c r="AB38" s="863">
        <v>11089</v>
      </c>
      <c r="AC38" s="864">
        <v>100</v>
      </c>
      <c r="AD38" s="864">
        <v>100</v>
      </c>
      <c r="AE38" s="864">
        <v>100</v>
      </c>
      <c r="AF38" s="865">
        <v>2875</v>
      </c>
      <c r="AG38" s="865">
        <v>8003</v>
      </c>
      <c r="AH38" s="872">
        <v>173</v>
      </c>
      <c r="AI38" s="872">
        <v>1070</v>
      </c>
      <c r="AJ38" s="872">
        <v>2147</v>
      </c>
      <c r="AK38" s="872">
        <v>16768</v>
      </c>
      <c r="AL38" s="867">
        <v>4604.17</v>
      </c>
      <c r="AM38" s="868">
        <v>5064.5870000000004</v>
      </c>
      <c r="AN38" s="761">
        <v>6114</v>
      </c>
      <c r="AO38" s="1081">
        <v>577</v>
      </c>
      <c r="AP38" s="829">
        <v>700</v>
      </c>
      <c r="AQ38" s="761">
        <v>175</v>
      </c>
      <c r="AR38" s="761">
        <v>100</v>
      </c>
      <c r="AS38" s="761">
        <v>81</v>
      </c>
      <c r="AT38" s="761">
        <v>800</v>
      </c>
      <c r="AU38" s="761">
        <v>2800</v>
      </c>
      <c r="AV38" s="761">
        <v>95</v>
      </c>
      <c r="AW38" s="761">
        <v>93</v>
      </c>
      <c r="AX38" s="829">
        <v>8000</v>
      </c>
      <c r="AY38" s="829">
        <v>150000</v>
      </c>
      <c r="AZ38" s="1095">
        <v>765</v>
      </c>
      <c r="BA38" s="813">
        <v>100000</v>
      </c>
      <c r="BB38" s="833">
        <v>210000</v>
      </c>
      <c r="BC38" s="813">
        <v>60000</v>
      </c>
      <c r="BD38" s="814">
        <v>75000</v>
      </c>
      <c r="BE38" s="813">
        <v>5400</v>
      </c>
      <c r="BF38" s="814">
        <v>9500</v>
      </c>
      <c r="BG38" s="1100">
        <v>56.6</v>
      </c>
    </row>
    <row r="39" spans="2:59" x14ac:dyDescent="0.25">
      <c r="B39" s="283">
        <v>29</v>
      </c>
      <c r="C39" s="41">
        <v>41676</v>
      </c>
      <c r="D39" s="48" t="s">
        <v>62</v>
      </c>
      <c r="E39" s="231">
        <v>10390</v>
      </c>
      <c r="F39" s="743">
        <v>9788</v>
      </c>
      <c r="G39" s="750">
        <v>728</v>
      </c>
      <c r="H39" s="175">
        <v>160</v>
      </c>
      <c r="I39" s="139">
        <v>62</v>
      </c>
      <c r="J39" s="862">
        <v>0.17</v>
      </c>
      <c r="K39" s="1139">
        <v>5.2</v>
      </c>
      <c r="L39" s="757">
        <v>3</v>
      </c>
      <c r="M39" s="192">
        <v>4</v>
      </c>
      <c r="N39" s="916">
        <v>0</v>
      </c>
      <c r="O39" s="192">
        <v>35</v>
      </c>
      <c r="P39" s="916">
        <v>0</v>
      </c>
      <c r="Q39" s="154">
        <v>4</v>
      </c>
      <c r="R39" s="154">
        <v>0</v>
      </c>
      <c r="S39" s="154">
        <v>0</v>
      </c>
      <c r="T39" s="154">
        <v>3</v>
      </c>
      <c r="U39" s="154">
        <v>1</v>
      </c>
      <c r="V39" s="154">
        <v>101</v>
      </c>
      <c r="W39" s="752">
        <v>162</v>
      </c>
      <c r="X39" s="752">
        <v>1007</v>
      </c>
      <c r="Y39" s="752">
        <v>586</v>
      </c>
      <c r="Z39" s="752">
        <v>208</v>
      </c>
      <c r="AA39" s="752">
        <v>72</v>
      </c>
      <c r="AB39" s="869">
        <v>3737</v>
      </c>
      <c r="AC39" s="864">
        <v>99</v>
      </c>
      <c r="AD39" s="864">
        <v>100</v>
      </c>
      <c r="AE39" s="864">
        <v>100</v>
      </c>
      <c r="AF39" s="865">
        <v>1650</v>
      </c>
      <c r="AG39" s="865">
        <v>2727</v>
      </c>
      <c r="AH39" s="872">
        <v>55.5</v>
      </c>
      <c r="AI39" s="872">
        <v>446.2</v>
      </c>
      <c r="AJ39" s="872">
        <v>1446</v>
      </c>
      <c r="AK39" s="872">
        <v>8286</v>
      </c>
      <c r="AL39" s="867">
        <v>2762.73</v>
      </c>
      <c r="AM39" s="868">
        <v>3232.3941</v>
      </c>
      <c r="AN39" s="761">
        <v>7459</v>
      </c>
      <c r="AO39" s="1081">
        <v>305</v>
      </c>
      <c r="AP39" s="823">
        <v>1500</v>
      </c>
      <c r="AQ39" s="874">
        <v>60</v>
      </c>
      <c r="AR39" s="874">
        <v>40</v>
      </c>
      <c r="AS39" s="916">
        <v>0</v>
      </c>
      <c r="AT39" s="874">
        <v>200</v>
      </c>
      <c r="AU39" s="874">
        <v>150</v>
      </c>
      <c r="AV39" s="874">
        <v>150</v>
      </c>
      <c r="AW39" s="874">
        <v>100</v>
      </c>
      <c r="AX39" s="829">
        <v>1500</v>
      </c>
      <c r="AY39" s="829">
        <v>100000</v>
      </c>
      <c r="AZ39" s="1091">
        <v>165</v>
      </c>
      <c r="BA39" s="841">
        <v>0</v>
      </c>
      <c r="BB39" s="916">
        <v>0</v>
      </c>
      <c r="BC39" s="916">
        <v>0</v>
      </c>
      <c r="BD39" s="916">
        <v>0</v>
      </c>
      <c r="BE39" s="841">
        <v>30000</v>
      </c>
      <c r="BF39" s="844">
        <v>55000</v>
      </c>
      <c r="BG39" s="1098">
        <v>57.4</v>
      </c>
    </row>
    <row r="40" spans="2:59" x14ac:dyDescent="0.25">
      <c r="B40" s="283">
        <v>30</v>
      </c>
      <c r="C40" s="41">
        <v>41770</v>
      </c>
      <c r="D40" s="48" t="s">
        <v>77</v>
      </c>
      <c r="E40" s="231">
        <v>21622</v>
      </c>
      <c r="F40" s="743">
        <v>19368</v>
      </c>
      <c r="G40" s="750">
        <v>1335</v>
      </c>
      <c r="H40" s="175">
        <v>372</v>
      </c>
      <c r="I40" s="139">
        <v>129</v>
      </c>
      <c r="J40" s="862">
        <v>0.16</v>
      </c>
      <c r="K40" s="1139">
        <v>4.7</v>
      </c>
      <c r="L40" s="757">
        <v>1.4</v>
      </c>
      <c r="M40" s="192">
        <v>7</v>
      </c>
      <c r="N40" s="916">
        <v>0</v>
      </c>
      <c r="O40" s="192">
        <v>48</v>
      </c>
      <c r="P40" s="192">
        <v>2</v>
      </c>
      <c r="Q40" s="139">
        <v>7</v>
      </c>
      <c r="R40" s="139">
        <v>0</v>
      </c>
      <c r="S40" s="139">
        <v>0</v>
      </c>
      <c r="T40" s="139">
        <v>5</v>
      </c>
      <c r="U40" s="139">
        <v>2</v>
      </c>
      <c r="V40" s="139">
        <v>205</v>
      </c>
      <c r="W40" s="752">
        <v>418</v>
      </c>
      <c r="X40" s="752">
        <v>2304</v>
      </c>
      <c r="Y40" s="752">
        <v>1439</v>
      </c>
      <c r="Z40" s="752">
        <v>474</v>
      </c>
      <c r="AA40" s="752">
        <v>189</v>
      </c>
      <c r="AB40" s="863">
        <v>7127</v>
      </c>
      <c r="AC40" s="864">
        <v>100</v>
      </c>
      <c r="AD40" s="864">
        <v>97</v>
      </c>
      <c r="AE40" s="864">
        <v>100</v>
      </c>
      <c r="AF40" s="865">
        <v>356</v>
      </c>
      <c r="AG40" s="865">
        <v>1797</v>
      </c>
      <c r="AH40" s="872">
        <v>33</v>
      </c>
      <c r="AI40" s="872">
        <v>488</v>
      </c>
      <c r="AJ40" s="872">
        <v>1341</v>
      </c>
      <c r="AK40" s="872">
        <v>11073</v>
      </c>
      <c r="AL40" s="867">
        <v>5528.55</v>
      </c>
      <c r="AM40" s="868">
        <v>7187.1150000000007</v>
      </c>
      <c r="AN40" s="761">
        <v>8823</v>
      </c>
      <c r="AO40" s="1081">
        <v>951</v>
      </c>
      <c r="AP40" s="829">
        <v>1200</v>
      </c>
      <c r="AQ40" s="761">
        <v>55</v>
      </c>
      <c r="AR40" s="761">
        <v>18</v>
      </c>
      <c r="AS40" s="761">
        <v>5</v>
      </c>
      <c r="AT40" s="761">
        <v>191</v>
      </c>
      <c r="AU40" s="916">
        <v>0</v>
      </c>
      <c r="AV40" s="761">
        <v>145</v>
      </c>
      <c r="AW40" s="761">
        <v>80</v>
      </c>
      <c r="AX40" s="829">
        <v>24000</v>
      </c>
      <c r="AY40" s="829">
        <v>33000</v>
      </c>
      <c r="AZ40" s="1095">
        <v>155</v>
      </c>
      <c r="BA40" s="813">
        <v>122000</v>
      </c>
      <c r="BB40" s="833">
        <v>300000</v>
      </c>
      <c r="BC40" s="916">
        <v>0</v>
      </c>
      <c r="BD40" s="916">
        <v>0</v>
      </c>
      <c r="BE40" s="813">
        <v>6900</v>
      </c>
      <c r="BF40" s="814">
        <v>13800</v>
      </c>
      <c r="BG40" s="1100">
        <v>58.5</v>
      </c>
    </row>
    <row r="41" spans="2:59" x14ac:dyDescent="0.25">
      <c r="B41" s="570">
        <v>31</v>
      </c>
      <c r="C41" s="41">
        <v>41791</v>
      </c>
      <c r="D41" s="48" t="s">
        <v>78</v>
      </c>
      <c r="E41" s="231">
        <v>19438</v>
      </c>
      <c r="F41" s="875">
        <v>14218</v>
      </c>
      <c r="G41" s="876">
        <v>1356</v>
      </c>
      <c r="H41" s="175">
        <v>266</v>
      </c>
      <c r="I41" s="139">
        <v>100</v>
      </c>
      <c r="J41" s="862">
        <v>0.3</v>
      </c>
      <c r="K41" s="1139">
        <v>5.5</v>
      </c>
      <c r="L41" s="757">
        <v>2.8</v>
      </c>
      <c r="M41" s="192">
        <v>6</v>
      </c>
      <c r="N41" s="916">
        <v>0</v>
      </c>
      <c r="O41" s="192">
        <v>45</v>
      </c>
      <c r="P41" s="192">
        <v>1</v>
      </c>
      <c r="Q41" s="139">
        <v>6</v>
      </c>
      <c r="R41" s="139">
        <v>0</v>
      </c>
      <c r="S41" s="139">
        <v>0</v>
      </c>
      <c r="T41" s="139">
        <v>7</v>
      </c>
      <c r="U41" s="139">
        <v>2</v>
      </c>
      <c r="V41" s="139">
        <v>169</v>
      </c>
      <c r="W41" s="752">
        <v>285</v>
      </c>
      <c r="X41" s="752">
        <v>1612</v>
      </c>
      <c r="Y41" s="752">
        <v>1232</v>
      </c>
      <c r="Z41" s="752">
        <v>525</v>
      </c>
      <c r="AA41" s="752">
        <v>167</v>
      </c>
      <c r="AB41" s="869">
        <v>5950</v>
      </c>
      <c r="AC41" s="864">
        <v>99</v>
      </c>
      <c r="AD41" s="864">
        <v>96</v>
      </c>
      <c r="AE41" s="864">
        <v>96</v>
      </c>
      <c r="AF41" s="865">
        <v>486</v>
      </c>
      <c r="AG41" s="865">
        <v>1993</v>
      </c>
      <c r="AH41" s="872">
        <v>73</v>
      </c>
      <c r="AI41" s="872">
        <v>898.4</v>
      </c>
      <c r="AJ41" s="872">
        <v>1618</v>
      </c>
      <c r="AK41" s="872">
        <v>11884</v>
      </c>
      <c r="AL41" s="867">
        <v>2600.44</v>
      </c>
      <c r="AM41" s="868">
        <v>3250.55</v>
      </c>
      <c r="AN41" s="761">
        <v>17242</v>
      </c>
      <c r="AO41" s="1081">
        <v>597</v>
      </c>
      <c r="AP41" s="829">
        <v>900</v>
      </c>
      <c r="AQ41" s="761">
        <v>70</v>
      </c>
      <c r="AR41" s="761">
        <v>130</v>
      </c>
      <c r="AS41" s="761">
        <v>86</v>
      </c>
      <c r="AT41" s="916">
        <v>0</v>
      </c>
      <c r="AU41" s="761">
        <v>40</v>
      </c>
      <c r="AV41" s="761">
        <v>18</v>
      </c>
      <c r="AW41" s="761">
        <v>35</v>
      </c>
      <c r="AX41" s="829">
        <v>6000</v>
      </c>
      <c r="AY41" s="829">
        <v>60000</v>
      </c>
      <c r="AZ41" s="1091">
        <v>170</v>
      </c>
      <c r="BA41" s="841">
        <v>125000</v>
      </c>
      <c r="BB41" s="843">
        <v>286000</v>
      </c>
      <c r="BC41" s="850">
        <v>4400</v>
      </c>
      <c r="BD41" s="847">
        <v>5500</v>
      </c>
      <c r="BE41" s="916">
        <v>0</v>
      </c>
      <c r="BF41" s="830">
        <v>0</v>
      </c>
      <c r="BG41" s="1098">
        <v>54</v>
      </c>
    </row>
    <row r="42" spans="2:59" x14ac:dyDescent="0.25">
      <c r="B42" s="283">
        <v>32</v>
      </c>
      <c r="C42" s="41">
        <v>41799</v>
      </c>
      <c r="D42" s="48" t="s">
        <v>63</v>
      </c>
      <c r="E42" s="231">
        <v>12982</v>
      </c>
      <c r="F42" s="744">
        <v>8952</v>
      </c>
      <c r="G42" s="6">
        <v>1072</v>
      </c>
      <c r="H42" s="175">
        <v>136</v>
      </c>
      <c r="I42" s="139">
        <v>88</v>
      </c>
      <c r="J42" s="862">
        <v>0.27</v>
      </c>
      <c r="K42" s="1139">
        <v>3.9</v>
      </c>
      <c r="L42" s="757">
        <v>0.8</v>
      </c>
      <c r="M42" s="192">
        <v>4</v>
      </c>
      <c r="N42" s="916">
        <v>0</v>
      </c>
      <c r="O42" s="192">
        <v>42</v>
      </c>
      <c r="P42" s="916">
        <v>0</v>
      </c>
      <c r="Q42" s="154">
        <v>4</v>
      </c>
      <c r="R42" s="154">
        <v>0</v>
      </c>
      <c r="S42" s="154">
        <v>0</v>
      </c>
      <c r="T42" s="154">
        <v>4</v>
      </c>
      <c r="U42" s="154">
        <v>2</v>
      </c>
      <c r="V42" s="154">
        <v>123</v>
      </c>
      <c r="W42" s="752">
        <v>213</v>
      </c>
      <c r="X42" s="752">
        <v>1143</v>
      </c>
      <c r="Y42" s="752">
        <v>784</v>
      </c>
      <c r="Z42" s="752">
        <v>232</v>
      </c>
      <c r="AA42" s="752">
        <v>62</v>
      </c>
      <c r="AB42" s="863">
        <v>4217</v>
      </c>
      <c r="AC42" s="864">
        <v>100</v>
      </c>
      <c r="AD42" s="864">
        <v>99</v>
      </c>
      <c r="AE42" s="864">
        <v>100</v>
      </c>
      <c r="AF42" s="865">
        <v>3324</v>
      </c>
      <c r="AG42" s="865">
        <v>22849</v>
      </c>
      <c r="AH42" s="872">
        <v>21.2</v>
      </c>
      <c r="AI42" s="872">
        <v>438</v>
      </c>
      <c r="AJ42" s="872">
        <v>4122</v>
      </c>
      <c r="AK42" s="872">
        <v>21358</v>
      </c>
      <c r="AL42" s="867">
        <v>2888.97</v>
      </c>
      <c r="AM42" s="868">
        <v>3755.6610000000001</v>
      </c>
      <c r="AN42" s="761">
        <v>16272</v>
      </c>
      <c r="AO42" s="1081">
        <v>262</v>
      </c>
      <c r="AP42" s="829">
        <v>1300</v>
      </c>
      <c r="AQ42" s="761">
        <v>950</v>
      </c>
      <c r="AR42" s="761">
        <v>80</v>
      </c>
      <c r="AS42" s="761">
        <v>14</v>
      </c>
      <c r="AT42" s="916">
        <v>0</v>
      </c>
      <c r="AU42" s="761">
        <v>1500</v>
      </c>
      <c r="AV42" s="916">
        <v>0</v>
      </c>
      <c r="AW42" s="761">
        <v>400</v>
      </c>
      <c r="AX42" s="829">
        <v>6000</v>
      </c>
      <c r="AY42" s="829">
        <v>28000</v>
      </c>
      <c r="AZ42" s="1095">
        <v>55</v>
      </c>
      <c r="BA42" s="813">
        <v>650000</v>
      </c>
      <c r="BB42" s="833">
        <v>1420000</v>
      </c>
      <c r="BC42" s="835">
        <v>60000</v>
      </c>
      <c r="BD42" s="814">
        <v>65000</v>
      </c>
      <c r="BE42" s="916">
        <v>0</v>
      </c>
      <c r="BF42" s="830">
        <v>0</v>
      </c>
      <c r="BG42" s="1100">
        <v>58.5</v>
      </c>
    </row>
    <row r="43" spans="2:59" x14ac:dyDescent="0.25">
      <c r="B43" s="283">
        <v>33</v>
      </c>
      <c r="C43" s="41">
        <v>41801</v>
      </c>
      <c r="D43" s="48" t="s">
        <v>64</v>
      </c>
      <c r="E43" s="231">
        <v>7940</v>
      </c>
      <c r="F43" s="875">
        <v>6314</v>
      </c>
      <c r="G43" s="6">
        <v>767</v>
      </c>
      <c r="H43" s="175">
        <v>104</v>
      </c>
      <c r="I43" s="157">
        <v>69</v>
      </c>
      <c r="J43" s="862">
        <v>0</v>
      </c>
      <c r="K43" s="1139">
        <v>7.3</v>
      </c>
      <c r="L43" s="757">
        <v>3.5</v>
      </c>
      <c r="M43" s="192">
        <v>3</v>
      </c>
      <c r="N43" s="916">
        <v>0</v>
      </c>
      <c r="O43" s="192">
        <v>20</v>
      </c>
      <c r="P43" s="916">
        <v>0</v>
      </c>
      <c r="Q43" s="154">
        <v>3</v>
      </c>
      <c r="R43" s="154">
        <v>0</v>
      </c>
      <c r="S43" s="154">
        <v>0</v>
      </c>
      <c r="T43" s="154">
        <v>2</v>
      </c>
      <c r="U43" s="154">
        <v>1</v>
      </c>
      <c r="V43" s="154">
        <v>67</v>
      </c>
      <c r="W43" s="752">
        <v>128</v>
      </c>
      <c r="X43" s="752">
        <v>690</v>
      </c>
      <c r="Y43" s="752">
        <v>421</v>
      </c>
      <c r="Z43" s="752">
        <v>127</v>
      </c>
      <c r="AA43" s="752">
        <v>15</v>
      </c>
      <c r="AB43" s="869">
        <v>3016</v>
      </c>
      <c r="AC43" s="864">
        <v>98</v>
      </c>
      <c r="AD43" s="864">
        <v>98</v>
      </c>
      <c r="AE43" s="864">
        <v>100</v>
      </c>
      <c r="AF43" s="865">
        <v>422</v>
      </c>
      <c r="AG43" s="865">
        <v>2441</v>
      </c>
      <c r="AH43" s="872">
        <v>27.5</v>
      </c>
      <c r="AI43" s="872">
        <v>193</v>
      </c>
      <c r="AJ43" s="872">
        <v>469</v>
      </c>
      <c r="AK43" s="872">
        <v>1899</v>
      </c>
      <c r="AL43" s="867">
        <v>2297.85</v>
      </c>
      <c r="AM43" s="868">
        <v>3216.99</v>
      </c>
      <c r="AN43" s="761">
        <v>6394</v>
      </c>
      <c r="AO43" s="1081">
        <v>1300</v>
      </c>
      <c r="AP43" s="829">
        <v>300</v>
      </c>
      <c r="AQ43" s="761">
        <v>35</v>
      </c>
      <c r="AR43" s="761">
        <v>189</v>
      </c>
      <c r="AS43" s="761">
        <v>20</v>
      </c>
      <c r="AT43" s="916">
        <v>0</v>
      </c>
      <c r="AU43" s="916">
        <v>0</v>
      </c>
      <c r="AV43" s="761">
        <v>45</v>
      </c>
      <c r="AW43" s="761">
        <v>120</v>
      </c>
      <c r="AX43" s="829">
        <v>3500</v>
      </c>
      <c r="AY43" s="829">
        <v>16000</v>
      </c>
      <c r="AZ43" s="1094">
        <v>24</v>
      </c>
      <c r="BA43" s="610">
        <v>8500</v>
      </c>
      <c r="BB43" s="832">
        <v>24400</v>
      </c>
      <c r="BC43" s="610">
        <v>560</v>
      </c>
      <c r="BD43" s="832">
        <v>800</v>
      </c>
      <c r="BE43" s="610">
        <v>25000</v>
      </c>
      <c r="BF43" s="809">
        <v>45000</v>
      </c>
      <c r="BG43" s="1098">
        <v>46.1</v>
      </c>
    </row>
    <row r="44" spans="2:59" x14ac:dyDescent="0.25">
      <c r="B44" s="283">
        <v>34</v>
      </c>
      <c r="C44" s="41">
        <v>41797</v>
      </c>
      <c r="D44" s="48" t="s">
        <v>71</v>
      </c>
      <c r="E44" s="231">
        <v>10320</v>
      </c>
      <c r="F44" s="743">
        <v>7145</v>
      </c>
      <c r="G44" s="6">
        <v>1652</v>
      </c>
      <c r="H44" s="175">
        <v>145</v>
      </c>
      <c r="I44" s="139">
        <v>63</v>
      </c>
      <c r="J44" s="877">
        <v>0</v>
      </c>
      <c r="K44" s="1139">
        <v>5.4</v>
      </c>
      <c r="L44" s="757">
        <v>2.4</v>
      </c>
      <c r="M44" s="192">
        <v>4</v>
      </c>
      <c r="N44" s="916">
        <v>0</v>
      </c>
      <c r="O44" s="192">
        <v>16</v>
      </c>
      <c r="P44" s="195">
        <v>1</v>
      </c>
      <c r="Q44" s="154">
        <v>3</v>
      </c>
      <c r="R44" s="154">
        <v>0</v>
      </c>
      <c r="S44" s="154">
        <v>0</v>
      </c>
      <c r="T44" s="154">
        <v>4</v>
      </c>
      <c r="U44" s="154">
        <v>1</v>
      </c>
      <c r="V44" s="154">
        <v>96</v>
      </c>
      <c r="W44" s="752">
        <v>147</v>
      </c>
      <c r="X44" s="752">
        <v>943</v>
      </c>
      <c r="Y44" s="752">
        <v>732</v>
      </c>
      <c r="Z44" s="752">
        <v>287</v>
      </c>
      <c r="AA44" s="752">
        <v>57</v>
      </c>
      <c r="AB44" s="863">
        <v>3973</v>
      </c>
      <c r="AC44" s="864">
        <v>99</v>
      </c>
      <c r="AD44" s="864">
        <v>98</v>
      </c>
      <c r="AE44" s="864">
        <v>99</v>
      </c>
      <c r="AF44" s="865">
        <v>1533</v>
      </c>
      <c r="AG44" s="865">
        <v>9849</v>
      </c>
      <c r="AH44" s="872">
        <v>2</v>
      </c>
      <c r="AI44" s="872">
        <v>40</v>
      </c>
      <c r="AJ44" s="872">
        <v>383</v>
      </c>
      <c r="AK44" s="872">
        <v>1617</v>
      </c>
      <c r="AL44" s="867">
        <v>590.64</v>
      </c>
      <c r="AM44" s="868">
        <v>708.76799999999992</v>
      </c>
      <c r="AN44" s="761">
        <v>17730</v>
      </c>
      <c r="AO44" s="1081">
        <v>933</v>
      </c>
      <c r="AP44" s="829">
        <v>800</v>
      </c>
      <c r="AQ44" s="761">
        <v>30</v>
      </c>
      <c r="AR44" s="761">
        <v>30</v>
      </c>
      <c r="AS44" s="916">
        <v>0</v>
      </c>
      <c r="AT44" s="761">
        <v>50</v>
      </c>
      <c r="AU44" s="761">
        <v>50</v>
      </c>
      <c r="AV44" s="761">
        <v>100</v>
      </c>
      <c r="AW44" s="761">
        <v>15</v>
      </c>
      <c r="AX44" s="829">
        <v>20000</v>
      </c>
      <c r="AY44" s="829">
        <v>96000</v>
      </c>
      <c r="AZ44" s="1095">
        <v>140</v>
      </c>
      <c r="BA44" s="813">
        <v>40000</v>
      </c>
      <c r="BB44" s="833">
        <v>80000</v>
      </c>
      <c r="BC44" s="835">
        <v>2400</v>
      </c>
      <c r="BD44" s="814">
        <v>4800</v>
      </c>
      <c r="BE44" s="916">
        <v>0</v>
      </c>
      <c r="BF44" s="830">
        <v>0</v>
      </c>
      <c r="BG44" s="1100">
        <v>56.2</v>
      </c>
    </row>
    <row r="45" spans="2:59" x14ac:dyDescent="0.25">
      <c r="B45" s="283">
        <v>35</v>
      </c>
      <c r="C45" s="41">
        <v>41807</v>
      </c>
      <c r="D45" s="48" t="s">
        <v>87</v>
      </c>
      <c r="E45" s="231">
        <v>11473</v>
      </c>
      <c r="F45" s="743">
        <v>16622</v>
      </c>
      <c r="G45" s="6">
        <v>1588</v>
      </c>
      <c r="H45" s="175">
        <v>307</v>
      </c>
      <c r="I45" s="139">
        <v>169</v>
      </c>
      <c r="J45" s="862">
        <v>0.15</v>
      </c>
      <c r="K45" s="1139">
        <v>4.7</v>
      </c>
      <c r="L45" s="757">
        <v>1.3</v>
      </c>
      <c r="M45" s="192">
        <v>6</v>
      </c>
      <c r="N45" s="916">
        <v>0</v>
      </c>
      <c r="O45" s="192">
        <v>31</v>
      </c>
      <c r="P45" s="192">
        <v>3</v>
      </c>
      <c r="Q45" s="139">
        <v>6</v>
      </c>
      <c r="R45" s="139">
        <v>0</v>
      </c>
      <c r="S45" s="139">
        <v>0</v>
      </c>
      <c r="T45" s="139">
        <v>6</v>
      </c>
      <c r="U45" s="139">
        <v>1</v>
      </c>
      <c r="V45" s="154">
        <v>175</v>
      </c>
      <c r="W45" s="752">
        <v>298</v>
      </c>
      <c r="X45" s="752">
        <v>1646</v>
      </c>
      <c r="Y45" s="752">
        <v>1178</v>
      </c>
      <c r="Z45" s="752">
        <v>427</v>
      </c>
      <c r="AA45" s="752">
        <v>225</v>
      </c>
      <c r="AB45" s="869">
        <v>7627</v>
      </c>
      <c r="AC45" s="864">
        <v>100</v>
      </c>
      <c r="AD45" s="864">
        <v>97</v>
      </c>
      <c r="AE45" s="864">
        <v>91</v>
      </c>
      <c r="AF45" s="865">
        <v>279</v>
      </c>
      <c r="AG45" s="865">
        <v>1481</v>
      </c>
      <c r="AH45" s="872">
        <v>47</v>
      </c>
      <c r="AI45" s="872">
        <v>615</v>
      </c>
      <c r="AJ45" s="872">
        <v>1350</v>
      </c>
      <c r="AK45" s="872">
        <v>7577</v>
      </c>
      <c r="AL45" s="867">
        <v>3934.53</v>
      </c>
      <c r="AM45" s="868">
        <v>4603.4000999999998</v>
      </c>
      <c r="AN45" s="761">
        <v>10606</v>
      </c>
      <c r="AO45" s="1081">
        <v>723</v>
      </c>
      <c r="AP45" s="829">
        <v>800</v>
      </c>
      <c r="AQ45" s="761">
        <v>120</v>
      </c>
      <c r="AR45" s="761">
        <v>5</v>
      </c>
      <c r="AS45" s="761">
        <v>3</v>
      </c>
      <c r="AT45" s="761">
        <v>4200</v>
      </c>
      <c r="AU45" s="761">
        <v>5000</v>
      </c>
      <c r="AV45" s="761">
        <v>150</v>
      </c>
      <c r="AW45" s="761">
        <v>200</v>
      </c>
      <c r="AX45" s="829">
        <v>8000</v>
      </c>
      <c r="AY45" s="829">
        <v>50000</v>
      </c>
      <c r="AZ45" s="1094">
        <v>500</v>
      </c>
      <c r="BA45" s="610">
        <v>80000</v>
      </c>
      <c r="BB45" s="832">
        <v>167000</v>
      </c>
      <c r="BC45" s="610">
        <v>2115</v>
      </c>
      <c r="BD45" s="832">
        <v>4000</v>
      </c>
      <c r="BE45" s="916">
        <v>0</v>
      </c>
      <c r="BF45" s="830">
        <v>0</v>
      </c>
      <c r="BG45" s="1098">
        <v>55</v>
      </c>
    </row>
    <row r="46" spans="2:59" x14ac:dyDescent="0.25">
      <c r="B46" s="692">
        <v>36</v>
      </c>
      <c r="C46" s="41">
        <v>41872</v>
      </c>
      <c r="D46" s="48" t="s">
        <v>65</v>
      </c>
      <c r="E46" s="231">
        <v>7562</v>
      </c>
      <c r="F46" s="743">
        <v>5200</v>
      </c>
      <c r="G46" s="6">
        <v>739</v>
      </c>
      <c r="H46" s="175">
        <v>85</v>
      </c>
      <c r="I46" s="139">
        <v>50</v>
      </c>
      <c r="J46" s="862">
        <v>0</v>
      </c>
      <c r="K46" s="1139">
        <v>3.3</v>
      </c>
      <c r="L46" s="757">
        <v>3.3</v>
      </c>
      <c r="M46" s="192">
        <v>4</v>
      </c>
      <c r="N46" s="192">
        <v>1</v>
      </c>
      <c r="O46" s="192">
        <v>10</v>
      </c>
      <c r="P46" s="916">
        <v>0</v>
      </c>
      <c r="Q46" s="154">
        <v>3</v>
      </c>
      <c r="R46" s="154">
        <v>1</v>
      </c>
      <c r="S46" s="154">
        <v>0</v>
      </c>
      <c r="T46" s="154">
        <v>1</v>
      </c>
      <c r="U46" s="154">
        <v>0</v>
      </c>
      <c r="V46" s="154">
        <v>64</v>
      </c>
      <c r="W46" s="752">
        <v>90</v>
      </c>
      <c r="X46" s="752">
        <v>628</v>
      </c>
      <c r="Y46" s="752">
        <v>389</v>
      </c>
      <c r="Z46" s="752">
        <v>137</v>
      </c>
      <c r="AA46" s="752">
        <v>0</v>
      </c>
      <c r="AB46" s="863">
        <v>2754</v>
      </c>
      <c r="AC46" s="864">
        <v>100</v>
      </c>
      <c r="AD46" s="864">
        <v>95</v>
      </c>
      <c r="AE46" s="864" t="s">
        <v>124</v>
      </c>
      <c r="AF46" s="865">
        <v>2419</v>
      </c>
      <c r="AG46" s="865">
        <v>18651</v>
      </c>
      <c r="AH46" s="1078">
        <v>0</v>
      </c>
      <c r="AI46" s="1078">
        <v>0</v>
      </c>
      <c r="AJ46" s="872">
        <v>330</v>
      </c>
      <c r="AK46" s="872">
        <v>1801</v>
      </c>
      <c r="AL46" s="916">
        <v>0</v>
      </c>
      <c r="AM46" s="916">
        <v>0</v>
      </c>
      <c r="AN46" s="761">
        <v>10627</v>
      </c>
      <c r="AO46" s="1081">
        <v>1700</v>
      </c>
      <c r="AP46" s="829">
        <v>1200</v>
      </c>
      <c r="AQ46" s="761">
        <v>298</v>
      </c>
      <c r="AR46" s="761">
        <v>159</v>
      </c>
      <c r="AS46" s="761">
        <v>2</v>
      </c>
      <c r="AT46" s="916">
        <v>0</v>
      </c>
      <c r="AU46" s="916">
        <v>0</v>
      </c>
      <c r="AV46" s="761">
        <v>4500</v>
      </c>
      <c r="AW46" s="761">
        <v>5600</v>
      </c>
      <c r="AX46" s="829">
        <v>2000</v>
      </c>
      <c r="AY46" s="829">
        <v>16800</v>
      </c>
      <c r="AZ46" s="1095">
        <v>75</v>
      </c>
      <c r="BA46" s="813">
        <v>3950000</v>
      </c>
      <c r="BB46" s="833">
        <v>8740000</v>
      </c>
      <c r="BC46" s="813">
        <v>33907.5</v>
      </c>
      <c r="BD46" s="833">
        <v>67000</v>
      </c>
      <c r="BE46" s="916">
        <v>0</v>
      </c>
      <c r="BF46" s="830">
        <v>0</v>
      </c>
      <c r="BG46" s="1100">
        <v>63.1</v>
      </c>
    </row>
    <row r="47" spans="2:59" x14ac:dyDescent="0.25">
      <c r="B47" s="283">
        <v>37</v>
      </c>
      <c r="C47" s="41">
        <v>41885</v>
      </c>
      <c r="D47" s="48" t="s">
        <v>66</v>
      </c>
      <c r="E47" s="231">
        <v>7412</v>
      </c>
      <c r="F47" s="743">
        <v>4492</v>
      </c>
      <c r="G47" s="6">
        <v>1955</v>
      </c>
      <c r="H47" s="181">
        <v>67</v>
      </c>
      <c r="I47" s="139">
        <v>58</v>
      </c>
      <c r="J47" s="862">
        <v>0</v>
      </c>
      <c r="K47" s="1139">
        <v>3.6</v>
      </c>
      <c r="L47" s="757">
        <v>2.9</v>
      </c>
      <c r="M47" s="192">
        <v>1</v>
      </c>
      <c r="N47" s="916">
        <v>0</v>
      </c>
      <c r="O47" s="192">
        <v>7</v>
      </c>
      <c r="P47" s="192">
        <v>2</v>
      </c>
      <c r="Q47" s="139">
        <v>1</v>
      </c>
      <c r="R47" s="139">
        <v>0</v>
      </c>
      <c r="S47" s="139">
        <v>0</v>
      </c>
      <c r="T47" s="139">
        <v>3</v>
      </c>
      <c r="U47" s="139">
        <v>1</v>
      </c>
      <c r="V47" s="154">
        <v>54</v>
      </c>
      <c r="W47" s="752">
        <v>106</v>
      </c>
      <c r="X47" s="752">
        <v>544</v>
      </c>
      <c r="Y47" s="752">
        <v>431</v>
      </c>
      <c r="Z47" s="752">
        <v>168</v>
      </c>
      <c r="AA47" s="752">
        <v>61</v>
      </c>
      <c r="AB47" s="1088">
        <v>3137</v>
      </c>
      <c r="AC47" s="864">
        <v>100</v>
      </c>
      <c r="AD47" s="864">
        <v>99</v>
      </c>
      <c r="AE47" s="864">
        <v>100</v>
      </c>
      <c r="AF47" s="865">
        <v>2655</v>
      </c>
      <c r="AG47" s="865">
        <v>18450</v>
      </c>
      <c r="AH47" s="1078">
        <v>0</v>
      </c>
      <c r="AI47" s="1078">
        <v>0</v>
      </c>
      <c r="AJ47" s="872">
        <v>133</v>
      </c>
      <c r="AK47" s="872">
        <v>645</v>
      </c>
      <c r="AL47" s="916">
        <v>0</v>
      </c>
      <c r="AM47" s="916">
        <v>0</v>
      </c>
      <c r="AN47" s="761">
        <v>15457</v>
      </c>
      <c r="AO47" s="1081">
        <v>681</v>
      </c>
      <c r="AP47" s="1080">
        <v>600</v>
      </c>
      <c r="AQ47" s="743">
        <v>63</v>
      </c>
      <c r="AR47" s="743">
        <v>21</v>
      </c>
      <c r="AS47" s="743">
        <v>47</v>
      </c>
      <c r="AT47" s="916">
        <v>0</v>
      </c>
      <c r="AU47" s="916">
        <v>0</v>
      </c>
      <c r="AV47" s="743">
        <v>80</v>
      </c>
      <c r="AW47" s="743">
        <v>30</v>
      </c>
      <c r="AX47" s="1080">
        <v>30000</v>
      </c>
      <c r="AY47" s="761">
        <v>9600</v>
      </c>
      <c r="AZ47" s="830">
        <v>0</v>
      </c>
      <c r="BA47" s="1093">
        <v>400000</v>
      </c>
      <c r="BB47" s="807">
        <v>1100000</v>
      </c>
      <c r="BC47" s="916">
        <v>0</v>
      </c>
      <c r="BD47" s="916">
        <v>0</v>
      </c>
      <c r="BE47" s="916">
        <v>0</v>
      </c>
      <c r="BF47" s="830">
        <v>0</v>
      </c>
      <c r="BG47" s="1098">
        <v>71</v>
      </c>
    </row>
    <row r="48" spans="2:59" ht="8.25" customHeight="1" thickBot="1" x14ac:dyDescent="0.3">
      <c r="B48" s="284"/>
      <c r="C48" s="254"/>
      <c r="D48" s="49"/>
      <c r="E48" s="234"/>
      <c r="F48" s="235"/>
      <c r="G48" s="235"/>
      <c r="H48" s="237"/>
      <c r="I48" s="237"/>
      <c r="J48" s="815"/>
      <c r="K48" s="88"/>
      <c r="L48" s="88"/>
      <c r="M48" s="235"/>
      <c r="N48" s="235"/>
      <c r="O48" s="235"/>
      <c r="P48" s="235"/>
      <c r="Q48" s="235"/>
      <c r="R48" s="235"/>
      <c r="S48" s="235"/>
      <c r="T48" s="235"/>
      <c r="U48" s="235"/>
      <c r="V48" s="235"/>
      <c r="W48" s="235"/>
      <c r="X48" s="235"/>
      <c r="Y48" s="235"/>
      <c r="Z48" s="235"/>
      <c r="AA48" s="1087"/>
      <c r="AB48" s="235"/>
      <c r="AC48" s="94"/>
      <c r="AD48" s="94"/>
      <c r="AE48" s="1089"/>
      <c r="AF48" s="245"/>
      <c r="AG48" s="245"/>
      <c r="AH48" s="246"/>
      <c r="AI48" s="247"/>
      <c r="AJ48" s="235"/>
      <c r="AK48" s="235"/>
      <c r="AL48" s="235"/>
      <c r="AM48" s="1087"/>
      <c r="AN48" s="235"/>
      <c r="AO48" s="235"/>
      <c r="AP48" s="235"/>
      <c r="AQ48" s="235"/>
      <c r="AR48" s="235"/>
      <c r="AS48" s="235"/>
      <c r="AT48" s="235"/>
      <c r="AU48" s="235"/>
      <c r="AV48" s="235"/>
      <c r="AW48" s="1090"/>
      <c r="AX48" s="235"/>
      <c r="AY48" s="235"/>
      <c r="AZ48" s="235"/>
      <c r="BA48" s="235"/>
      <c r="BB48" s="235"/>
      <c r="BC48" s="235"/>
      <c r="BD48" s="235"/>
      <c r="BE48" s="225"/>
      <c r="BF48" s="685"/>
      <c r="BG48" s="1102"/>
    </row>
    <row r="49" spans="2:59" ht="16.5" customHeight="1" thickBot="1" x14ac:dyDescent="0.3">
      <c r="B49" s="41"/>
      <c r="C49" s="41"/>
      <c r="D49" s="1025"/>
      <c r="E49" s="1052"/>
      <c r="F49" s="139"/>
      <c r="G49" s="139"/>
      <c r="H49" s="154"/>
      <c r="I49" s="154"/>
      <c r="J49" s="1076"/>
      <c r="K49" s="64"/>
      <c r="L49" s="64"/>
      <c r="M49" s="139"/>
      <c r="N49" s="139"/>
      <c r="O49" s="139"/>
      <c r="P49" s="139"/>
      <c r="Q49" s="139"/>
      <c r="R49" s="139"/>
      <c r="S49" s="139"/>
      <c r="T49" s="139"/>
      <c r="U49" s="139"/>
      <c r="V49" s="139"/>
      <c r="W49" s="139"/>
      <c r="X49" s="139"/>
      <c r="Y49" s="139"/>
      <c r="Z49" s="139"/>
      <c r="AA49" s="139"/>
      <c r="AB49" s="139"/>
      <c r="AC49" s="39"/>
      <c r="AD49" s="39"/>
      <c r="AE49" s="39"/>
      <c r="AF49" s="1053"/>
      <c r="AG49" s="1053"/>
      <c r="AH49" s="1054"/>
      <c r="AI49" s="1055"/>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031"/>
      <c r="BF49" s="1056"/>
      <c r="BG49" s="1018"/>
    </row>
    <row r="50" spans="2:59" ht="16.5" customHeight="1" x14ac:dyDescent="0.25">
      <c r="B50" s="331" t="s">
        <v>301</v>
      </c>
      <c r="C50" s="1036"/>
      <c r="D50" s="1036"/>
      <c r="E50" s="1009"/>
      <c r="F50" s="1009"/>
      <c r="G50" s="1009"/>
      <c r="H50" s="1009"/>
      <c r="I50" s="1009"/>
      <c r="J50" s="1009"/>
      <c r="K50" s="1009"/>
      <c r="L50" s="1063"/>
      <c r="M50" s="139"/>
      <c r="N50" s="139"/>
      <c r="O50" s="139"/>
      <c r="P50" s="139"/>
      <c r="Q50" s="139"/>
      <c r="R50" s="139"/>
      <c r="S50" s="139"/>
      <c r="T50" s="139"/>
      <c r="U50" s="139"/>
      <c r="V50" s="139"/>
      <c r="W50" s="139"/>
      <c r="X50" s="139"/>
      <c r="Y50" s="139"/>
      <c r="Z50" s="139"/>
      <c r="AA50" s="139"/>
      <c r="AB50" s="139"/>
      <c r="AC50" s="39"/>
      <c r="AD50" s="39"/>
      <c r="AE50" s="39"/>
      <c r="AF50" s="1053"/>
      <c r="AG50" s="1053"/>
      <c r="AH50" s="1054"/>
      <c r="AI50" s="1055"/>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031"/>
      <c r="BF50" s="1056"/>
      <c r="BG50" s="1018"/>
    </row>
    <row r="51" spans="2:59" ht="14.25" customHeight="1" x14ac:dyDescent="0.25">
      <c r="B51" s="332" t="s">
        <v>306</v>
      </c>
      <c r="C51" s="999"/>
      <c r="D51" s="999"/>
      <c r="E51" s="1011"/>
      <c r="F51" s="1011"/>
      <c r="G51" s="1011"/>
      <c r="H51" s="1011"/>
      <c r="I51" s="1011"/>
      <c r="J51" s="1011"/>
      <c r="K51" s="1011"/>
      <c r="L51" s="1064"/>
      <c r="M51" s="139"/>
      <c r="N51" s="139"/>
      <c r="O51" s="139"/>
      <c r="P51" s="139"/>
      <c r="Q51" s="139"/>
      <c r="R51" s="139"/>
      <c r="S51" s="139"/>
      <c r="T51" s="139"/>
      <c r="U51" s="139"/>
      <c r="V51" s="139"/>
      <c r="W51" s="139"/>
      <c r="X51" s="139"/>
      <c r="Y51" s="139"/>
      <c r="Z51" s="139"/>
      <c r="AA51" s="139"/>
      <c r="AB51" s="139"/>
      <c r="AC51" s="39"/>
      <c r="AD51" s="39"/>
      <c r="AE51" s="39"/>
      <c r="AF51" s="1053"/>
      <c r="AG51" s="1053"/>
      <c r="AH51" s="1054"/>
      <c r="AI51" s="1055"/>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031"/>
      <c r="BF51" s="1056"/>
      <c r="BG51" s="1018"/>
    </row>
    <row r="52" spans="2:59" ht="6" customHeight="1" thickBot="1" x14ac:dyDescent="0.3">
      <c r="B52" s="1013"/>
      <c r="C52" s="27"/>
      <c r="D52" s="27"/>
      <c r="E52" s="27"/>
      <c r="F52" s="27"/>
      <c r="G52" s="27"/>
      <c r="H52" s="1014"/>
      <c r="I52" s="1015"/>
      <c r="J52" s="1015"/>
      <c r="K52" s="1065"/>
      <c r="L52" s="115"/>
      <c r="M52" s="139"/>
      <c r="N52" s="139"/>
      <c r="O52" s="139"/>
      <c r="P52" s="139"/>
      <c r="Q52" s="139"/>
      <c r="R52" s="139"/>
      <c r="S52" s="139"/>
      <c r="T52" s="139"/>
      <c r="U52" s="139"/>
      <c r="V52" s="139"/>
      <c r="W52" s="139"/>
      <c r="X52" s="139"/>
      <c r="Y52" s="139"/>
      <c r="Z52" s="139"/>
      <c r="AA52" s="139"/>
      <c r="AB52" s="139"/>
      <c r="AC52" s="39"/>
      <c r="AD52" s="39"/>
      <c r="AE52" s="39"/>
      <c r="AF52" s="1053"/>
      <c r="AG52" s="1053"/>
      <c r="AH52" s="1054"/>
      <c r="AI52" s="1055"/>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031"/>
      <c r="BF52" s="1056"/>
      <c r="BG52" s="1018"/>
    </row>
    <row r="53" spans="2:59" ht="15.75" thickBot="1" x14ac:dyDescent="0.3"/>
    <row r="54" spans="2:59" ht="16.5" customHeight="1" x14ac:dyDescent="0.25">
      <c r="B54" s="1378" t="s">
        <v>127</v>
      </c>
      <c r="C54" s="1379"/>
      <c r="D54" s="334"/>
      <c r="E54" s="334"/>
      <c r="F54" s="334"/>
      <c r="G54" s="334"/>
      <c r="H54" s="334"/>
      <c r="I54" s="334"/>
      <c r="J54" s="334"/>
      <c r="K54" s="334"/>
      <c r="L54" s="306"/>
      <c r="N54" s="729"/>
    </row>
    <row r="55" spans="2:59" x14ac:dyDescent="0.25">
      <c r="B55" s="1380" t="s">
        <v>235</v>
      </c>
      <c r="C55" s="1381"/>
      <c r="D55" s="1381"/>
      <c r="E55" s="1381"/>
      <c r="F55" s="1381"/>
      <c r="G55" s="1381"/>
      <c r="H55" s="330"/>
      <c r="I55" s="330"/>
      <c r="J55" s="330"/>
      <c r="K55" s="330"/>
      <c r="L55" s="725"/>
      <c r="M55" s="345"/>
    </row>
    <row r="56" spans="2:59" x14ac:dyDescent="0.25">
      <c r="B56" s="339" t="s">
        <v>193</v>
      </c>
      <c r="C56" s="340"/>
      <c r="D56" s="340"/>
      <c r="E56" s="340"/>
      <c r="F56" s="340"/>
      <c r="G56" s="340"/>
      <c r="H56" s="340"/>
      <c r="I56" s="340"/>
      <c r="J56" s="340"/>
      <c r="K56" s="340"/>
      <c r="L56" s="347"/>
    </row>
    <row r="57" spans="2:59" x14ac:dyDescent="0.25">
      <c r="B57" s="1380" t="s">
        <v>197</v>
      </c>
      <c r="C57" s="1381"/>
      <c r="D57" s="1381"/>
      <c r="E57" s="1381"/>
      <c r="F57" s="1381"/>
      <c r="G57" s="1381"/>
      <c r="H57" s="1381"/>
      <c r="I57" s="1381"/>
      <c r="J57" s="1381"/>
      <c r="K57" s="1381"/>
      <c r="L57" s="347"/>
    </row>
    <row r="58" spans="2:59" x14ac:dyDescent="0.25">
      <c r="B58" s="332" t="s">
        <v>227</v>
      </c>
      <c r="C58" s="330"/>
      <c r="D58" s="330"/>
      <c r="E58" s="330"/>
      <c r="F58" s="330"/>
      <c r="G58" s="330"/>
      <c r="H58" s="340"/>
      <c r="I58" s="340"/>
      <c r="J58" s="340"/>
      <c r="K58" s="340"/>
      <c r="L58" s="347"/>
    </row>
    <row r="59" spans="2:59" ht="15" customHeight="1" x14ac:dyDescent="0.25">
      <c r="B59" s="1671" t="s">
        <v>228</v>
      </c>
      <c r="C59" s="1381"/>
      <c r="D59" s="1381"/>
      <c r="E59" s="1381"/>
      <c r="F59" s="1381"/>
      <c r="G59" s="1381"/>
      <c r="H59" s="1381"/>
      <c r="I59" s="1381"/>
      <c r="J59" s="1381"/>
      <c r="K59" s="1381"/>
      <c r="L59" s="1382"/>
    </row>
    <row r="60" spans="2:59" ht="15" customHeight="1" x14ac:dyDescent="0.25">
      <c r="B60" s="332" t="s">
        <v>231</v>
      </c>
      <c r="C60" s="330"/>
      <c r="D60" s="330"/>
      <c r="E60" s="330"/>
      <c r="F60" s="330"/>
      <c r="G60" s="330"/>
      <c r="H60" s="330"/>
      <c r="I60" s="330"/>
      <c r="J60" s="330"/>
      <c r="K60" s="330"/>
      <c r="L60" s="347"/>
    </row>
    <row r="61" spans="2:59" x14ac:dyDescent="0.25">
      <c r="B61" s="1380" t="s">
        <v>232</v>
      </c>
      <c r="C61" s="1381"/>
      <c r="D61" s="1381"/>
      <c r="E61" s="1381"/>
      <c r="F61" s="1381"/>
      <c r="G61" s="1381"/>
      <c r="H61" s="1381"/>
      <c r="I61" s="1381"/>
      <c r="J61" s="1381"/>
      <c r="K61" s="1381"/>
      <c r="L61" s="347"/>
    </row>
    <row r="62" spans="2:59" ht="17.25" customHeight="1" x14ac:dyDescent="0.25">
      <c r="B62" s="998" t="s">
        <v>296</v>
      </c>
      <c r="C62" s="999"/>
      <c r="D62" s="999"/>
      <c r="E62" s="999"/>
      <c r="F62" s="999"/>
      <c r="G62" s="999"/>
      <c r="H62" s="999"/>
      <c r="I62" s="999"/>
      <c r="J62" s="999"/>
      <c r="K62" s="999"/>
      <c r="L62" s="1000"/>
      <c r="AC62" s="14"/>
    </row>
    <row r="63" spans="2:59" ht="11.25" customHeight="1" x14ac:dyDescent="0.25">
      <c r="B63" s="998" t="s">
        <v>297</v>
      </c>
      <c r="C63" s="999"/>
      <c r="D63" s="999"/>
      <c r="E63" s="999"/>
      <c r="F63" s="999"/>
      <c r="G63" s="999"/>
      <c r="H63" s="999"/>
      <c r="I63" s="999"/>
      <c r="J63" s="999"/>
      <c r="K63" s="999"/>
      <c r="L63" s="1000"/>
      <c r="AC63" s="14"/>
    </row>
    <row r="64" spans="2:59" ht="19.5" customHeight="1" x14ac:dyDescent="0.25">
      <c r="B64" s="998" t="s">
        <v>233</v>
      </c>
      <c r="C64" s="999"/>
      <c r="D64" s="999"/>
      <c r="E64" s="999"/>
      <c r="F64" s="999"/>
      <c r="G64" s="999"/>
      <c r="H64" s="999"/>
      <c r="I64" s="999"/>
      <c r="J64" s="999"/>
      <c r="K64" s="999"/>
      <c r="L64" s="1000"/>
      <c r="AC64" s="14"/>
    </row>
    <row r="65" spans="2:58" ht="14.25" customHeight="1" x14ac:dyDescent="0.25">
      <c r="B65" s="342" t="s">
        <v>297</v>
      </c>
      <c r="C65" s="726"/>
      <c r="D65" s="726"/>
      <c r="E65" s="726"/>
      <c r="F65" s="726"/>
      <c r="G65" s="726"/>
      <c r="H65" s="726"/>
      <c r="I65" s="726"/>
      <c r="J65" s="726"/>
      <c r="K65" s="726"/>
      <c r="L65" s="1001"/>
      <c r="AC65" s="14"/>
    </row>
    <row r="66" spans="2:58" s="736" customFormat="1" ht="18" customHeight="1" x14ac:dyDescent="0.25">
      <c r="B66" s="731" t="s">
        <v>234</v>
      </c>
      <c r="C66" s="732"/>
      <c r="D66" s="732"/>
      <c r="E66" s="732"/>
      <c r="F66" s="732"/>
      <c r="G66" s="732"/>
      <c r="H66" s="732"/>
      <c r="I66" s="732"/>
      <c r="J66" s="732"/>
      <c r="K66" s="732"/>
      <c r="L66" s="733"/>
      <c r="M66" s="734"/>
      <c r="N66" s="734"/>
      <c r="O66" s="734"/>
      <c r="P66" s="734"/>
      <c r="Q66" s="734"/>
      <c r="R66" s="734"/>
      <c r="S66" s="734"/>
      <c r="T66" s="734"/>
      <c r="U66" s="734"/>
      <c r="V66" s="734"/>
      <c r="W66" s="734"/>
      <c r="X66" s="734"/>
      <c r="Y66" s="734"/>
      <c r="Z66" s="734"/>
      <c r="AA66" s="734"/>
      <c r="AB66" s="734"/>
      <c r="AC66" s="735"/>
      <c r="AF66" s="734"/>
      <c r="AG66" s="734"/>
      <c r="AH66" s="734"/>
      <c r="AI66" s="734"/>
      <c r="AJ66" s="734"/>
      <c r="AK66" s="734"/>
      <c r="AL66" s="734"/>
      <c r="AM66" s="734"/>
      <c r="AN66" s="734"/>
      <c r="AO66" s="734"/>
      <c r="AP66" s="734"/>
      <c r="AQ66" s="734"/>
      <c r="AR66" s="734"/>
      <c r="AS66" s="734"/>
      <c r="AT66" s="734"/>
      <c r="AU66" s="734"/>
      <c r="AV66" s="734"/>
      <c r="AW66" s="734"/>
      <c r="AX66" s="734"/>
      <c r="AY66" s="734"/>
      <c r="AZ66" s="734"/>
      <c r="BA66" s="734"/>
      <c r="BB66" s="734"/>
      <c r="BC66" s="734"/>
      <c r="BD66" s="734"/>
      <c r="BE66" s="734"/>
      <c r="BF66" s="734"/>
    </row>
    <row r="67" spans="2:58" s="736" customFormat="1" ht="9.75" customHeight="1" x14ac:dyDescent="0.2">
      <c r="B67" s="342" t="s">
        <v>297</v>
      </c>
      <c r="C67" s="726"/>
      <c r="D67" s="726"/>
      <c r="E67" s="726"/>
      <c r="F67" s="732"/>
      <c r="G67" s="732"/>
      <c r="H67" s="732"/>
      <c r="I67" s="732"/>
      <c r="J67" s="732"/>
      <c r="K67" s="732"/>
      <c r="L67" s="733"/>
      <c r="M67" s="734"/>
      <c r="N67" s="734"/>
      <c r="O67" s="734"/>
      <c r="P67" s="734"/>
      <c r="Q67" s="734"/>
      <c r="R67" s="734"/>
      <c r="S67" s="734"/>
      <c r="T67" s="734"/>
      <c r="U67" s="734"/>
      <c r="V67" s="734"/>
      <c r="W67" s="734"/>
      <c r="X67" s="734"/>
      <c r="Y67" s="734"/>
      <c r="Z67" s="734"/>
      <c r="AA67" s="734"/>
      <c r="AB67" s="734"/>
      <c r="AC67" s="735"/>
      <c r="AF67" s="734"/>
      <c r="AG67" s="734"/>
      <c r="AH67" s="734"/>
      <c r="AI67" s="734"/>
      <c r="AJ67" s="734"/>
      <c r="AK67" s="734"/>
      <c r="AL67" s="734"/>
      <c r="AM67" s="734"/>
      <c r="AN67" s="734"/>
      <c r="AO67" s="734"/>
      <c r="AP67" s="734"/>
      <c r="AQ67" s="734"/>
      <c r="AR67" s="734"/>
      <c r="AS67" s="734"/>
      <c r="AT67" s="734"/>
      <c r="AU67" s="734"/>
      <c r="AV67" s="734"/>
      <c r="AW67" s="734"/>
      <c r="AX67" s="734"/>
      <c r="AY67" s="734"/>
      <c r="AZ67" s="734"/>
      <c r="BA67" s="734"/>
      <c r="BB67" s="734"/>
      <c r="BC67" s="734"/>
      <c r="BD67" s="734"/>
      <c r="BE67" s="734"/>
      <c r="BF67" s="734"/>
    </row>
    <row r="68" spans="2:58" x14ac:dyDescent="0.25">
      <c r="B68" s="342" t="s">
        <v>200</v>
      </c>
      <c r="D68" s="35"/>
      <c r="L68" s="347"/>
      <c r="AC68" s="14"/>
    </row>
    <row r="69" spans="2:58" ht="41.25" customHeight="1" thickBot="1" x14ac:dyDescent="0.3">
      <c r="B69" s="1719" t="s">
        <v>315</v>
      </c>
      <c r="C69" s="1720"/>
      <c r="D69" s="1720"/>
      <c r="E69" s="1720"/>
      <c r="F69" s="1720"/>
      <c r="G69" s="1720"/>
      <c r="H69" s="1720"/>
      <c r="I69" s="1720"/>
      <c r="J69" s="1720"/>
      <c r="K69" s="1720"/>
      <c r="L69" s="1721"/>
      <c r="AC69" s="14"/>
    </row>
    <row r="70" spans="2:58" x14ac:dyDescent="0.25">
      <c r="B70" s="726"/>
      <c r="D70" s="35"/>
      <c r="AC70" s="14"/>
    </row>
    <row r="71" spans="2:58" x14ac:dyDescent="0.25">
      <c r="B71" s="1708"/>
      <c r="C71" s="1708"/>
      <c r="D71" s="1708"/>
      <c r="E71" s="1708"/>
      <c r="F71" s="1708"/>
      <c r="G71" s="1708"/>
      <c r="H71" s="1708"/>
      <c r="I71" s="1708"/>
      <c r="J71" s="1708"/>
      <c r="AC71" s="14"/>
    </row>
    <row r="72" spans="2:58" x14ac:dyDescent="0.25">
      <c r="D72" s="35"/>
    </row>
    <row r="73" spans="2:58" x14ac:dyDescent="0.25">
      <c r="D73" s="35"/>
    </row>
    <row r="74" spans="2:58" x14ac:dyDescent="0.25">
      <c r="D74" s="35"/>
    </row>
    <row r="75" spans="2:58" x14ac:dyDescent="0.25">
      <c r="D75" s="35"/>
    </row>
    <row r="76" spans="2:58" x14ac:dyDescent="0.25">
      <c r="D76" s="35"/>
    </row>
    <row r="77" spans="2:58" x14ac:dyDescent="0.25">
      <c r="D77" s="35"/>
    </row>
    <row r="78" spans="2:58" x14ac:dyDescent="0.25">
      <c r="D78" s="35"/>
    </row>
    <row r="79" spans="2:58" x14ac:dyDescent="0.25">
      <c r="D79" s="35"/>
      <c r="F79" s="40"/>
    </row>
    <row r="80" spans="2:58" x14ac:dyDescent="0.25">
      <c r="D80" s="33"/>
      <c r="E80" s="34"/>
      <c r="F80" s="34"/>
    </row>
    <row r="81" spans="4:6" x14ac:dyDescent="0.25">
      <c r="D81" s="35"/>
    </row>
    <row r="82" spans="4:6" x14ac:dyDescent="0.25">
      <c r="D82" s="35"/>
    </row>
    <row r="83" spans="4:6" x14ac:dyDescent="0.25">
      <c r="D83" s="35"/>
    </row>
    <row r="84" spans="4:6" x14ac:dyDescent="0.25">
      <c r="D84" s="35"/>
    </row>
    <row r="85" spans="4:6" x14ac:dyDescent="0.25">
      <c r="D85" s="35"/>
    </row>
    <row r="86" spans="4:6" x14ac:dyDescent="0.25">
      <c r="D86" s="33"/>
      <c r="E86" s="34"/>
      <c r="F86" s="34"/>
    </row>
    <row r="87" spans="4:6" x14ac:dyDescent="0.25">
      <c r="D87" s="35"/>
    </row>
    <row r="88" spans="4:6" x14ac:dyDescent="0.25">
      <c r="D88" s="35"/>
    </row>
    <row r="89" spans="4:6" x14ac:dyDescent="0.25">
      <c r="D89" s="35"/>
    </row>
    <row r="90" spans="4:6" x14ac:dyDescent="0.25">
      <c r="D90" s="35"/>
    </row>
    <row r="91" spans="4:6" x14ac:dyDescent="0.25">
      <c r="D91" s="35"/>
    </row>
    <row r="92" spans="4:6" x14ac:dyDescent="0.25">
      <c r="D92" s="35"/>
    </row>
    <row r="93" spans="4:6" x14ac:dyDescent="0.25">
      <c r="D93" s="35"/>
    </row>
    <row r="94" spans="4:6" x14ac:dyDescent="0.25">
      <c r="D94" s="35"/>
    </row>
    <row r="95" spans="4:6" x14ac:dyDescent="0.25">
      <c r="D95" s="33"/>
      <c r="E95" s="34"/>
      <c r="F95" s="34"/>
    </row>
    <row r="96" spans="4:6" x14ac:dyDescent="0.25">
      <c r="D96" s="35"/>
    </row>
    <row r="97" spans="4:4" x14ac:dyDescent="0.25">
      <c r="D97" s="35"/>
    </row>
    <row r="98" spans="4:4" x14ac:dyDescent="0.25">
      <c r="D98" s="35"/>
    </row>
    <row r="99" spans="4:4" x14ac:dyDescent="0.25">
      <c r="D99" s="35"/>
    </row>
    <row r="100" spans="4:4" x14ac:dyDescent="0.25">
      <c r="D100" s="35"/>
    </row>
    <row r="101" spans="4:4" x14ac:dyDescent="0.25">
      <c r="D101" s="35"/>
    </row>
    <row r="102" spans="4:4" x14ac:dyDescent="0.25">
      <c r="D102" s="35"/>
    </row>
    <row r="103" spans="4:4" x14ac:dyDescent="0.25">
      <c r="D103" s="35"/>
    </row>
    <row r="104" spans="4:4" x14ac:dyDescent="0.25">
      <c r="D104" s="35"/>
    </row>
    <row r="105" spans="4:4" x14ac:dyDescent="0.25">
      <c r="D105" s="38"/>
    </row>
  </sheetData>
  <mergeCells count="109">
    <mergeCell ref="B1:BF1"/>
    <mergeCell ref="E3:L3"/>
    <mergeCell ref="M3:AA3"/>
    <mergeCell ref="AB3:AE3"/>
    <mergeCell ref="AF3:AM3"/>
    <mergeCell ref="AN3:AZ3"/>
    <mergeCell ref="BA3:BF3"/>
    <mergeCell ref="AH4:AI4"/>
    <mergeCell ref="AP4:AP7"/>
    <mergeCell ref="AQ4:AQ7"/>
    <mergeCell ref="AR4:AR7"/>
    <mergeCell ref="AJ5:AJ7"/>
    <mergeCell ref="AK5:AK7"/>
    <mergeCell ref="AL5:AL7"/>
    <mergeCell ref="Q4:V4"/>
    <mergeCell ref="W4:AA4"/>
    <mergeCell ref="AB4:AB7"/>
    <mergeCell ref="AF4:AG4"/>
    <mergeCell ref="AV4:AV7"/>
    <mergeCell ref="AJ4:AM4"/>
    <mergeCell ref="AN4:AN7"/>
    <mergeCell ref="AO4:AO7"/>
    <mergeCell ref="V5:V7"/>
    <mergeCell ref="Q5:Q7"/>
    <mergeCell ref="R5:R7"/>
    <mergeCell ref="S5:S7"/>
    <mergeCell ref="T5:T7"/>
    <mergeCell ref="U5:U7"/>
    <mergeCell ref="E4:G4"/>
    <mergeCell ref="H4:I4"/>
    <mergeCell ref="J4:L4"/>
    <mergeCell ref="M4:O4"/>
    <mergeCell ref="P4:P7"/>
    <mergeCell ref="J5:J7"/>
    <mergeCell ref="K5:K7"/>
    <mergeCell ref="L5:L7"/>
    <mergeCell ref="M5:M7"/>
    <mergeCell ref="N5:N7"/>
    <mergeCell ref="O5:O7"/>
    <mergeCell ref="E5:E7"/>
    <mergeCell ref="F5:F7"/>
    <mergeCell ref="G5:G7"/>
    <mergeCell ref="H5:H7"/>
    <mergeCell ref="I5:I7"/>
    <mergeCell ref="Z5:Z7"/>
    <mergeCell ref="AA5:AA7"/>
    <mergeCell ref="AC5:AC7"/>
    <mergeCell ref="AM5:AM7"/>
    <mergeCell ref="AW4:AW7"/>
    <mergeCell ref="AX4:AX7"/>
    <mergeCell ref="BE5:BE7"/>
    <mergeCell ref="BF5:BF7"/>
    <mergeCell ref="AD5:AD7"/>
    <mergeCell ref="AE5:AE7"/>
    <mergeCell ref="AF5:AF7"/>
    <mergeCell ref="AG5:AG7"/>
    <mergeCell ref="AH5:AH7"/>
    <mergeCell ref="AI5:AI7"/>
    <mergeCell ref="AY4:AY7"/>
    <mergeCell ref="AZ4:AZ7"/>
    <mergeCell ref="BA4:BB4"/>
    <mergeCell ref="BC4:BD4"/>
    <mergeCell ref="BE4:BF4"/>
    <mergeCell ref="AS4:AS7"/>
    <mergeCell ref="AT4:AT7"/>
    <mergeCell ref="AU4:AU7"/>
    <mergeCell ref="B3:C10"/>
    <mergeCell ref="D3:D9"/>
    <mergeCell ref="E8:E9"/>
    <mergeCell ref="F8:F9"/>
    <mergeCell ref="G8:G9"/>
    <mergeCell ref="B69:L69"/>
    <mergeCell ref="BG3:BG7"/>
    <mergeCell ref="B71:J71"/>
    <mergeCell ref="B55:G55"/>
    <mergeCell ref="B57:K57"/>
    <mergeCell ref="B59:L59"/>
    <mergeCell ref="B61:K61"/>
    <mergeCell ref="H9:I9"/>
    <mergeCell ref="K9:AA9"/>
    <mergeCell ref="AQ9:AW9"/>
    <mergeCell ref="AZ9:BF9"/>
    <mergeCell ref="B54:C54"/>
    <mergeCell ref="BA5:BA7"/>
    <mergeCell ref="BB5:BB7"/>
    <mergeCell ref="BC5:BC7"/>
    <mergeCell ref="BD5:BD7"/>
    <mergeCell ref="W5:W7"/>
    <mergeCell ref="X5:X7"/>
    <mergeCell ref="Y5:Y7"/>
    <mergeCell ref="AG8:AG9"/>
    <mergeCell ref="AH8:AH9"/>
    <mergeCell ref="AI8:AI9"/>
    <mergeCell ref="AJ8:AJ9"/>
    <mergeCell ref="J8:J9"/>
    <mergeCell ref="AB8:AB9"/>
    <mergeCell ref="AC8:AC9"/>
    <mergeCell ref="AD8:AD9"/>
    <mergeCell ref="AE8:AE9"/>
    <mergeCell ref="AF8:AF9"/>
    <mergeCell ref="AP8:AP9"/>
    <mergeCell ref="AX8:AX9"/>
    <mergeCell ref="AY8:AY9"/>
    <mergeCell ref="BG8:BG9"/>
    <mergeCell ref="AK8:AK9"/>
    <mergeCell ref="AL8:AL9"/>
    <mergeCell ref="AM8:AM9"/>
    <mergeCell ref="AN8:AN9"/>
    <mergeCell ref="AO8:AO9"/>
  </mergeCells>
  <pageMargins left="0.7" right="0.7" top="0.75" bottom="0.75" header="0.3" footer="0.3"/>
  <pageSetup orientation="portrait"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B1:BH104"/>
  <sheetViews>
    <sheetView topLeftCell="A7" zoomScale="101" zoomScaleNormal="101" workbookViewId="0">
      <selection activeCell="P49" sqref="P49"/>
    </sheetView>
  </sheetViews>
  <sheetFormatPr baseColWidth="10" defaultRowHeight="15" x14ac:dyDescent="0.25"/>
  <cols>
    <col min="1" max="1" width="4.7109375" customWidth="1"/>
    <col min="2" max="2" width="4" style="285" customWidth="1"/>
    <col min="3" max="3" width="11" customWidth="1"/>
    <col min="4" max="4" width="11.140625" customWidth="1"/>
    <col min="5" max="9" width="10.7109375" style="30" customWidth="1"/>
    <col min="10" max="11" width="10.7109375" customWidth="1"/>
    <col min="12" max="12" width="12" customWidth="1"/>
    <col min="13" max="16" width="10.7109375" style="30" customWidth="1"/>
    <col min="17" max="22" width="8.7109375" style="30" customWidth="1"/>
    <col min="23" max="28" width="10.7109375" style="30" customWidth="1"/>
    <col min="29" max="29" width="12.42578125" customWidth="1"/>
    <col min="30" max="30" width="16.7109375" customWidth="1"/>
    <col min="31" max="31" width="10.7109375" customWidth="1"/>
    <col min="32" max="51" width="10.7109375" style="30" customWidth="1"/>
    <col min="52" max="52" width="21.85546875" style="30" customWidth="1"/>
    <col min="53" max="58" width="10.7109375" style="30" customWidth="1"/>
    <col min="251" max="251" width="2.5703125" customWidth="1"/>
    <col min="252" max="252" width="5.140625" customWidth="1"/>
    <col min="253" max="253" width="12.42578125" customWidth="1"/>
    <col min="254" max="254" width="8.5703125" customWidth="1"/>
    <col min="255" max="255" width="9.28515625" customWidth="1"/>
    <col min="256" max="256" width="9.140625" customWidth="1"/>
    <col min="257" max="257" width="9" customWidth="1"/>
    <col min="258" max="258" width="8.85546875" customWidth="1"/>
    <col min="259" max="259" width="9" customWidth="1"/>
    <col min="260" max="261" width="8.85546875" customWidth="1"/>
    <col min="262" max="262" width="9.140625" customWidth="1"/>
    <col min="263" max="263" width="9.28515625" customWidth="1"/>
    <col min="264" max="264" width="9.42578125" customWidth="1"/>
    <col min="265" max="265" width="9.28515625" customWidth="1"/>
    <col min="266" max="266" width="9.5703125" customWidth="1"/>
    <col min="267" max="267" width="10" customWidth="1"/>
    <col min="268" max="268" width="10.140625" customWidth="1"/>
    <col min="269" max="269" width="10.28515625" customWidth="1"/>
    <col min="270" max="270" width="9.42578125" customWidth="1"/>
    <col min="271" max="271" width="9.5703125" customWidth="1"/>
    <col min="272" max="272" width="9" customWidth="1"/>
    <col min="273" max="273" width="9.42578125" customWidth="1"/>
    <col min="274" max="275" width="9.7109375" customWidth="1"/>
    <col min="276" max="277" width="10" customWidth="1"/>
    <col min="278" max="278" width="9.85546875" customWidth="1"/>
    <col min="279" max="279" width="14.140625" customWidth="1"/>
    <col min="280" max="280" width="10.42578125" customWidth="1"/>
    <col min="281" max="281" width="10.5703125" customWidth="1"/>
    <col min="282" max="282" width="10.42578125" customWidth="1"/>
    <col min="283" max="283" width="10.28515625" customWidth="1"/>
    <col min="284" max="284" width="10.5703125" customWidth="1"/>
    <col min="285" max="285" width="9.140625" customWidth="1"/>
    <col min="286" max="286" width="10.42578125" customWidth="1"/>
    <col min="287" max="292" width="9.140625" customWidth="1"/>
    <col min="293" max="293" width="8" customWidth="1"/>
    <col min="294" max="302" width="7.28515625" customWidth="1"/>
    <col min="303" max="303" width="8.42578125" customWidth="1"/>
    <col min="304" max="304" width="9.28515625" customWidth="1"/>
    <col min="305" max="305" width="7.28515625" customWidth="1"/>
    <col min="306" max="306" width="9.85546875" customWidth="1"/>
    <col min="307" max="307" width="10.5703125" customWidth="1"/>
    <col min="308" max="308" width="8.5703125" customWidth="1"/>
    <col min="309" max="310" width="8.42578125" customWidth="1"/>
    <col min="311" max="311" width="9.140625" customWidth="1"/>
    <col min="312" max="312" width="8.140625" customWidth="1"/>
    <col min="313" max="313" width="8.85546875" customWidth="1"/>
    <col min="507" max="507" width="2.5703125" customWidth="1"/>
    <col min="508" max="508" width="5.140625" customWidth="1"/>
    <col min="509" max="509" width="12.42578125" customWidth="1"/>
    <col min="510" max="510" width="8.5703125" customWidth="1"/>
    <col min="511" max="511" width="9.28515625" customWidth="1"/>
    <col min="512" max="512" width="9.140625" customWidth="1"/>
    <col min="513" max="513" width="9" customWidth="1"/>
    <col min="514" max="514" width="8.85546875" customWidth="1"/>
    <col min="515" max="515" width="9" customWidth="1"/>
    <col min="516" max="517" width="8.85546875" customWidth="1"/>
    <col min="518" max="518" width="9.140625" customWidth="1"/>
    <col min="519" max="519" width="9.28515625" customWidth="1"/>
    <col min="520" max="520" width="9.42578125" customWidth="1"/>
    <col min="521" max="521" width="9.28515625" customWidth="1"/>
    <col min="522" max="522" width="9.5703125" customWidth="1"/>
    <col min="523" max="523" width="10" customWidth="1"/>
    <col min="524" max="524" width="10.140625" customWidth="1"/>
    <col min="525" max="525" width="10.28515625" customWidth="1"/>
    <col min="526" max="526" width="9.42578125" customWidth="1"/>
    <col min="527" max="527" width="9.5703125" customWidth="1"/>
    <col min="528" max="528" width="9" customWidth="1"/>
    <col min="529" max="529" width="9.42578125" customWidth="1"/>
    <col min="530" max="531" width="9.7109375" customWidth="1"/>
    <col min="532" max="533" width="10" customWidth="1"/>
    <col min="534" max="534" width="9.85546875" customWidth="1"/>
    <col min="535" max="535" width="14.140625" customWidth="1"/>
    <col min="536" max="536" width="10.42578125" customWidth="1"/>
    <col min="537" max="537" width="10.5703125" customWidth="1"/>
    <col min="538" max="538" width="10.42578125" customWidth="1"/>
    <col min="539" max="539" width="10.28515625" customWidth="1"/>
    <col min="540" max="540" width="10.5703125" customWidth="1"/>
    <col min="541" max="541" width="9.140625" customWidth="1"/>
    <col min="542" max="542" width="10.42578125" customWidth="1"/>
    <col min="543" max="548" width="9.140625" customWidth="1"/>
    <col min="549" max="549" width="8" customWidth="1"/>
    <col min="550" max="558" width="7.28515625" customWidth="1"/>
    <col min="559" max="559" width="8.42578125" customWidth="1"/>
    <col min="560" max="560" width="9.28515625" customWidth="1"/>
    <col min="561" max="561" width="7.28515625" customWidth="1"/>
    <col min="562" max="562" width="9.85546875" customWidth="1"/>
    <col min="563" max="563" width="10.5703125" customWidth="1"/>
    <col min="564" max="564" width="8.5703125" customWidth="1"/>
    <col min="565" max="566" width="8.42578125" customWidth="1"/>
    <col min="567" max="567" width="9.140625" customWidth="1"/>
    <col min="568" max="568" width="8.140625" customWidth="1"/>
    <col min="569" max="569" width="8.85546875" customWidth="1"/>
    <col min="763" max="763" width="2.5703125" customWidth="1"/>
    <col min="764" max="764" width="5.140625" customWidth="1"/>
    <col min="765" max="765" width="12.42578125" customWidth="1"/>
    <col min="766" max="766" width="8.5703125" customWidth="1"/>
    <col min="767" max="767" width="9.28515625" customWidth="1"/>
    <col min="768" max="768" width="9.140625" customWidth="1"/>
    <col min="769" max="769" width="9" customWidth="1"/>
    <col min="770" max="770" width="8.85546875" customWidth="1"/>
    <col min="771" max="771" width="9" customWidth="1"/>
    <col min="772" max="773" width="8.85546875" customWidth="1"/>
    <col min="774" max="774" width="9.140625" customWidth="1"/>
    <col min="775" max="775" width="9.28515625" customWidth="1"/>
    <col min="776" max="776" width="9.42578125" customWidth="1"/>
    <col min="777" max="777" width="9.28515625" customWidth="1"/>
    <col min="778" max="778" width="9.5703125" customWidth="1"/>
    <col min="779" max="779" width="10" customWidth="1"/>
    <col min="780" max="780" width="10.140625" customWidth="1"/>
    <col min="781" max="781" width="10.28515625" customWidth="1"/>
    <col min="782" max="782" width="9.42578125" customWidth="1"/>
    <col min="783" max="783" width="9.5703125" customWidth="1"/>
    <col min="784" max="784" width="9" customWidth="1"/>
    <col min="785" max="785" width="9.42578125" customWidth="1"/>
    <col min="786" max="787" width="9.7109375" customWidth="1"/>
    <col min="788" max="789" width="10" customWidth="1"/>
    <col min="790" max="790" width="9.85546875" customWidth="1"/>
    <col min="791" max="791" width="14.140625" customWidth="1"/>
    <col min="792" max="792" width="10.42578125" customWidth="1"/>
    <col min="793" max="793" width="10.5703125" customWidth="1"/>
    <col min="794" max="794" width="10.42578125" customWidth="1"/>
    <col min="795" max="795" width="10.28515625" customWidth="1"/>
    <col min="796" max="796" width="10.5703125" customWidth="1"/>
    <col min="797" max="797" width="9.140625" customWidth="1"/>
    <col min="798" max="798" width="10.42578125" customWidth="1"/>
    <col min="799" max="804" width="9.140625" customWidth="1"/>
    <col min="805" max="805" width="8" customWidth="1"/>
    <col min="806" max="814" width="7.28515625" customWidth="1"/>
    <col min="815" max="815" width="8.42578125" customWidth="1"/>
    <col min="816" max="816" width="9.28515625" customWidth="1"/>
    <col min="817" max="817" width="7.28515625" customWidth="1"/>
    <col min="818" max="818" width="9.85546875" customWidth="1"/>
    <col min="819" max="819" width="10.5703125" customWidth="1"/>
    <col min="820" max="820" width="8.5703125" customWidth="1"/>
    <col min="821" max="822" width="8.42578125" customWidth="1"/>
    <col min="823" max="823" width="9.140625" customWidth="1"/>
    <col min="824" max="824" width="8.140625" customWidth="1"/>
    <col min="825" max="825" width="8.85546875" customWidth="1"/>
    <col min="1019" max="1019" width="2.5703125" customWidth="1"/>
    <col min="1020" max="1020" width="5.140625" customWidth="1"/>
    <col min="1021" max="1021" width="12.42578125" customWidth="1"/>
    <col min="1022" max="1022" width="8.5703125" customWidth="1"/>
    <col min="1023" max="1023" width="9.28515625" customWidth="1"/>
    <col min="1024" max="1024" width="9.140625" customWidth="1"/>
    <col min="1025" max="1025" width="9" customWidth="1"/>
    <col min="1026" max="1026" width="8.85546875" customWidth="1"/>
    <col min="1027" max="1027" width="9" customWidth="1"/>
    <col min="1028" max="1029" width="8.85546875" customWidth="1"/>
    <col min="1030" max="1030" width="9.140625" customWidth="1"/>
    <col min="1031" max="1031" width="9.28515625" customWidth="1"/>
    <col min="1032" max="1032" width="9.42578125" customWidth="1"/>
    <col min="1033" max="1033" width="9.28515625" customWidth="1"/>
    <col min="1034" max="1034" width="9.5703125" customWidth="1"/>
    <col min="1035" max="1035" width="10" customWidth="1"/>
    <col min="1036" max="1036" width="10.140625" customWidth="1"/>
    <col min="1037" max="1037" width="10.28515625" customWidth="1"/>
    <col min="1038" max="1038" width="9.42578125" customWidth="1"/>
    <col min="1039" max="1039" width="9.5703125" customWidth="1"/>
    <col min="1040" max="1040" width="9" customWidth="1"/>
    <col min="1041" max="1041" width="9.42578125" customWidth="1"/>
    <col min="1042" max="1043" width="9.7109375" customWidth="1"/>
    <col min="1044" max="1045" width="10" customWidth="1"/>
    <col min="1046" max="1046" width="9.85546875" customWidth="1"/>
    <col min="1047" max="1047" width="14.140625" customWidth="1"/>
    <col min="1048" max="1048" width="10.42578125" customWidth="1"/>
    <col min="1049" max="1049" width="10.5703125" customWidth="1"/>
    <col min="1050" max="1050" width="10.42578125" customWidth="1"/>
    <col min="1051" max="1051" width="10.28515625" customWidth="1"/>
    <col min="1052" max="1052" width="10.5703125" customWidth="1"/>
    <col min="1053" max="1053" width="9.140625" customWidth="1"/>
    <col min="1054" max="1054" width="10.42578125" customWidth="1"/>
    <col min="1055" max="1060" width="9.140625" customWidth="1"/>
    <col min="1061" max="1061" width="8" customWidth="1"/>
    <col min="1062" max="1070" width="7.28515625" customWidth="1"/>
    <col min="1071" max="1071" width="8.42578125" customWidth="1"/>
    <col min="1072" max="1072" width="9.28515625" customWidth="1"/>
    <col min="1073" max="1073" width="7.28515625" customWidth="1"/>
    <col min="1074" max="1074" width="9.85546875" customWidth="1"/>
    <col min="1075" max="1075" width="10.5703125" customWidth="1"/>
    <col min="1076" max="1076" width="8.5703125" customWidth="1"/>
    <col min="1077" max="1078" width="8.42578125" customWidth="1"/>
    <col min="1079" max="1079" width="9.140625" customWidth="1"/>
    <col min="1080" max="1080" width="8.140625" customWidth="1"/>
    <col min="1081" max="1081" width="8.85546875" customWidth="1"/>
    <col min="1275" max="1275" width="2.5703125" customWidth="1"/>
    <col min="1276" max="1276" width="5.140625" customWidth="1"/>
    <col min="1277" max="1277" width="12.42578125" customWidth="1"/>
    <col min="1278" max="1278" width="8.5703125" customWidth="1"/>
    <col min="1279" max="1279" width="9.28515625" customWidth="1"/>
    <col min="1280" max="1280" width="9.140625" customWidth="1"/>
    <col min="1281" max="1281" width="9" customWidth="1"/>
    <col min="1282" max="1282" width="8.85546875" customWidth="1"/>
    <col min="1283" max="1283" width="9" customWidth="1"/>
    <col min="1284" max="1285" width="8.85546875" customWidth="1"/>
    <col min="1286" max="1286" width="9.140625" customWidth="1"/>
    <col min="1287" max="1287" width="9.28515625" customWidth="1"/>
    <col min="1288" max="1288" width="9.42578125" customWidth="1"/>
    <col min="1289" max="1289" width="9.28515625" customWidth="1"/>
    <col min="1290" max="1290" width="9.5703125" customWidth="1"/>
    <col min="1291" max="1291" width="10" customWidth="1"/>
    <col min="1292" max="1292" width="10.140625" customWidth="1"/>
    <col min="1293" max="1293" width="10.28515625" customWidth="1"/>
    <col min="1294" max="1294" width="9.42578125" customWidth="1"/>
    <col min="1295" max="1295" width="9.5703125" customWidth="1"/>
    <col min="1296" max="1296" width="9" customWidth="1"/>
    <col min="1297" max="1297" width="9.42578125" customWidth="1"/>
    <col min="1298" max="1299" width="9.7109375" customWidth="1"/>
    <col min="1300" max="1301" width="10" customWidth="1"/>
    <col min="1302" max="1302" width="9.85546875" customWidth="1"/>
    <col min="1303" max="1303" width="14.140625" customWidth="1"/>
    <col min="1304" max="1304" width="10.42578125" customWidth="1"/>
    <col min="1305" max="1305" width="10.5703125" customWidth="1"/>
    <col min="1306" max="1306" width="10.42578125" customWidth="1"/>
    <col min="1307" max="1307" width="10.28515625" customWidth="1"/>
    <col min="1308" max="1308" width="10.5703125" customWidth="1"/>
    <col min="1309" max="1309" width="9.140625" customWidth="1"/>
    <col min="1310" max="1310" width="10.42578125" customWidth="1"/>
    <col min="1311" max="1316" width="9.140625" customWidth="1"/>
    <col min="1317" max="1317" width="8" customWidth="1"/>
    <col min="1318" max="1326" width="7.28515625" customWidth="1"/>
    <col min="1327" max="1327" width="8.42578125" customWidth="1"/>
    <col min="1328" max="1328" width="9.28515625" customWidth="1"/>
    <col min="1329" max="1329" width="7.28515625" customWidth="1"/>
    <col min="1330" max="1330" width="9.85546875" customWidth="1"/>
    <col min="1331" max="1331" width="10.5703125" customWidth="1"/>
    <col min="1332" max="1332" width="8.5703125" customWidth="1"/>
    <col min="1333" max="1334" width="8.42578125" customWidth="1"/>
    <col min="1335" max="1335" width="9.140625" customWidth="1"/>
    <col min="1336" max="1336" width="8.140625" customWidth="1"/>
    <col min="1337" max="1337" width="8.85546875" customWidth="1"/>
    <col min="1531" max="1531" width="2.5703125" customWidth="1"/>
    <col min="1532" max="1532" width="5.140625" customWidth="1"/>
    <col min="1533" max="1533" width="12.42578125" customWidth="1"/>
    <col min="1534" max="1534" width="8.5703125" customWidth="1"/>
    <col min="1535" max="1535" width="9.28515625" customWidth="1"/>
    <col min="1536" max="1536" width="9.140625" customWidth="1"/>
    <col min="1537" max="1537" width="9" customWidth="1"/>
    <col min="1538" max="1538" width="8.85546875" customWidth="1"/>
    <col min="1539" max="1539" width="9" customWidth="1"/>
    <col min="1540" max="1541" width="8.85546875" customWidth="1"/>
    <col min="1542" max="1542" width="9.140625" customWidth="1"/>
    <col min="1543" max="1543" width="9.28515625" customWidth="1"/>
    <col min="1544" max="1544" width="9.42578125" customWidth="1"/>
    <col min="1545" max="1545" width="9.28515625" customWidth="1"/>
    <col min="1546" max="1546" width="9.5703125" customWidth="1"/>
    <col min="1547" max="1547" width="10" customWidth="1"/>
    <col min="1548" max="1548" width="10.140625" customWidth="1"/>
    <col min="1549" max="1549" width="10.28515625" customWidth="1"/>
    <col min="1550" max="1550" width="9.42578125" customWidth="1"/>
    <col min="1551" max="1551" width="9.5703125" customWidth="1"/>
    <col min="1552" max="1552" width="9" customWidth="1"/>
    <col min="1553" max="1553" width="9.42578125" customWidth="1"/>
    <col min="1554" max="1555" width="9.7109375" customWidth="1"/>
    <col min="1556" max="1557" width="10" customWidth="1"/>
    <col min="1558" max="1558" width="9.85546875" customWidth="1"/>
    <col min="1559" max="1559" width="14.140625" customWidth="1"/>
    <col min="1560" max="1560" width="10.42578125" customWidth="1"/>
    <col min="1561" max="1561" width="10.5703125" customWidth="1"/>
    <col min="1562" max="1562" width="10.42578125" customWidth="1"/>
    <col min="1563" max="1563" width="10.28515625" customWidth="1"/>
    <col min="1564" max="1564" width="10.5703125" customWidth="1"/>
    <col min="1565" max="1565" width="9.140625" customWidth="1"/>
    <col min="1566" max="1566" width="10.42578125" customWidth="1"/>
    <col min="1567" max="1572" width="9.140625" customWidth="1"/>
    <col min="1573" max="1573" width="8" customWidth="1"/>
    <col min="1574" max="1582" width="7.28515625" customWidth="1"/>
    <col min="1583" max="1583" width="8.42578125" customWidth="1"/>
    <col min="1584" max="1584" width="9.28515625" customWidth="1"/>
    <col min="1585" max="1585" width="7.28515625" customWidth="1"/>
    <col min="1586" max="1586" width="9.85546875" customWidth="1"/>
    <col min="1587" max="1587" width="10.5703125" customWidth="1"/>
    <col min="1588" max="1588" width="8.5703125" customWidth="1"/>
    <col min="1589" max="1590" width="8.42578125" customWidth="1"/>
    <col min="1591" max="1591" width="9.140625" customWidth="1"/>
    <col min="1592" max="1592" width="8.140625" customWidth="1"/>
    <col min="1593" max="1593" width="8.85546875" customWidth="1"/>
    <col min="1787" max="1787" width="2.5703125" customWidth="1"/>
    <col min="1788" max="1788" width="5.140625" customWidth="1"/>
    <col min="1789" max="1789" width="12.42578125" customWidth="1"/>
    <col min="1790" max="1790" width="8.5703125" customWidth="1"/>
    <col min="1791" max="1791" width="9.28515625" customWidth="1"/>
    <col min="1792" max="1792" width="9.140625" customWidth="1"/>
    <col min="1793" max="1793" width="9" customWidth="1"/>
    <col min="1794" max="1794" width="8.85546875" customWidth="1"/>
    <col min="1795" max="1795" width="9" customWidth="1"/>
    <col min="1796" max="1797" width="8.85546875" customWidth="1"/>
    <col min="1798" max="1798" width="9.140625" customWidth="1"/>
    <col min="1799" max="1799" width="9.28515625" customWidth="1"/>
    <col min="1800" max="1800" width="9.42578125" customWidth="1"/>
    <col min="1801" max="1801" width="9.28515625" customWidth="1"/>
    <col min="1802" max="1802" width="9.5703125" customWidth="1"/>
    <col min="1803" max="1803" width="10" customWidth="1"/>
    <col min="1804" max="1804" width="10.140625" customWidth="1"/>
    <col min="1805" max="1805" width="10.28515625" customWidth="1"/>
    <col min="1806" max="1806" width="9.42578125" customWidth="1"/>
    <col min="1807" max="1807" width="9.5703125" customWidth="1"/>
    <col min="1808" max="1808" width="9" customWidth="1"/>
    <col min="1809" max="1809" width="9.42578125" customWidth="1"/>
    <col min="1810" max="1811" width="9.7109375" customWidth="1"/>
    <col min="1812" max="1813" width="10" customWidth="1"/>
    <col min="1814" max="1814" width="9.85546875" customWidth="1"/>
    <col min="1815" max="1815" width="14.140625" customWidth="1"/>
    <col min="1816" max="1816" width="10.42578125" customWidth="1"/>
    <col min="1817" max="1817" width="10.5703125" customWidth="1"/>
    <col min="1818" max="1818" width="10.42578125" customWidth="1"/>
    <col min="1819" max="1819" width="10.28515625" customWidth="1"/>
    <col min="1820" max="1820" width="10.5703125" customWidth="1"/>
    <col min="1821" max="1821" width="9.140625" customWidth="1"/>
    <col min="1822" max="1822" width="10.42578125" customWidth="1"/>
    <col min="1823" max="1828" width="9.140625" customWidth="1"/>
    <col min="1829" max="1829" width="8" customWidth="1"/>
    <col min="1830" max="1838" width="7.28515625" customWidth="1"/>
    <col min="1839" max="1839" width="8.42578125" customWidth="1"/>
    <col min="1840" max="1840" width="9.28515625" customWidth="1"/>
    <col min="1841" max="1841" width="7.28515625" customWidth="1"/>
    <col min="1842" max="1842" width="9.85546875" customWidth="1"/>
    <col min="1843" max="1843" width="10.5703125" customWidth="1"/>
    <col min="1844" max="1844" width="8.5703125" customWidth="1"/>
    <col min="1845" max="1846" width="8.42578125" customWidth="1"/>
    <col min="1847" max="1847" width="9.140625" customWidth="1"/>
    <col min="1848" max="1848" width="8.140625" customWidth="1"/>
    <col min="1849" max="1849" width="8.85546875" customWidth="1"/>
    <col min="2043" max="2043" width="2.5703125" customWidth="1"/>
    <col min="2044" max="2044" width="5.140625" customWidth="1"/>
    <col min="2045" max="2045" width="12.42578125" customWidth="1"/>
    <col min="2046" max="2046" width="8.5703125" customWidth="1"/>
    <col min="2047" max="2047" width="9.28515625" customWidth="1"/>
    <col min="2048" max="2048" width="9.140625" customWidth="1"/>
    <col min="2049" max="2049" width="9" customWidth="1"/>
    <col min="2050" max="2050" width="8.85546875" customWidth="1"/>
    <col min="2051" max="2051" width="9" customWidth="1"/>
    <col min="2052" max="2053" width="8.85546875" customWidth="1"/>
    <col min="2054" max="2054" width="9.140625" customWidth="1"/>
    <col min="2055" max="2055" width="9.28515625" customWidth="1"/>
    <col min="2056" max="2056" width="9.42578125" customWidth="1"/>
    <col min="2057" max="2057" width="9.28515625" customWidth="1"/>
    <col min="2058" max="2058" width="9.5703125" customWidth="1"/>
    <col min="2059" max="2059" width="10" customWidth="1"/>
    <col min="2060" max="2060" width="10.140625" customWidth="1"/>
    <col min="2061" max="2061" width="10.28515625" customWidth="1"/>
    <col min="2062" max="2062" width="9.42578125" customWidth="1"/>
    <col min="2063" max="2063" width="9.5703125" customWidth="1"/>
    <col min="2064" max="2064" width="9" customWidth="1"/>
    <col min="2065" max="2065" width="9.42578125" customWidth="1"/>
    <col min="2066" max="2067" width="9.7109375" customWidth="1"/>
    <col min="2068" max="2069" width="10" customWidth="1"/>
    <col min="2070" max="2070" width="9.85546875" customWidth="1"/>
    <col min="2071" max="2071" width="14.140625" customWidth="1"/>
    <col min="2072" max="2072" width="10.42578125" customWidth="1"/>
    <col min="2073" max="2073" width="10.5703125" customWidth="1"/>
    <col min="2074" max="2074" width="10.42578125" customWidth="1"/>
    <col min="2075" max="2075" width="10.28515625" customWidth="1"/>
    <col min="2076" max="2076" width="10.5703125" customWidth="1"/>
    <col min="2077" max="2077" width="9.140625" customWidth="1"/>
    <col min="2078" max="2078" width="10.42578125" customWidth="1"/>
    <col min="2079" max="2084" width="9.140625" customWidth="1"/>
    <col min="2085" max="2085" width="8" customWidth="1"/>
    <col min="2086" max="2094" width="7.28515625" customWidth="1"/>
    <col min="2095" max="2095" width="8.42578125" customWidth="1"/>
    <col min="2096" max="2096" width="9.28515625" customWidth="1"/>
    <col min="2097" max="2097" width="7.28515625" customWidth="1"/>
    <col min="2098" max="2098" width="9.85546875" customWidth="1"/>
    <col min="2099" max="2099" width="10.5703125" customWidth="1"/>
    <col min="2100" max="2100" width="8.5703125" customWidth="1"/>
    <col min="2101" max="2102" width="8.42578125" customWidth="1"/>
    <col min="2103" max="2103" width="9.140625" customWidth="1"/>
    <col min="2104" max="2104" width="8.140625" customWidth="1"/>
    <col min="2105" max="2105" width="8.85546875" customWidth="1"/>
    <col min="2299" max="2299" width="2.5703125" customWidth="1"/>
    <col min="2300" max="2300" width="5.140625" customWidth="1"/>
    <col min="2301" max="2301" width="12.42578125" customWidth="1"/>
    <col min="2302" max="2302" width="8.5703125" customWidth="1"/>
    <col min="2303" max="2303" width="9.28515625" customWidth="1"/>
    <col min="2304" max="2304" width="9.140625" customWidth="1"/>
    <col min="2305" max="2305" width="9" customWidth="1"/>
    <col min="2306" max="2306" width="8.85546875" customWidth="1"/>
    <col min="2307" max="2307" width="9" customWidth="1"/>
    <col min="2308" max="2309" width="8.85546875" customWidth="1"/>
    <col min="2310" max="2310" width="9.140625" customWidth="1"/>
    <col min="2311" max="2311" width="9.28515625" customWidth="1"/>
    <col min="2312" max="2312" width="9.42578125" customWidth="1"/>
    <col min="2313" max="2313" width="9.28515625" customWidth="1"/>
    <col min="2314" max="2314" width="9.5703125" customWidth="1"/>
    <col min="2315" max="2315" width="10" customWidth="1"/>
    <col min="2316" max="2316" width="10.140625" customWidth="1"/>
    <col min="2317" max="2317" width="10.28515625" customWidth="1"/>
    <col min="2318" max="2318" width="9.42578125" customWidth="1"/>
    <col min="2319" max="2319" width="9.5703125" customWidth="1"/>
    <col min="2320" max="2320" width="9" customWidth="1"/>
    <col min="2321" max="2321" width="9.42578125" customWidth="1"/>
    <col min="2322" max="2323" width="9.7109375" customWidth="1"/>
    <col min="2324" max="2325" width="10" customWidth="1"/>
    <col min="2326" max="2326" width="9.85546875" customWidth="1"/>
    <col min="2327" max="2327" width="14.140625" customWidth="1"/>
    <col min="2328" max="2328" width="10.42578125" customWidth="1"/>
    <col min="2329" max="2329" width="10.5703125" customWidth="1"/>
    <col min="2330" max="2330" width="10.42578125" customWidth="1"/>
    <col min="2331" max="2331" width="10.28515625" customWidth="1"/>
    <col min="2332" max="2332" width="10.5703125" customWidth="1"/>
    <col min="2333" max="2333" width="9.140625" customWidth="1"/>
    <col min="2334" max="2334" width="10.42578125" customWidth="1"/>
    <col min="2335" max="2340" width="9.140625" customWidth="1"/>
    <col min="2341" max="2341" width="8" customWidth="1"/>
    <col min="2342" max="2350" width="7.28515625" customWidth="1"/>
    <col min="2351" max="2351" width="8.42578125" customWidth="1"/>
    <col min="2352" max="2352" width="9.28515625" customWidth="1"/>
    <col min="2353" max="2353" width="7.28515625" customWidth="1"/>
    <col min="2354" max="2354" width="9.85546875" customWidth="1"/>
    <col min="2355" max="2355" width="10.5703125" customWidth="1"/>
    <col min="2356" max="2356" width="8.5703125" customWidth="1"/>
    <col min="2357" max="2358" width="8.42578125" customWidth="1"/>
    <col min="2359" max="2359" width="9.140625" customWidth="1"/>
    <col min="2360" max="2360" width="8.140625" customWidth="1"/>
    <col min="2361" max="2361" width="8.85546875" customWidth="1"/>
    <col min="2555" max="2555" width="2.5703125" customWidth="1"/>
    <col min="2556" max="2556" width="5.140625" customWidth="1"/>
    <col min="2557" max="2557" width="12.42578125" customWidth="1"/>
    <col min="2558" max="2558" width="8.5703125" customWidth="1"/>
    <col min="2559" max="2559" width="9.28515625" customWidth="1"/>
    <col min="2560" max="2560" width="9.140625" customWidth="1"/>
    <col min="2561" max="2561" width="9" customWidth="1"/>
    <col min="2562" max="2562" width="8.85546875" customWidth="1"/>
    <col min="2563" max="2563" width="9" customWidth="1"/>
    <col min="2564" max="2565" width="8.85546875" customWidth="1"/>
    <col min="2566" max="2566" width="9.140625" customWidth="1"/>
    <col min="2567" max="2567" width="9.28515625" customWidth="1"/>
    <col min="2568" max="2568" width="9.42578125" customWidth="1"/>
    <col min="2569" max="2569" width="9.28515625" customWidth="1"/>
    <col min="2570" max="2570" width="9.5703125" customWidth="1"/>
    <col min="2571" max="2571" width="10" customWidth="1"/>
    <col min="2572" max="2572" width="10.140625" customWidth="1"/>
    <col min="2573" max="2573" width="10.28515625" customWidth="1"/>
    <col min="2574" max="2574" width="9.42578125" customWidth="1"/>
    <col min="2575" max="2575" width="9.5703125" customWidth="1"/>
    <col min="2576" max="2576" width="9" customWidth="1"/>
    <col min="2577" max="2577" width="9.42578125" customWidth="1"/>
    <col min="2578" max="2579" width="9.7109375" customWidth="1"/>
    <col min="2580" max="2581" width="10" customWidth="1"/>
    <col min="2582" max="2582" width="9.85546875" customWidth="1"/>
    <col min="2583" max="2583" width="14.140625" customWidth="1"/>
    <col min="2584" max="2584" width="10.42578125" customWidth="1"/>
    <col min="2585" max="2585" width="10.5703125" customWidth="1"/>
    <col min="2586" max="2586" width="10.42578125" customWidth="1"/>
    <col min="2587" max="2587" width="10.28515625" customWidth="1"/>
    <col min="2588" max="2588" width="10.5703125" customWidth="1"/>
    <col min="2589" max="2589" width="9.140625" customWidth="1"/>
    <col min="2590" max="2590" width="10.42578125" customWidth="1"/>
    <col min="2591" max="2596" width="9.140625" customWidth="1"/>
    <col min="2597" max="2597" width="8" customWidth="1"/>
    <col min="2598" max="2606" width="7.28515625" customWidth="1"/>
    <col min="2607" max="2607" width="8.42578125" customWidth="1"/>
    <col min="2608" max="2608" width="9.28515625" customWidth="1"/>
    <col min="2609" max="2609" width="7.28515625" customWidth="1"/>
    <col min="2610" max="2610" width="9.85546875" customWidth="1"/>
    <col min="2611" max="2611" width="10.5703125" customWidth="1"/>
    <col min="2612" max="2612" width="8.5703125" customWidth="1"/>
    <col min="2613" max="2614" width="8.42578125" customWidth="1"/>
    <col min="2615" max="2615" width="9.140625" customWidth="1"/>
    <col min="2616" max="2616" width="8.140625" customWidth="1"/>
    <col min="2617" max="2617" width="8.85546875" customWidth="1"/>
    <col min="2811" max="2811" width="2.5703125" customWidth="1"/>
    <col min="2812" max="2812" width="5.140625" customWidth="1"/>
    <col min="2813" max="2813" width="12.42578125" customWidth="1"/>
    <col min="2814" max="2814" width="8.5703125" customWidth="1"/>
    <col min="2815" max="2815" width="9.28515625" customWidth="1"/>
    <col min="2816" max="2816" width="9.140625" customWidth="1"/>
    <col min="2817" max="2817" width="9" customWidth="1"/>
    <col min="2818" max="2818" width="8.85546875" customWidth="1"/>
    <col min="2819" max="2819" width="9" customWidth="1"/>
    <col min="2820" max="2821" width="8.85546875" customWidth="1"/>
    <col min="2822" max="2822" width="9.140625" customWidth="1"/>
    <col min="2823" max="2823" width="9.28515625" customWidth="1"/>
    <col min="2824" max="2824" width="9.42578125" customWidth="1"/>
    <col min="2825" max="2825" width="9.28515625" customWidth="1"/>
    <col min="2826" max="2826" width="9.5703125" customWidth="1"/>
    <col min="2827" max="2827" width="10" customWidth="1"/>
    <col min="2828" max="2828" width="10.140625" customWidth="1"/>
    <col min="2829" max="2829" width="10.28515625" customWidth="1"/>
    <col min="2830" max="2830" width="9.42578125" customWidth="1"/>
    <col min="2831" max="2831" width="9.5703125" customWidth="1"/>
    <col min="2832" max="2832" width="9" customWidth="1"/>
    <col min="2833" max="2833" width="9.42578125" customWidth="1"/>
    <col min="2834" max="2835" width="9.7109375" customWidth="1"/>
    <col min="2836" max="2837" width="10" customWidth="1"/>
    <col min="2838" max="2838" width="9.85546875" customWidth="1"/>
    <col min="2839" max="2839" width="14.140625" customWidth="1"/>
    <col min="2840" max="2840" width="10.42578125" customWidth="1"/>
    <col min="2841" max="2841" width="10.5703125" customWidth="1"/>
    <col min="2842" max="2842" width="10.42578125" customWidth="1"/>
    <col min="2843" max="2843" width="10.28515625" customWidth="1"/>
    <col min="2844" max="2844" width="10.5703125" customWidth="1"/>
    <col min="2845" max="2845" width="9.140625" customWidth="1"/>
    <col min="2846" max="2846" width="10.42578125" customWidth="1"/>
    <col min="2847" max="2852" width="9.140625" customWidth="1"/>
    <col min="2853" max="2853" width="8" customWidth="1"/>
    <col min="2854" max="2862" width="7.28515625" customWidth="1"/>
    <col min="2863" max="2863" width="8.42578125" customWidth="1"/>
    <col min="2864" max="2864" width="9.28515625" customWidth="1"/>
    <col min="2865" max="2865" width="7.28515625" customWidth="1"/>
    <col min="2866" max="2866" width="9.85546875" customWidth="1"/>
    <col min="2867" max="2867" width="10.5703125" customWidth="1"/>
    <col min="2868" max="2868" width="8.5703125" customWidth="1"/>
    <col min="2869" max="2870" width="8.42578125" customWidth="1"/>
    <col min="2871" max="2871" width="9.140625" customWidth="1"/>
    <col min="2872" max="2872" width="8.140625" customWidth="1"/>
    <col min="2873" max="2873" width="8.85546875" customWidth="1"/>
    <col min="3067" max="3067" width="2.5703125" customWidth="1"/>
    <col min="3068" max="3068" width="5.140625" customWidth="1"/>
    <col min="3069" max="3069" width="12.42578125" customWidth="1"/>
    <col min="3070" max="3070" width="8.5703125" customWidth="1"/>
    <col min="3071" max="3071" width="9.28515625" customWidth="1"/>
    <col min="3072" max="3072" width="9.140625" customWidth="1"/>
    <col min="3073" max="3073" width="9" customWidth="1"/>
    <col min="3074" max="3074" width="8.85546875" customWidth="1"/>
    <col min="3075" max="3075" width="9" customWidth="1"/>
    <col min="3076" max="3077" width="8.85546875" customWidth="1"/>
    <col min="3078" max="3078" width="9.140625" customWidth="1"/>
    <col min="3079" max="3079" width="9.28515625" customWidth="1"/>
    <col min="3080" max="3080" width="9.42578125" customWidth="1"/>
    <col min="3081" max="3081" width="9.28515625" customWidth="1"/>
    <col min="3082" max="3082" width="9.5703125" customWidth="1"/>
    <col min="3083" max="3083" width="10" customWidth="1"/>
    <col min="3084" max="3084" width="10.140625" customWidth="1"/>
    <col min="3085" max="3085" width="10.28515625" customWidth="1"/>
    <col min="3086" max="3086" width="9.42578125" customWidth="1"/>
    <col min="3087" max="3087" width="9.5703125" customWidth="1"/>
    <col min="3088" max="3088" width="9" customWidth="1"/>
    <col min="3089" max="3089" width="9.42578125" customWidth="1"/>
    <col min="3090" max="3091" width="9.7109375" customWidth="1"/>
    <col min="3092" max="3093" width="10" customWidth="1"/>
    <col min="3094" max="3094" width="9.85546875" customWidth="1"/>
    <col min="3095" max="3095" width="14.140625" customWidth="1"/>
    <col min="3096" max="3096" width="10.42578125" customWidth="1"/>
    <col min="3097" max="3097" width="10.5703125" customWidth="1"/>
    <col min="3098" max="3098" width="10.42578125" customWidth="1"/>
    <col min="3099" max="3099" width="10.28515625" customWidth="1"/>
    <col min="3100" max="3100" width="10.5703125" customWidth="1"/>
    <col min="3101" max="3101" width="9.140625" customWidth="1"/>
    <col min="3102" max="3102" width="10.42578125" customWidth="1"/>
    <col min="3103" max="3108" width="9.140625" customWidth="1"/>
    <col min="3109" max="3109" width="8" customWidth="1"/>
    <col min="3110" max="3118" width="7.28515625" customWidth="1"/>
    <col min="3119" max="3119" width="8.42578125" customWidth="1"/>
    <col min="3120" max="3120" width="9.28515625" customWidth="1"/>
    <col min="3121" max="3121" width="7.28515625" customWidth="1"/>
    <col min="3122" max="3122" width="9.85546875" customWidth="1"/>
    <col min="3123" max="3123" width="10.5703125" customWidth="1"/>
    <col min="3124" max="3124" width="8.5703125" customWidth="1"/>
    <col min="3125" max="3126" width="8.42578125" customWidth="1"/>
    <col min="3127" max="3127" width="9.140625" customWidth="1"/>
    <col min="3128" max="3128" width="8.140625" customWidth="1"/>
    <col min="3129" max="3129" width="8.85546875" customWidth="1"/>
    <col min="3323" max="3323" width="2.5703125" customWidth="1"/>
    <col min="3324" max="3324" width="5.140625" customWidth="1"/>
    <col min="3325" max="3325" width="12.42578125" customWidth="1"/>
    <col min="3326" max="3326" width="8.5703125" customWidth="1"/>
    <col min="3327" max="3327" width="9.28515625" customWidth="1"/>
    <col min="3328" max="3328" width="9.140625" customWidth="1"/>
    <col min="3329" max="3329" width="9" customWidth="1"/>
    <col min="3330" max="3330" width="8.85546875" customWidth="1"/>
    <col min="3331" max="3331" width="9" customWidth="1"/>
    <col min="3332" max="3333" width="8.85546875" customWidth="1"/>
    <col min="3334" max="3334" width="9.140625" customWidth="1"/>
    <col min="3335" max="3335" width="9.28515625" customWidth="1"/>
    <col min="3336" max="3336" width="9.42578125" customWidth="1"/>
    <col min="3337" max="3337" width="9.28515625" customWidth="1"/>
    <col min="3338" max="3338" width="9.5703125" customWidth="1"/>
    <col min="3339" max="3339" width="10" customWidth="1"/>
    <col min="3340" max="3340" width="10.140625" customWidth="1"/>
    <col min="3341" max="3341" width="10.28515625" customWidth="1"/>
    <col min="3342" max="3342" width="9.42578125" customWidth="1"/>
    <col min="3343" max="3343" width="9.5703125" customWidth="1"/>
    <col min="3344" max="3344" width="9" customWidth="1"/>
    <col min="3345" max="3345" width="9.42578125" customWidth="1"/>
    <col min="3346" max="3347" width="9.7109375" customWidth="1"/>
    <col min="3348" max="3349" width="10" customWidth="1"/>
    <col min="3350" max="3350" width="9.85546875" customWidth="1"/>
    <col min="3351" max="3351" width="14.140625" customWidth="1"/>
    <col min="3352" max="3352" width="10.42578125" customWidth="1"/>
    <col min="3353" max="3353" width="10.5703125" customWidth="1"/>
    <col min="3354" max="3354" width="10.42578125" customWidth="1"/>
    <col min="3355" max="3355" width="10.28515625" customWidth="1"/>
    <col min="3356" max="3356" width="10.5703125" customWidth="1"/>
    <col min="3357" max="3357" width="9.140625" customWidth="1"/>
    <col min="3358" max="3358" width="10.42578125" customWidth="1"/>
    <col min="3359" max="3364" width="9.140625" customWidth="1"/>
    <col min="3365" max="3365" width="8" customWidth="1"/>
    <col min="3366" max="3374" width="7.28515625" customWidth="1"/>
    <col min="3375" max="3375" width="8.42578125" customWidth="1"/>
    <col min="3376" max="3376" width="9.28515625" customWidth="1"/>
    <col min="3377" max="3377" width="7.28515625" customWidth="1"/>
    <col min="3378" max="3378" width="9.85546875" customWidth="1"/>
    <col min="3379" max="3379" width="10.5703125" customWidth="1"/>
    <col min="3380" max="3380" width="8.5703125" customWidth="1"/>
    <col min="3381" max="3382" width="8.42578125" customWidth="1"/>
    <col min="3383" max="3383" width="9.140625" customWidth="1"/>
    <col min="3384" max="3384" width="8.140625" customWidth="1"/>
    <col min="3385" max="3385" width="8.85546875" customWidth="1"/>
    <col min="3579" max="3579" width="2.5703125" customWidth="1"/>
    <col min="3580" max="3580" width="5.140625" customWidth="1"/>
    <col min="3581" max="3581" width="12.42578125" customWidth="1"/>
    <col min="3582" max="3582" width="8.5703125" customWidth="1"/>
    <col min="3583" max="3583" width="9.28515625" customWidth="1"/>
    <col min="3584" max="3584" width="9.140625" customWidth="1"/>
    <col min="3585" max="3585" width="9" customWidth="1"/>
    <col min="3586" max="3586" width="8.85546875" customWidth="1"/>
    <col min="3587" max="3587" width="9" customWidth="1"/>
    <col min="3588" max="3589" width="8.85546875" customWidth="1"/>
    <col min="3590" max="3590" width="9.140625" customWidth="1"/>
    <col min="3591" max="3591" width="9.28515625" customWidth="1"/>
    <col min="3592" max="3592" width="9.42578125" customWidth="1"/>
    <col min="3593" max="3593" width="9.28515625" customWidth="1"/>
    <col min="3594" max="3594" width="9.5703125" customWidth="1"/>
    <col min="3595" max="3595" width="10" customWidth="1"/>
    <col min="3596" max="3596" width="10.140625" customWidth="1"/>
    <col min="3597" max="3597" width="10.28515625" customWidth="1"/>
    <col min="3598" max="3598" width="9.42578125" customWidth="1"/>
    <col min="3599" max="3599" width="9.5703125" customWidth="1"/>
    <col min="3600" max="3600" width="9" customWidth="1"/>
    <col min="3601" max="3601" width="9.42578125" customWidth="1"/>
    <col min="3602" max="3603" width="9.7109375" customWidth="1"/>
    <col min="3604" max="3605" width="10" customWidth="1"/>
    <col min="3606" max="3606" width="9.85546875" customWidth="1"/>
    <col min="3607" max="3607" width="14.140625" customWidth="1"/>
    <col min="3608" max="3608" width="10.42578125" customWidth="1"/>
    <col min="3609" max="3609" width="10.5703125" customWidth="1"/>
    <col min="3610" max="3610" width="10.42578125" customWidth="1"/>
    <col min="3611" max="3611" width="10.28515625" customWidth="1"/>
    <col min="3612" max="3612" width="10.5703125" customWidth="1"/>
    <col min="3613" max="3613" width="9.140625" customWidth="1"/>
    <col min="3614" max="3614" width="10.42578125" customWidth="1"/>
    <col min="3615" max="3620" width="9.140625" customWidth="1"/>
    <col min="3621" max="3621" width="8" customWidth="1"/>
    <col min="3622" max="3630" width="7.28515625" customWidth="1"/>
    <col min="3631" max="3631" width="8.42578125" customWidth="1"/>
    <col min="3632" max="3632" width="9.28515625" customWidth="1"/>
    <col min="3633" max="3633" width="7.28515625" customWidth="1"/>
    <col min="3634" max="3634" width="9.85546875" customWidth="1"/>
    <col min="3635" max="3635" width="10.5703125" customWidth="1"/>
    <col min="3636" max="3636" width="8.5703125" customWidth="1"/>
    <col min="3637" max="3638" width="8.42578125" customWidth="1"/>
    <col min="3639" max="3639" width="9.140625" customWidth="1"/>
    <col min="3640" max="3640" width="8.140625" customWidth="1"/>
    <col min="3641" max="3641" width="8.85546875" customWidth="1"/>
    <col min="3835" max="3835" width="2.5703125" customWidth="1"/>
    <col min="3836" max="3836" width="5.140625" customWidth="1"/>
    <col min="3837" max="3837" width="12.42578125" customWidth="1"/>
    <col min="3838" max="3838" width="8.5703125" customWidth="1"/>
    <col min="3839" max="3839" width="9.28515625" customWidth="1"/>
    <col min="3840" max="3840" width="9.140625" customWidth="1"/>
    <col min="3841" max="3841" width="9" customWidth="1"/>
    <col min="3842" max="3842" width="8.85546875" customWidth="1"/>
    <col min="3843" max="3843" width="9" customWidth="1"/>
    <col min="3844" max="3845" width="8.85546875" customWidth="1"/>
    <col min="3846" max="3846" width="9.140625" customWidth="1"/>
    <col min="3847" max="3847" width="9.28515625" customWidth="1"/>
    <col min="3848" max="3848" width="9.42578125" customWidth="1"/>
    <col min="3849" max="3849" width="9.28515625" customWidth="1"/>
    <col min="3850" max="3850" width="9.5703125" customWidth="1"/>
    <col min="3851" max="3851" width="10" customWidth="1"/>
    <col min="3852" max="3852" width="10.140625" customWidth="1"/>
    <col min="3853" max="3853" width="10.28515625" customWidth="1"/>
    <col min="3854" max="3854" width="9.42578125" customWidth="1"/>
    <col min="3855" max="3855" width="9.5703125" customWidth="1"/>
    <col min="3856" max="3856" width="9" customWidth="1"/>
    <col min="3857" max="3857" width="9.42578125" customWidth="1"/>
    <col min="3858" max="3859" width="9.7109375" customWidth="1"/>
    <col min="3860" max="3861" width="10" customWidth="1"/>
    <col min="3862" max="3862" width="9.85546875" customWidth="1"/>
    <col min="3863" max="3863" width="14.140625" customWidth="1"/>
    <col min="3864" max="3864" width="10.42578125" customWidth="1"/>
    <col min="3865" max="3865" width="10.5703125" customWidth="1"/>
    <col min="3866" max="3866" width="10.42578125" customWidth="1"/>
    <col min="3867" max="3867" width="10.28515625" customWidth="1"/>
    <col min="3868" max="3868" width="10.5703125" customWidth="1"/>
    <col min="3869" max="3869" width="9.140625" customWidth="1"/>
    <col min="3870" max="3870" width="10.42578125" customWidth="1"/>
    <col min="3871" max="3876" width="9.140625" customWidth="1"/>
    <col min="3877" max="3877" width="8" customWidth="1"/>
    <col min="3878" max="3886" width="7.28515625" customWidth="1"/>
    <col min="3887" max="3887" width="8.42578125" customWidth="1"/>
    <col min="3888" max="3888" width="9.28515625" customWidth="1"/>
    <col min="3889" max="3889" width="7.28515625" customWidth="1"/>
    <col min="3890" max="3890" width="9.85546875" customWidth="1"/>
    <col min="3891" max="3891" width="10.5703125" customWidth="1"/>
    <col min="3892" max="3892" width="8.5703125" customWidth="1"/>
    <col min="3893" max="3894" width="8.42578125" customWidth="1"/>
    <col min="3895" max="3895" width="9.140625" customWidth="1"/>
    <col min="3896" max="3896" width="8.140625" customWidth="1"/>
    <col min="3897" max="3897" width="8.85546875" customWidth="1"/>
    <col min="4091" max="4091" width="2.5703125" customWidth="1"/>
    <col min="4092" max="4092" width="5.140625" customWidth="1"/>
    <col min="4093" max="4093" width="12.42578125" customWidth="1"/>
    <col min="4094" max="4094" width="8.5703125" customWidth="1"/>
    <col min="4095" max="4095" width="9.28515625" customWidth="1"/>
    <col min="4096" max="4096" width="9.140625" customWidth="1"/>
    <col min="4097" max="4097" width="9" customWidth="1"/>
    <col min="4098" max="4098" width="8.85546875" customWidth="1"/>
    <col min="4099" max="4099" width="9" customWidth="1"/>
    <col min="4100" max="4101" width="8.85546875" customWidth="1"/>
    <col min="4102" max="4102" width="9.140625" customWidth="1"/>
    <col min="4103" max="4103" width="9.28515625" customWidth="1"/>
    <col min="4104" max="4104" width="9.42578125" customWidth="1"/>
    <col min="4105" max="4105" width="9.28515625" customWidth="1"/>
    <col min="4106" max="4106" width="9.5703125" customWidth="1"/>
    <col min="4107" max="4107" width="10" customWidth="1"/>
    <col min="4108" max="4108" width="10.140625" customWidth="1"/>
    <col min="4109" max="4109" width="10.28515625" customWidth="1"/>
    <col min="4110" max="4110" width="9.42578125" customWidth="1"/>
    <col min="4111" max="4111" width="9.5703125" customWidth="1"/>
    <col min="4112" max="4112" width="9" customWidth="1"/>
    <col min="4113" max="4113" width="9.42578125" customWidth="1"/>
    <col min="4114" max="4115" width="9.7109375" customWidth="1"/>
    <col min="4116" max="4117" width="10" customWidth="1"/>
    <col min="4118" max="4118" width="9.85546875" customWidth="1"/>
    <col min="4119" max="4119" width="14.140625" customWidth="1"/>
    <col min="4120" max="4120" width="10.42578125" customWidth="1"/>
    <col min="4121" max="4121" width="10.5703125" customWidth="1"/>
    <col min="4122" max="4122" width="10.42578125" customWidth="1"/>
    <col min="4123" max="4123" width="10.28515625" customWidth="1"/>
    <col min="4124" max="4124" width="10.5703125" customWidth="1"/>
    <col min="4125" max="4125" width="9.140625" customWidth="1"/>
    <col min="4126" max="4126" width="10.42578125" customWidth="1"/>
    <col min="4127" max="4132" width="9.140625" customWidth="1"/>
    <col min="4133" max="4133" width="8" customWidth="1"/>
    <col min="4134" max="4142" width="7.28515625" customWidth="1"/>
    <col min="4143" max="4143" width="8.42578125" customWidth="1"/>
    <col min="4144" max="4144" width="9.28515625" customWidth="1"/>
    <col min="4145" max="4145" width="7.28515625" customWidth="1"/>
    <col min="4146" max="4146" width="9.85546875" customWidth="1"/>
    <col min="4147" max="4147" width="10.5703125" customWidth="1"/>
    <col min="4148" max="4148" width="8.5703125" customWidth="1"/>
    <col min="4149" max="4150" width="8.42578125" customWidth="1"/>
    <col min="4151" max="4151" width="9.140625" customWidth="1"/>
    <col min="4152" max="4152" width="8.140625" customWidth="1"/>
    <col min="4153" max="4153" width="8.85546875" customWidth="1"/>
    <col min="4347" max="4347" width="2.5703125" customWidth="1"/>
    <col min="4348" max="4348" width="5.140625" customWidth="1"/>
    <col min="4349" max="4349" width="12.42578125" customWidth="1"/>
    <col min="4350" max="4350" width="8.5703125" customWidth="1"/>
    <col min="4351" max="4351" width="9.28515625" customWidth="1"/>
    <col min="4352" max="4352" width="9.140625" customWidth="1"/>
    <col min="4353" max="4353" width="9" customWidth="1"/>
    <col min="4354" max="4354" width="8.85546875" customWidth="1"/>
    <col min="4355" max="4355" width="9" customWidth="1"/>
    <col min="4356" max="4357" width="8.85546875" customWidth="1"/>
    <col min="4358" max="4358" width="9.140625" customWidth="1"/>
    <col min="4359" max="4359" width="9.28515625" customWidth="1"/>
    <col min="4360" max="4360" width="9.42578125" customWidth="1"/>
    <col min="4361" max="4361" width="9.28515625" customWidth="1"/>
    <col min="4362" max="4362" width="9.5703125" customWidth="1"/>
    <col min="4363" max="4363" width="10" customWidth="1"/>
    <col min="4364" max="4364" width="10.140625" customWidth="1"/>
    <col min="4365" max="4365" width="10.28515625" customWidth="1"/>
    <col min="4366" max="4366" width="9.42578125" customWidth="1"/>
    <col min="4367" max="4367" width="9.5703125" customWidth="1"/>
    <col min="4368" max="4368" width="9" customWidth="1"/>
    <col min="4369" max="4369" width="9.42578125" customWidth="1"/>
    <col min="4370" max="4371" width="9.7109375" customWidth="1"/>
    <col min="4372" max="4373" width="10" customWidth="1"/>
    <col min="4374" max="4374" width="9.85546875" customWidth="1"/>
    <col min="4375" max="4375" width="14.140625" customWidth="1"/>
    <col min="4376" max="4376" width="10.42578125" customWidth="1"/>
    <col min="4377" max="4377" width="10.5703125" customWidth="1"/>
    <col min="4378" max="4378" width="10.42578125" customWidth="1"/>
    <col min="4379" max="4379" width="10.28515625" customWidth="1"/>
    <col min="4380" max="4380" width="10.5703125" customWidth="1"/>
    <col min="4381" max="4381" width="9.140625" customWidth="1"/>
    <col min="4382" max="4382" width="10.42578125" customWidth="1"/>
    <col min="4383" max="4388" width="9.140625" customWidth="1"/>
    <col min="4389" max="4389" width="8" customWidth="1"/>
    <col min="4390" max="4398" width="7.28515625" customWidth="1"/>
    <col min="4399" max="4399" width="8.42578125" customWidth="1"/>
    <col min="4400" max="4400" width="9.28515625" customWidth="1"/>
    <col min="4401" max="4401" width="7.28515625" customWidth="1"/>
    <col min="4402" max="4402" width="9.85546875" customWidth="1"/>
    <col min="4403" max="4403" width="10.5703125" customWidth="1"/>
    <col min="4404" max="4404" width="8.5703125" customWidth="1"/>
    <col min="4405" max="4406" width="8.42578125" customWidth="1"/>
    <col min="4407" max="4407" width="9.140625" customWidth="1"/>
    <col min="4408" max="4408" width="8.140625" customWidth="1"/>
    <col min="4409" max="4409" width="8.85546875" customWidth="1"/>
    <col min="4603" max="4603" width="2.5703125" customWidth="1"/>
    <col min="4604" max="4604" width="5.140625" customWidth="1"/>
    <col min="4605" max="4605" width="12.42578125" customWidth="1"/>
    <col min="4606" max="4606" width="8.5703125" customWidth="1"/>
    <col min="4607" max="4607" width="9.28515625" customWidth="1"/>
    <col min="4608" max="4608" width="9.140625" customWidth="1"/>
    <col min="4609" max="4609" width="9" customWidth="1"/>
    <col min="4610" max="4610" width="8.85546875" customWidth="1"/>
    <col min="4611" max="4611" width="9" customWidth="1"/>
    <col min="4612" max="4613" width="8.85546875" customWidth="1"/>
    <col min="4614" max="4614" width="9.140625" customWidth="1"/>
    <col min="4615" max="4615" width="9.28515625" customWidth="1"/>
    <col min="4616" max="4616" width="9.42578125" customWidth="1"/>
    <col min="4617" max="4617" width="9.28515625" customWidth="1"/>
    <col min="4618" max="4618" width="9.5703125" customWidth="1"/>
    <col min="4619" max="4619" width="10" customWidth="1"/>
    <col min="4620" max="4620" width="10.140625" customWidth="1"/>
    <col min="4621" max="4621" width="10.28515625" customWidth="1"/>
    <col min="4622" max="4622" width="9.42578125" customWidth="1"/>
    <col min="4623" max="4623" width="9.5703125" customWidth="1"/>
    <col min="4624" max="4624" width="9" customWidth="1"/>
    <col min="4625" max="4625" width="9.42578125" customWidth="1"/>
    <col min="4626" max="4627" width="9.7109375" customWidth="1"/>
    <col min="4628" max="4629" width="10" customWidth="1"/>
    <col min="4630" max="4630" width="9.85546875" customWidth="1"/>
    <col min="4631" max="4631" width="14.140625" customWidth="1"/>
    <col min="4632" max="4632" width="10.42578125" customWidth="1"/>
    <col min="4633" max="4633" width="10.5703125" customWidth="1"/>
    <col min="4634" max="4634" width="10.42578125" customWidth="1"/>
    <col min="4635" max="4635" width="10.28515625" customWidth="1"/>
    <col min="4636" max="4636" width="10.5703125" customWidth="1"/>
    <col min="4637" max="4637" width="9.140625" customWidth="1"/>
    <col min="4638" max="4638" width="10.42578125" customWidth="1"/>
    <col min="4639" max="4644" width="9.140625" customWidth="1"/>
    <col min="4645" max="4645" width="8" customWidth="1"/>
    <col min="4646" max="4654" width="7.28515625" customWidth="1"/>
    <col min="4655" max="4655" width="8.42578125" customWidth="1"/>
    <col min="4656" max="4656" width="9.28515625" customWidth="1"/>
    <col min="4657" max="4657" width="7.28515625" customWidth="1"/>
    <col min="4658" max="4658" width="9.85546875" customWidth="1"/>
    <col min="4659" max="4659" width="10.5703125" customWidth="1"/>
    <col min="4660" max="4660" width="8.5703125" customWidth="1"/>
    <col min="4661" max="4662" width="8.42578125" customWidth="1"/>
    <col min="4663" max="4663" width="9.140625" customWidth="1"/>
    <col min="4664" max="4664" width="8.140625" customWidth="1"/>
    <col min="4665" max="4665" width="8.85546875" customWidth="1"/>
    <col min="4859" max="4859" width="2.5703125" customWidth="1"/>
    <col min="4860" max="4860" width="5.140625" customWidth="1"/>
    <col min="4861" max="4861" width="12.42578125" customWidth="1"/>
    <col min="4862" max="4862" width="8.5703125" customWidth="1"/>
    <col min="4863" max="4863" width="9.28515625" customWidth="1"/>
    <col min="4864" max="4864" width="9.140625" customWidth="1"/>
    <col min="4865" max="4865" width="9" customWidth="1"/>
    <col min="4866" max="4866" width="8.85546875" customWidth="1"/>
    <col min="4867" max="4867" width="9" customWidth="1"/>
    <col min="4868" max="4869" width="8.85546875" customWidth="1"/>
    <col min="4870" max="4870" width="9.140625" customWidth="1"/>
    <col min="4871" max="4871" width="9.28515625" customWidth="1"/>
    <col min="4872" max="4872" width="9.42578125" customWidth="1"/>
    <col min="4873" max="4873" width="9.28515625" customWidth="1"/>
    <col min="4874" max="4874" width="9.5703125" customWidth="1"/>
    <col min="4875" max="4875" width="10" customWidth="1"/>
    <col min="4876" max="4876" width="10.140625" customWidth="1"/>
    <col min="4877" max="4877" width="10.28515625" customWidth="1"/>
    <col min="4878" max="4878" width="9.42578125" customWidth="1"/>
    <col min="4879" max="4879" width="9.5703125" customWidth="1"/>
    <col min="4880" max="4880" width="9" customWidth="1"/>
    <col min="4881" max="4881" width="9.42578125" customWidth="1"/>
    <col min="4882" max="4883" width="9.7109375" customWidth="1"/>
    <col min="4884" max="4885" width="10" customWidth="1"/>
    <col min="4886" max="4886" width="9.85546875" customWidth="1"/>
    <col min="4887" max="4887" width="14.140625" customWidth="1"/>
    <col min="4888" max="4888" width="10.42578125" customWidth="1"/>
    <col min="4889" max="4889" width="10.5703125" customWidth="1"/>
    <col min="4890" max="4890" width="10.42578125" customWidth="1"/>
    <col min="4891" max="4891" width="10.28515625" customWidth="1"/>
    <col min="4892" max="4892" width="10.5703125" customWidth="1"/>
    <col min="4893" max="4893" width="9.140625" customWidth="1"/>
    <col min="4894" max="4894" width="10.42578125" customWidth="1"/>
    <col min="4895" max="4900" width="9.140625" customWidth="1"/>
    <col min="4901" max="4901" width="8" customWidth="1"/>
    <col min="4902" max="4910" width="7.28515625" customWidth="1"/>
    <col min="4911" max="4911" width="8.42578125" customWidth="1"/>
    <col min="4912" max="4912" width="9.28515625" customWidth="1"/>
    <col min="4913" max="4913" width="7.28515625" customWidth="1"/>
    <col min="4914" max="4914" width="9.85546875" customWidth="1"/>
    <col min="4915" max="4915" width="10.5703125" customWidth="1"/>
    <col min="4916" max="4916" width="8.5703125" customWidth="1"/>
    <col min="4917" max="4918" width="8.42578125" customWidth="1"/>
    <col min="4919" max="4919" width="9.140625" customWidth="1"/>
    <col min="4920" max="4920" width="8.140625" customWidth="1"/>
    <col min="4921" max="4921" width="8.85546875" customWidth="1"/>
    <col min="5115" max="5115" width="2.5703125" customWidth="1"/>
    <col min="5116" max="5116" width="5.140625" customWidth="1"/>
    <col min="5117" max="5117" width="12.42578125" customWidth="1"/>
    <col min="5118" max="5118" width="8.5703125" customWidth="1"/>
    <col min="5119" max="5119" width="9.28515625" customWidth="1"/>
    <col min="5120" max="5120" width="9.140625" customWidth="1"/>
    <col min="5121" max="5121" width="9" customWidth="1"/>
    <col min="5122" max="5122" width="8.85546875" customWidth="1"/>
    <col min="5123" max="5123" width="9" customWidth="1"/>
    <col min="5124" max="5125" width="8.85546875" customWidth="1"/>
    <col min="5126" max="5126" width="9.140625" customWidth="1"/>
    <col min="5127" max="5127" width="9.28515625" customWidth="1"/>
    <col min="5128" max="5128" width="9.42578125" customWidth="1"/>
    <col min="5129" max="5129" width="9.28515625" customWidth="1"/>
    <col min="5130" max="5130" width="9.5703125" customWidth="1"/>
    <col min="5131" max="5131" width="10" customWidth="1"/>
    <col min="5132" max="5132" width="10.140625" customWidth="1"/>
    <col min="5133" max="5133" width="10.28515625" customWidth="1"/>
    <col min="5134" max="5134" width="9.42578125" customWidth="1"/>
    <col min="5135" max="5135" width="9.5703125" customWidth="1"/>
    <col min="5136" max="5136" width="9" customWidth="1"/>
    <col min="5137" max="5137" width="9.42578125" customWidth="1"/>
    <col min="5138" max="5139" width="9.7109375" customWidth="1"/>
    <col min="5140" max="5141" width="10" customWidth="1"/>
    <col min="5142" max="5142" width="9.85546875" customWidth="1"/>
    <col min="5143" max="5143" width="14.140625" customWidth="1"/>
    <col min="5144" max="5144" width="10.42578125" customWidth="1"/>
    <col min="5145" max="5145" width="10.5703125" customWidth="1"/>
    <col min="5146" max="5146" width="10.42578125" customWidth="1"/>
    <col min="5147" max="5147" width="10.28515625" customWidth="1"/>
    <col min="5148" max="5148" width="10.5703125" customWidth="1"/>
    <col min="5149" max="5149" width="9.140625" customWidth="1"/>
    <col min="5150" max="5150" width="10.42578125" customWidth="1"/>
    <col min="5151" max="5156" width="9.140625" customWidth="1"/>
    <col min="5157" max="5157" width="8" customWidth="1"/>
    <col min="5158" max="5166" width="7.28515625" customWidth="1"/>
    <col min="5167" max="5167" width="8.42578125" customWidth="1"/>
    <col min="5168" max="5168" width="9.28515625" customWidth="1"/>
    <col min="5169" max="5169" width="7.28515625" customWidth="1"/>
    <col min="5170" max="5170" width="9.85546875" customWidth="1"/>
    <col min="5171" max="5171" width="10.5703125" customWidth="1"/>
    <col min="5172" max="5172" width="8.5703125" customWidth="1"/>
    <col min="5173" max="5174" width="8.42578125" customWidth="1"/>
    <col min="5175" max="5175" width="9.140625" customWidth="1"/>
    <col min="5176" max="5176" width="8.140625" customWidth="1"/>
    <col min="5177" max="5177" width="8.85546875" customWidth="1"/>
    <col min="5371" max="5371" width="2.5703125" customWidth="1"/>
    <col min="5372" max="5372" width="5.140625" customWidth="1"/>
    <col min="5373" max="5373" width="12.42578125" customWidth="1"/>
    <col min="5374" max="5374" width="8.5703125" customWidth="1"/>
    <col min="5375" max="5375" width="9.28515625" customWidth="1"/>
    <col min="5376" max="5376" width="9.140625" customWidth="1"/>
    <col min="5377" max="5377" width="9" customWidth="1"/>
    <col min="5378" max="5378" width="8.85546875" customWidth="1"/>
    <col min="5379" max="5379" width="9" customWidth="1"/>
    <col min="5380" max="5381" width="8.85546875" customWidth="1"/>
    <col min="5382" max="5382" width="9.140625" customWidth="1"/>
    <col min="5383" max="5383" width="9.28515625" customWidth="1"/>
    <col min="5384" max="5384" width="9.42578125" customWidth="1"/>
    <col min="5385" max="5385" width="9.28515625" customWidth="1"/>
    <col min="5386" max="5386" width="9.5703125" customWidth="1"/>
    <col min="5387" max="5387" width="10" customWidth="1"/>
    <col min="5388" max="5388" width="10.140625" customWidth="1"/>
    <col min="5389" max="5389" width="10.28515625" customWidth="1"/>
    <col min="5390" max="5390" width="9.42578125" customWidth="1"/>
    <col min="5391" max="5391" width="9.5703125" customWidth="1"/>
    <col min="5392" max="5392" width="9" customWidth="1"/>
    <col min="5393" max="5393" width="9.42578125" customWidth="1"/>
    <col min="5394" max="5395" width="9.7109375" customWidth="1"/>
    <col min="5396" max="5397" width="10" customWidth="1"/>
    <col min="5398" max="5398" width="9.85546875" customWidth="1"/>
    <col min="5399" max="5399" width="14.140625" customWidth="1"/>
    <col min="5400" max="5400" width="10.42578125" customWidth="1"/>
    <col min="5401" max="5401" width="10.5703125" customWidth="1"/>
    <col min="5402" max="5402" width="10.42578125" customWidth="1"/>
    <col min="5403" max="5403" width="10.28515625" customWidth="1"/>
    <col min="5404" max="5404" width="10.5703125" customWidth="1"/>
    <col min="5405" max="5405" width="9.140625" customWidth="1"/>
    <col min="5406" max="5406" width="10.42578125" customWidth="1"/>
    <col min="5407" max="5412" width="9.140625" customWidth="1"/>
    <col min="5413" max="5413" width="8" customWidth="1"/>
    <col min="5414" max="5422" width="7.28515625" customWidth="1"/>
    <col min="5423" max="5423" width="8.42578125" customWidth="1"/>
    <col min="5424" max="5424" width="9.28515625" customWidth="1"/>
    <col min="5425" max="5425" width="7.28515625" customWidth="1"/>
    <col min="5426" max="5426" width="9.85546875" customWidth="1"/>
    <col min="5427" max="5427" width="10.5703125" customWidth="1"/>
    <col min="5428" max="5428" width="8.5703125" customWidth="1"/>
    <col min="5429" max="5430" width="8.42578125" customWidth="1"/>
    <col min="5431" max="5431" width="9.140625" customWidth="1"/>
    <col min="5432" max="5432" width="8.140625" customWidth="1"/>
    <col min="5433" max="5433" width="8.85546875" customWidth="1"/>
    <col min="5627" max="5627" width="2.5703125" customWidth="1"/>
    <col min="5628" max="5628" width="5.140625" customWidth="1"/>
    <col min="5629" max="5629" width="12.42578125" customWidth="1"/>
    <col min="5630" max="5630" width="8.5703125" customWidth="1"/>
    <col min="5631" max="5631" width="9.28515625" customWidth="1"/>
    <col min="5632" max="5632" width="9.140625" customWidth="1"/>
    <col min="5633" max="5633" width="9" customWidth="1"/>
    <col min="5634" max="5634" width="8.85546875" customWidth="1"/>
    <col min="5635" max="5635" width="9" customWidth="1"/>
    <col min="5636" max="5637" width="8.85546875" customWidth="1"/>
    <col min="5638" max="5638" width="9.140625" customWidth="1"/>
    <col min="5639" max="5639" width="9.28515625" customWidth="1"/>
    <col min="5640" max="5640" width="9.42578125" customWidth="1"/>
    <col min="5641" max="5641" width="9.28515625" customWidth="1"/>
    <col min="5642" max="5642" width="9.5703125" customWidth="1"/>
    <col min="5643" max="5643" width="10" customWidth="1"/>
    <col min="5644" max="5644" width="10.140625" customWidth="1"/>
    <col min="5645" max="5645" width="10.28515625" customWidth="1"/>
    <col min="5646" max="5646" width="9.42578125" customWidth="1"/>
    <col min="5647" max="5647" width="9.5703125" customWidth="1"/>
    <col min="5648" max="5648" width="9" customWidth="1"/>
    <col min="5649" max="5649" width="9.42578125" customWidth="1"/>
    <col min="5650" max="5651" width="9.7109375" customWidth="1"/>
    <col min="5652" max="5653" width="10" customWidth="1"/>
    <col min="5654" max="5654" width="9.85546875" customWidth="1"/>
    <col min="5655" max="5655" width="14.140625" customWidth="1"/>
    <col min="5656" max="5656" width="10.42578125" customWidth="1"/>
    <col min="5657" max="5657" width="10.5703125" customWidth="1"/>
    <col min="5658" max="5658" width="10.42578125" customWidth="1"/>
    <col min="5659" max="5659" width="10.28515625" customWidth="1"/>
    <col min="5660" max="5660" width="10.5703125" customWidth="1"/>
    <col min="5661" max="5661" width="9.140625" customWidth="1"/>
    <col min="5662" max="5662" width="10.42578125" customWidth="1"/>
    <col min="5663" max="5668" width="9.140625" customWidth="1"/>
    <col min="5669" max="5669" width="8" customWidth="1"/>
    <col min="5670" max="5678" width="7.28515625" customWidth="1"/>
    <col min="5679" max="5679" width="8.42578125" customWidth="1"/>
    <col min="5680" max="5680" width="9.28515625" customWidth="1"/>
    <col min="5681" max="5681" width="7.28515625" customWidth="1"/>
    <col min="5682" max="5682" width="9.85546875" customWidth="1"/>
    <col min="5683" max="5683" width="10.5703125" customWidth="1"/>
    <col min="5684" max="5684" width="8.5703125" customWidth="1"/>
    <col min="5685" max="5686" width="8.42578125" customWidth="1"/>
    <col min="5687" max="5687" width="9.140625" customWidth="1"/>
    <col min="5688" max="5688" width="8.140625" customWidth="1"/>
    <col min="5689" max="5689" width="8.85546875" customWidth="1"/>
    <col min="5883" max="5883" width="2.5703125" customWidth="1"/>
    <col min="5884" max="5884" width="5.140625" customWidth="1"/>
    <col min="5885" max="5885" width="12.42578125" customWidth="1"/>
    <col min="5886" max="5886" width="8.5703125" customWidth="1"/>
    <col min="5887" max="5887" width="9.28515625" customWidth="1"/>
    <col min="5888" max="5888" width="9.140625" customWidth="1"/>
    <col min="5889" max="5889" width="9" customWidth="1"/>
    <col min="5890" max="5890" width="8.85546875" customWidth="1"/>
    <col min="5891" max="5891" width="9" customWidth="1"/>
    <col min="5892" max="5893" width="8.85546875" customWidth="1"/>
    <col min="5894" max="5894" width="9.140625" customWidth="1"/>
    <col min="5895" max="5895" width="9.28515625" customWidth="1"/>
    <col min="5896" max="5896" width="9.42578125" customWidth="1"/>
    <col min="5897" max="5897" width="9.28515625" customWidth="1"/>
    <col min="5898" max="5898" width="9.5703125" customWidth="1"/>
    <col min="5899" max="5899" width="10" customWidth="1"/>
    <col min="5900" max="5900" width="10.140625" customWidth="1"/>
    <col min="5901" max="5901" width="10.28515625" customWidth="1"/>
    <col min="5902" max="5902" width="9.42578125" customWidth="1"/>
    <col min="5903" max="5903" width="9.5703125" customWidth="1"/>
    <col min="5904" max="5904" width="9" customWidth="1"/>
    <col min="5905" max="5905" width="9.42578125" customWidth="1"/>
    <col min="5906" max="5907" width="9.7109375" customWidth="1"/>
    <col min="5908" max="5909" width="10" customWidth="1"/>
    <col min="5910" max="5910" width="9.85546875" customWidth="1"/>
    <col min="5911" max="5911" width="14.140625" customWidth="1"/>
    <col min="5912" max="5912" width="10.42578125" customWidth="1"/>
    <col min="5913" max="5913" width="10.5703125" customWidth="1"/>
    <col min="5914" max="5914" width="10.42578125" customWidth="1"/>
    <col min="5915" max="5915" width="10.28515625" customWidth="1"/>
    <col min="5916" max="5916" width="10.5703125" customWidth="1"/>
    <col min="5917" max="5917" width="9.140625" customWidth="1"/>
    <col min="5918" max="5918" width="10.42578125" customWidth="1"/>
    <col min="5919" max="5924" width="9.140625" customWidth="1"/>
    <col min="5925" max="5925" width="8" customWidth="1"/>
    <col min="5926" max="5934" width="7.28515625" customWidth="1"/>
    <col min="5935" max="5935" width="8.42578125" customWidth="1"/>
    <col min="5936" max="5936" width="9.28515625" customWidth="1"/>
    <col min="5937" max="5937" width="7.28515625" customWidth="1"/>
    <col min="5938" max="5938" width="9.85546875" customWidth="1"/>
    <col min="5939" max="5939" width="10.5703125" customWidth="1"/>
    <col min="5940" max="5940" width="8.5703125" customWidth="1"/>
    <col min="5941" max="5942" width="8.42578125" customWidth="1"/>
    <col min="5943" max="5943" width="9.140625" customWidth="1"/>
    <col min="5944" max="5944" width="8.140625" customWidth="1"/>
    <col min="5945" max="5945" width="8.85546875" customWidth="1"/>
    <col min="6139" max="6139" width="2.5703125" customWidth="1"/>
    <col min="6140" max="6140" width="5.140625" customWidth="1"/>
    <col min="6141" max="6141" width="12.42578125" customWidth="1"/>
    <col min="6142" max="6142" width="8.5703125" customWidth="1"/>
    <col min="6143" max="6143" width="9.28515625" customWidth="1"/>
    <col min="6144" max="6144" width="9.140625" customWidth="1"/>
    <col min="6145" max="6145" width="9" customWidth="1"/>
    <col min="6146" max="6146" width="8.85546875" customWidth="1"/>
    <col min="6147" max="6147" width="9" customWidth="1"/>
    <col min="6148" max="6149" width="8.85546875" customWidth="1"/>
    <col min="6150" max="6150" width="9.140625" customWidth="1"/>
    <col min="6151" max="6151" width="9.28515625" customWidth="1"/>
    <col min="6152" max="6152" width="9.42578125" customWidth="1"/>
    <col min="6153" max="6153" width="9.28515625" customWidth="1"/>
    <col min="6154" max="6154" width="9.5703125" customWidth="1"/>
    <col min="6155" max="6155" width="10" customWidth="1"/>
    <col min="6156" max="6156" width="10.140625" customWidth="1"/>
    <col min="6157" max="6157" width="10.28515625" customWidth="1"/>
    <col min="6158" max="6158" width="9.42578125" customWidth="1"/>
    <col min="6159" max="6159" width="9.5703125" customWidth="1"/>
    <col min="6160" max="6160" width="9" customWidth="1"/>
    <col min="6161" max="6161" width="9.42578125" customWidth="1"/>
    <col min="6162" max="6163" width="9.7109375" customWidth="1"/>
    <col min="6164" max="6165" width="10" customWidth="1"/>
    <col min="6166" max="6166" width="9.85546875" customWidth="1"/>
    <col min="6167" max="6167" width="14.140625" customWidth="1"/>
    <col min="6168" max="6168" width="10.42578125" customWidth="1"/>
    <col min="6169" max="6169" width="10.5703125" customWidth="1"/>
    <col min="6170" max="6170" width="10.42578125" customWidth="1"/>
    <col min="6171" max="6171" width="10.28515625" customWidth="1"/>
    <col min="6172" max="6172" width="10.5703125" customWidth="1"/>
    <col min="6173" max="6173" width="9.140625" customWidth="1"/>
    <col min="6174" max="6174" width="10.42578125" customWidth="1"/>
    <col min="6175" max="6180" width="9.140625" customWidth="1"/>
    <col min="6181" max="6181" width="8" customWidth="1"/>
    <col min="6182" max="6190" width="7.28515625" customWidth="1"/>
    <col min="6191" max="6191" width="8.42578125" customWidth="1"/>
    <col min="6192" max="6192" width="9.28515625" customWidth="1"/>
    <col min="6193" max="6193" width="7.28515625" customWidth="1"/>
    <col min="6194" max="6194" width="9.85546875" customWidth="1"/>
    <col min="6195" max="6195" width="10.5703125" customWidth="1"/>
    <col min="6196" max="6196" width="8.5703125" customWidth="1"/>
    <col min="6197" max="6198" width="8.42578125" customWidth="1"/>
    <col min="6199" max="6199" width="9.140625" customWidth="1"/>
    <col min="6200" max="6200" width="8.140625" customWidth="1"/>
    <col min="6201" max="6201" width="8.85546875" customWidth="1"/>
    <col min="6395" max="6395" width="2.5703125" customWidth="1"/>
    <col min="6396" max="6396" width="5.140625" customWidth="1"/>
    <col min="6397" max="6397" width="12.42578125" customWidth="1"/>
    <col min="6398" max="6398" width="8.5703125" customWidth="1"/>
    <col min="6399" max="6399" width="9.28515625" customWidth="1"/>
    <col min="6400" max="6400" width="9.140625" customWidth="1"/>
    <col min="6401" max="6401" width="9" customWidth="1"/>
    <col min="6402" max="6402" width="8.85546875" customWidth="1"/>
    <col min="6403" max="6403" width="9" customWidth="1"/>
    <col min="6404" max="6405" width="8.85546875" customWidth="1"/>
    <col min="6406" max="6406" width="9.140625" customWidth="1"/>
    <col min="6407" max="6407" width="9.28515625" customWidth="1"/>
    <col min="6408" max="6408" width="9.42578125" customWidth="1"/>
    <col min="6409" max="6409" width="9.28515625" customWidth="1"/>
    <col min="6410" max="6410" width="9.5703125" customWidth="1"/>
    <col min="6411" max="6411" width="10" customWidth="1"/>
    <col min="6412" max="6412" width="10.140625" customWidth="1"/>
    <col min="6413" max="6413" width="10.28515625" customWidth="1"/>
    <col min="6414" max="6414" width="9.42578125" customWidth="1"/>
    <col min="6415" max="6415" width="9.5703125" customWidth="1"/>
    <col min="6416" max="6416" width="9" customWidth="1"/>
    <col min="6417" max="6417" width="9.42578125" customWidth="1"/>
    <col min="6418" max="6419" width="9.7109375" customWidth="1"/>
    <col min="6420" max="6421" width="10" customWidth="1"/>
    <col min="6422" max="6422" width="9.85546875" customWidth="1"/>
    <col min="6423" max="6423" width="14.140625" customWidth="1"/>
    <col min="6424" max="6424" width="10.42578125" customWidth="1"/>
    <col min="6425" max="6425" width="10.5703125" customWidth="1"/>
    <col min="6426" max="6426" width="10.42578125" customWidth="1"/>
    <col min="6427" max="6427" width="10.28515625" customWidth="1"/>
    <col min="6428" max="6428" width="10.5703125" customWidth="1"/>
    <col min="6429" max="6429" width="9.140625" customWidth="1"/>
    <col min="6430" max="6430" width="10.42578125" customWidth="1"/>
    <col min="6431" max="6436" width="9.140625" customWidth="1"/>
    <col min="6437" max="6437" width="8" customWidth="1"/>
    <col min="6438" max="6446" width="7.28515625" customWidth="1"/>
    <col min="6447" max="6447" width="8.42578125" customWidth="1"/>
    <col min="6448" max="6448" width="9.28515625" customWidth="1"/>
    <col min="6449" max="6449" width="7.28515625" customWidth="1"/>
    <col min="6450" max="6450" width="9.85546875" customWidth="1"/>
    <col min="6451" max="6451" width="10.5703125" customWidth="1"/>
    <col min="6452" max="6452" width="8.5703125" customWidth="1"/>
    <col min="6453" max="6454" width="8.42578125" customWidth="1"/>
    <col min="6455" max="6455" width="9.140625" customWidth="1"/>
    <col min="6456" max="6456" width="8.140625" customWidth="1"/>
    <col min="6457" max="6457" width="8.85546875" customWidth="1"/>
    <col min="6651" max="6651" width="2.5703125" customWidth="1"/>
    <col min="6652" max="6652" width="5.140625" customWidth="1"/>
    <col min="6653" max="6653" width="12.42578125" customWidth="1"/>
    <col min="6654" max="6654" width="8.5703125" customWidth="1"/>
    <col min="6655" max="6655" width="9.28515625" customWidth="1"/>
    <col min="6656" max="6656" width="9.140625" customWidth="1"/>
    <col min="6657" max="6657" width="9" customWidth="1"/>
    <col min="6658" max="6658" width="8.85546875" customWidth="1"/>
    <col min="6659" max="6659" width="9" customWidth="1"/>
    <col min="6660" max="6661" width="8.85546875" customWidth="1"/>
    <col min="6662" max="6662" width="9.140625" customWidth="1"/>
    <col min="6663" max="6663" width="9.28515625" customWidth="1"/>
    <col min="6664" max="6664" width="9.42578125" customWidth="1"/>
    <col min="6665" max="6665" width="9.28515625" customWidth="1"/>
    <col min="6666" max="6666" width="9.5703125" customWidth="1"/>
    <col min="6667" max="6667" width="10" customWidth="1"/>
    <col min="6668" max="6668" width="10.140625" customWidth="1"/>
    <col min="6669" max="6669" width="10.28515625" customWidth="1"/>
    <col min="6670" max="6670" width="9.42578125" customWidth="1"/>
    <col min="6671" max="6671" width="9.5703125" customWidth="1"/>
    <col min="6672" max="6672" width="9" customWidth="1"/>
    <col min="6673" max="6673" width="9.42578125" customWidth="1"/>
    <col min="6674" max="6675" width="9.7109375" customWidth="1"/>
    <col min="6676" max="6677" width="10" customWidth="1"/>
    <col min="6678" max="6678" width="9.85546875" customWidth="1"/>
    <col min="6679" max="6679" width="14.140625" customWidth="1"/>
    <col min="6680" max="6680" width="10.42578125" customWidth="1"/>
    <col min="6681" max="6681" width="10.5703125" customWidth="1"/>
    <col min="6682" max="6682" width="10.42578125" customWidth="1"/>
    <col min="6683" max="6683" width="10.28515625" customWidth="1"/>
    <col min="6684" max="6684" width="10.5703125" customWidth="1"/>
    <col min="6685" max="6685" width="9.140625" customWidth="1"/>
    <col min="6686" max="6686" width="10.42578125" customWidth="1"/>
    <col min="6687" max="6692" width="9.140625" customWidth="1"/>
    <col min="6693" max="6693" width="8" customWidth="1"/>
    <col min="6694" max="6702" width="7.28515625" customWidth="1"/>
    <col min="6703" max="6703" width="8.42578125" customWidth="1"/>
    <col min="6704" max="6704" width="9.28515625" customWidth="1"/>
    <col min="6705" max="6705" width="7.28515625" customWidth="1"/>
    <col min="6706" max="6706" width="9.85546875" customWidth="1"/>
    <col min="6707" max="6707" width="10.5703125" customWidth="1"/>
    <col min="6708" max="6708" width="8.5703125" customWidth="1"/>
    <col min="6709" max="6710" width="8.42578125" customWidth="1"/>
    <col min="6711" max="6711" width="9.140625" customWidth="1"/>
    <col min="6712" max="6712" width="8.140625" customWidth="1"/>
    <col min="6713" max="6713" width="8.85546875" customWidth="1"/>
    <col min="6907" max="6907" width="2.5703125" customWidth="1"/>
    <col min="6908" max="6908" width="5.140625" customWidth="1"/>
    <col min="6909" max="6909" width="12.42578125" customWidth="1"/>
    <col min="6910" max="6910" width="8.5703125" customWidth="1"/>
    <col min="6911" max="6911" width="9.28515625" customWidth="1"/>
    <col min="6912" max="6912" width="9.140625" customWidth="1"/>
    <col min="6913" max="6913" width="9" customWidth="1"/>
    <col min="6914" max="6914" width="8.85546875" customWidth="1"/>
    <col min="6915" max="6915" width="9" customWidth="1"/>
    <col min="6916" max="6917" width="8.85546875" customWidth="1"/>
    <col min="6918" max="6918" width="9.140625" customWidth="1"/>
    <col min="6919" max="6919" width="9.28515625" customWidth="1"/>
    <col min="6920" max="6920" width="9.42578125" customWidth="1"/>
    <col min="6921" max="6921" width="9.28515625" customWidth="1"/>
    <col min="6922" max="6922" width="9.5703125" customWidth="1"/>
    <col min="6923" max="6923" width="10" customWidth="1"/>
    <col min="6924" max="6924" width="10.140625" customWidth="1"/>
    <col min="6925" max="6925" width="10.28515625" customWidth="1"/>
    <col min="6926" max="6926" width="9.42578125" customWidth="1"/>
    <col min="6927" max="6927" width="9.5703125" customWidth="1"/>
    <col min="6928" max="6928" width="9" customWidth="1"/>
    <col min="6929" max="6929" width="9.42578125" customWidth="1"/>
    <col min="6930" max="6931" width="9.7109375" customWidth="1"/>
    <col min="6932" max="6933" width="10" customWidth="1"/>
    <col min="6934" max="6934" width="9.85546875" customWidth="1"/>
    <col min="6935" max="6935" width="14.140625" customWidth="1"/>
    <col min="6936" max="6936" width="10.42578125" customWidth="1"/>
    <col min="6937" max="6937" width="10.5703125" customWidth="1"/>
    <col min="6938" max="6938" width="10.42578125" customWidth="1"/>
    <col min="6939" max="6939" width="10.28515625" customWidth="1"/>
    <col min="6940" max="6940" width="10.5703125" customWidth="1"/>
    <col min="6941" max="6941" width="9.140625" customWidth="1"/>
    <col min="6942" max="6942" width="10.42578125" customWidth="1"/>
    <col min="6943" max="6948" width="9.140625" customWidth="1"/>
    <col min="6949" max="6949" width="8" customWidth="1"/>
    <col min="6950" max="6958" width="7.28515625" customWidth="1"/>
    <col min="6959" max="6959" width="8.42578125" customWidth="1"/>
    <col min="6960" max="6960" width="9.28515625" customWidth="1"/>
    <col min="6961" max="6961" width="7.28515625" customWidth="1"/>
    <col min="6962" max="6962" width="9.85546875" customWidth="1"/>
    <col min="6963" max="6963" width="10.5703125" customWidth="1"/>
    <col min="6964" max="6964" width="8.5703125" customWidth="1"/>
    <col min="6965" max="6966" width="8.42578125" customWidth="1"/>
    <col min="6967" max="6967" width="9.140625" customWidth="1"/>
    <col min="6968" max="6968" width="8.140625" customWidth="1"/>
    <col min="6969" max="6969" width="8.85546875" customWidth="1"/>
    <col min="7163" max="7163" width="2.5703125" customWidth="1"/>
    <col min="7164" max="7164" width="5.140625" customWidth="1"/>
    <col min="7165" max="7165" width="12.42578125" customWidth="1"/>
    <col min="7166" max="7166" width="8.5703125" customWidth="1"/>
    <col min="7167" max="7167" width="9.28515625" customWidth="1"/>
    <col min="7168" max="7168" width="9.140625" customWidth="1"/>
    <col min="7169" max="7169" width="9" customWidth="1"/>
    <col min="7170" max="7170" width="8.85546875" customWidth="1"/>
    <col min="7171" max="7171" width="9" customWidth="1"/>
    <col min="7172" max="7173" width="8.85546875" customWidth="1"/>
    <col min="7174" max="7174" width="9.140625" customWidth="1"/>
    <col min="7175" max="7175" width="9.28515625" customWidth="1"/>
    <col min="7176" max="7176" width="9.42578125" customWidth="1"/>
    <col min="7177" max="7177" width="9.28515625" customWidth="1"/>
    <col min="7178" max="7178" width="9.5703125" customWidth="1"/>
    <col min="7179" max="7179" width="10" customWidth="1"/>
    <col min="7180" max="7180" width="10.140625" customWidth="1"/>
    <col min="7181" max="7181" width="10.28515625" customWidth="1"/>
    <col min="7182" max="7182" width="9.42578125" customWidth="1"/>
    <col min="7183" max="7183" width="9.5703125" customWidth="1"/>
    <col min="7184" max="7184" width="9" customWidth="1"/>
    <col min="7185" max="7185" width="9.42578125" customWidth="1"/>
    <col min="7186" max="7187" width="9.7109375" customWidth="1"/>
    <col min="7188" max="7189" width="10" customWidth="1"/>
    <col min="7190" max="7190" width="9.85546875" customWidth="1"/>
    <col min="7191" max="7191" width="14.140625" customWidth="1"/>
    <col min="7192" max="7192" width="10.42578125" customWidth="1"/>
    <col min="7193" max="7193" width="10.5703125" customWidth="1"/>
    <col min="7194" max="7194" width="10.42578125" customWidth="1"/>
    <col min="7195" max="7195" width="10.28515625" customWidth="1"/>
    <col min="7196" max="7196" width="10.5703125" customWidth="1"/>
    <col min="7197" max="7197" width="9.140625" customWidth="1"/>
    <col min="7198" max="7198" width="10.42578125" customWidth="1"/>
    <col min="7199" max="7204" width="9.140625" customWidth="1"/>
    <col min="7205" max="7205" width="8" customWidth="1"/>
    <col min="7206" max="7214" width="7.28515625" customWidth="1"/>
    <col min="7215" max="7215" width="8.42578125" customWidth="1"/>
    <col min="7216" max="7216" width="9.28515625" customWidth="1"/>
    <col min="7217" max="7217" width="7.28515625" customWidth="1"/>
    <col min="7218" max="7218" width="9.85546875" customWidth="1"/>
    <col min="7219" max="7219" width="10.5703125" customWidth="1"/>
    <col min="7220" max="7220" width="8.5703125" customWidth="1"/>
    <col min="7221" max="7222" width="8.42578125" customWidth="1"/>
    <col min="7223" max="7223" width="9.140625" customWidth="1"/>
    <col min="7224" max="7224" width="8.140625" customWidth="1"/>
    <col min="7225" max="7225" width="8.85546875" customWidth="1"/>
    <col min="7419" max="7419" width="2.5703125" customWidth="1"/>
    <col min="7420" max="7420" width="5.140625" customWidth="1"/>
    <col min="7421" max="7421" width="12.42578125" customWidth="1"/>
    <col min="7422" max="7422" width="8.5703125" customWidth="1"/>
    <col min="7423" max="7423" width="9.28515625" customWidth="1"/>
    <col min="7424" max="7424" width="9.140625" customWidth="1"/>
    <col min="7425" max="7425" width="9" customWidth="1"/>
    <col min="7426" max="7426" width="8.85546875" customWidth="1"/>
    <col min="7427" max="7427" width="9" customWidth="1"/>
    <col min="7428" max="7429" width="8.85546875" customWidth="1"/>
    <col min="7430" max="7430" width="9.140625" customWidth="1"/>
    <col min="7431" max="7431" width="9.28515625" customWidth="1"/>
    <col min="7432" max="7432" width="9.42578125" customWidth="1"/>
    <col min="7433" max="7433" width="9.28515625" customWidth="1"/>
    <col min="7434" max="7434" width="9.5703125" customWidth="1"/>
    <col min="7435" max="7435" width="10" customWidth="1"/>
    <col min="7436" max="7436" width="10.140625" customWidth="1"/>
    <col min="7437" max="7437" width="10.28515625" customWidth="1"/>
    <col min="7438" max="7438" width="9.42578125" customWidth="1"/>
    <col min="7439" max="7439" width="9.5703125" customWidth="1"/>
    <col min="7440" max="7440" width="9" customWidth="1"/>
    <col min="7441" max="7441" width="9.42578125" customWidth="1"/>
    <col min="7442" max="7443" width="9.7109375" customWidth="1"/>
    <col min="7444" max="7445" width="10" customWidth="1"/>
    <col min="7446" max="7446" width="9.85546875" customWidth="1"/>
    <col min="7447" max="7447" width="14.140625" customWidth="1"/>
    <col min="7448" max="7448" width="10.42578125" customWidth="1"/>
    <col min="7449" max="7449" width="10.5703125" customWidth="1"/>
    <col min="7450" max="7450" width="10.42578125" customWidth="1"/>
    <col min="7451" max="7451" width="10.28515625" customWidth="1"/>
    <col min="7452" max="7452" width="10.5703125" customWidth="1"/>
    <col min="7453" max="7453" width="9.140625" customWidth="1"/>
    <col min="7454" max="7454" width="10.42578125" customWidth="1"/>
    <col min="7455" max="7460" width="9.140625" customWidth="1"/>
    <col min="7461" max="7461" width="8" customWidth="1"/>
    <col min="7462" max="7470" width="7.28515625" customWidth="1"/>
    <col min="7471" max="7471" width="8.42578125" customWidth="1"/>
    <col min="7472" max="7472" width="9.28515625" customWidth="1"/>
    <col min="7473" max="7473" width="7.28515625" customWidth="1"/>
    <col min="7474" max="7474" width="9.85546875" customWidth="1"/>
    <col min="7475" max="7475" width="10.5703125" customWidth="1"/>
    <col min="7476" max="7476" width="8.5703125" customWidth="1"/>
    <col min="7477" max="7478" width="8.42578125" customWidth="1"/>
    <col min="7479" max="7479" width="9.140625" customWidth="1"/>
    <col min="7480" max="7480" width="8.140625" customWidth="1"/>
    <col min="7481" max="7481" width="8.85546875" customWidth="1"/>
    <col min="7675" max="7675" width="2.5703125" customWidth="1"/>
    <col min="7676" max="7676" width="5.140625" customWidth="1"/>
    <col min="7677" max="7677" width="12.42578125" customWidth="1"/>
    <col min="7678" max="7678" width="8.5703125" customWidth="1"/>
    <col min="7679" max="7679" width="9.28515625" customWidth="1"/>
    <col min="7680" max="7680" width="9.140625" customWidth="1"/>
    <col min="7681" max="7681" width="9" customWidth="1"/>
    <col min="7682" max="7682" width="8.85546875" customWidth="1"/>
    <col min="7683" max="7683" width="9" customWidth="1"/>
    <col min="7684" max="7685" width="8.85546875" customWidth="1"/>
    <col min="7686" max="7686" width="9.140625" customWidth="1"/>
    <col min="7687" max="7687" width="9.28515625" customWidth="1"/>
    <col min="7688" max="7688" width="9.42578125" customWidth="1"/>
    <col min="7689" max="7689" width="9.28515625" customWidth="1"/>
    <col min="7690" max="7690" width="9.5703125" customWidth="1"/>
    <col min="7691" max="7691" width="10" customWidth="1"/>
    <col min="7692" max="7692" width="10.140625" customWidth="1"/>
    <col min="7693" max="7693" width="10.28515625" customWidth="1"/>
    <col min="7694" max="7694" width="9.42578125" customWidth="1"/>
    <col min="7695" max="7695" width="9.5703125" customWidth="1"/>
    <col min="7696" max="7696" width="9" customWidth="1"/>
    <col min="7697" max="7697" width="9.42578125" customWidth="1"/>
    <col min="7698" max="7699" width="9.7109375" customWidth="1"/>
    <col min="7700" max="7701" width="10" customWidth="1"/>
    <col min="7702" max="7702" width="9.85546875" customWidth="1"/>
    <col min="7703" max="7703" width="14.140625" customWidth="1"/>
    <col min="7704" max="7704" width="10.42578125" customWidth="1"/>
    <col min="7705" max="7705" width="10.5703125" customWidth="1"/>
    <col min="7706" max="7706" width="10.42578125" customWidth="1"/>
    <col min="7707" max="7707" width="10.28515625" customWidth="1"/>
    <col min="7708" max="7708" width="10.5703125" customWidth="1"/>
    <col min="7709" max="7709" width="9.140625" customWidth="1"/>
    <col min="7710" max="7710" width="10.42578125" customWidth="1"/>
    <col min="7711" max="7716" width="9.140625" customWidth="1"/>
    <col min="7717" max="7717" width="8" customWidth="1"/>
    <col min="7718" max="7726" width="7.28515625" customWidth="1"/>
    <col min="7727" max="7727" width="8.42578125" customWidth="1"/>
    <col min="7728" max="7728" width="9.28515625" customWidth="1"/>
    <col min="7729" max="7729" width="7.28515625" customWidth="1"/>
    <col min="7730" max="7730" width="9.85546875" customWidth="1"/>
    <col min="7731" max="7731" width="10.5703125" customWidth="1"/>
    <col min="7732" max="7732" width="8.5703125" customWidth="1"/>
    <col min="7733" max="7734" width="8.42578125" customWidth="1"/>
    <col min="7735" max="7735" width="9.140625" customWidth="1"/>
    <col min="7736" max="7736" width="8.140625" customWidth="1"/>
    <col min="7737" max="7737" width="8.85546875" customWidth="1"/>
    <col min="7931" max="7931" width="2.5703125" customWidth="1"/>
    <col min="7932" max="7932" width="5.140625" customWidth="1"/>
    <col min="7933" max="7933" width="12.42578125" customWidth="1"/>
    <col min="7934" max="7934" width="8.5703125" customWidth="1"/>
    <col min="7935" max="7935" width="9.28515625" customWidth="1"/>
    <col min="7936" max="7936" width="9.140625" customWidth="1"/>
    <col min="7937" max="7937" width="9" customWidth="1"/>
    <col min="7938" max="7938" width="8.85546875" customWidth="1"/>
    <col min="7939" max="7939" width="9" customWidth="1"/>
    <col min="7940" max="7941" width="8.85546875" customWidth="1"/>
    <col min="7942" max="7942" width="9.140625" customWidth="1"/>
    <col min="7943" max="7943" width="9.28515625" customWidth="1"/>
    <col min="7944" max="7944" width="9.42578125" customWidth="1"/>
    <col min="7945" max="7945" width="9.28515625" customWidth="1"/>
    <col min="7946" max="7946" width="9.5703125" customWidth="1"/>
    <col min="7947" max="7947" width="10" customWidth="1"/>
    <col min="7948" max="7948" width="10.140625" customWidth="1"/>
    <col min="7949" max="7949" width="10.28515625" customWidth="1"/>
    <col min="7950" max="7950" width="9.42578125" customWidth="1"/>
    <col min="7951" max="7951" width="9.5703125" customWidth="1"/>
    <col min="7952" max="7952" width="9" customWidth="1"/>
    <col min="7953" max="7953" width="9.42578125" customWidth="1"/>
    <col min="7954" max="7955" width="9.7109375" customWidth="1"/>
    <col min="7956" max="7957" width="10" customWidth="1"/>
    <col min="7958" max="7958" width="9.85546875" customWidth="1"/>
    <col min="7959" max="7959" width="14.140625" customWidth="1"/>
    <col min="7960" max="7960" width="10.42578125" customWidth="1"/>
    <col min="7961" max="7961" width="10.5703125" customWidth="1"/>
    <col min="7962" max="7962" width="10.42578125" customWidth="1"/>
    <col min="7963" max="7963" width="10.28515625" customWidth="1"/>
    <col min="7964" max="7964" width="10.5703125" customWidth="1"/>
    <col min="7965" max="7965" width="9.140625" customWidth="1"/>
    <col min="7966" max="7966" width="10.42578125" customWidth="1"/>
    <col min="7967" max="7972" width="9.140625" customWidth="1"/>
    <col min="7973" max="7973" width="8" customWidth="1"/>
    <col min="7974" max="7982" width="7.28515625" customWidth="1"/>
    <col min="7983" max="7983" width="8.42578125" customWidth="1"/>
    <col min="7984" max="7984" width="9.28515625" customWidth="1"/>
    <col min="7985" max="7985" width="7.28515625" customWidth="1"/>
    <col min="7986" max="7986" width="9.85546875" customWidth="1"/>
    <col min="7987" max="7987" width="10.5703125" customWidth="1"/>
    <col min="7988" max="7988" width="8.5703125" customWidth="1"/>
    <col min="7989" max="7990" width="8.42578125" customWidth="1"/>
    <col min="7991" max="7991" width="9.140625" customWidth="1"/>
    <col min="7992" max="7992" width="8.140625" customWidth="1"/>
    <col min="7993" max="7993" width="8.85546875" customWidth="1"/>
    <col min="8187" max="8187" width="2.5703125" customWidth="1"/>
    <col min="8188" max="8188" width="5.140625" customWidth="1"/>
    <col min="8189" max="8189" width="12.42578125" customWidth="1"/>
    <col min="8190" max="8190" width="8.5703125" customWidth="1"/>
    <col min="8191" max="8191" width="9.28515625" customWidth="1"/>
    <col min="8192" max="8192" width="9.140625" customWidth="1"/>
    <col min="8193" max="8193" width="9" customWidth="1"/>
    <col min="8194" max="8194" width="8.85546875" customWidth="1"/>
    <col min="8195" max="8195" width="9" customWidth="1"/>
    <col min="8196" max="8197" width="8.85546875" customWidth="1"/>
    <col min="8198" max="8198" width="9.140625" customWidth="1"/>
    <col min="8199" max="8199" width="9.28515625" customWidth="1"/>
    <col min="8200" max="8200" width="9.42578125" customWidth="1"/>
    <col min="8201" max="8201" width="9.28515625" customWidth="1"/>
    <col min="8202" max="8202" width="9.5703125" customWidth="1"/>
    <col min="8203" max="8203" width="10" customWidth="1"/>
    <col min="8204" max="8204" width="10.140625" customWidth="1"/>
    <col min="8205" max="8205" width="10.28515625" customWidth="1"/>
    <col min="8206" max="8206" width="9.42578125" customWidth="1"/>
    <col min="8207" max="8207" width="9.5703125" customWidth="1"/>
    <col min="8208" max="8208" width="9" customWidth="1"/>
    <col min="8209" max="8209" width="9.42578125" customWidth="1"/>
    <col min="8210" max="8211" width="9.7109375" customWidth="1"/>
    <col min="8212" max="8213" width="10" customWidth="1"/>
    <col min="8214" max="8214" width="9.85546875" customWidth="1"/>
    <col min="8215" max="8215" width="14.140625" customWidth="1"/>
    <col min="8216" max="8216" width="10.42578125" customWidth="1"/>
    <col min="8217" max="8217" width="10.5703125" customWidth="1"/>
    <col min="8218" max="8218" width="10.42578125" customWidth="1"/>
    <col min="8219" max="8219" width="10.28515625" customWidth="1"/>
    <col min="8220" max="8220" width="10.5703125" customWidth="1"/>
    <col min="8221" max="8221" width="9.140625" customWidth="1"/>
    <col min="8222" max="8222" width="10.42578125" customWidth="1"/>
    <col min="8223" max="8228" width="9.140625" customWidth="1"/>
    <col min="8229" max="8229" width="8" customWidth="1"/>
    <col min="8230" max="8238" width="7.28515625" customWidth="1"/>
    <col min="8239" max="8239" width="8.42578125" customWidth="1"/>
    <col min="8240" max="8240" width="9.28515625" customWidth="1"/>
    <col min="8241" max="8241" width="7.28515625" customWidth="1"/>
    <col min="8242" max="8242" width="9.85546875" customWidth="1"/>
    <col min="8243" max="8243" width="10.5703125" customWidth="1"/>
    <col min="8244" max="8244" width="8.5703125" customWidth="1"/>
    <col min="8245" max="8246" width="8.42578125" customWidth="1"/>
    <col min="8247" max="8247" width="9.140625" customWidth="1"/>
    <col min="8248" max="8248" width="8.140625" customWidth="1"/>
    <col min="8249" max="8249" width="8.85546875" customWidth="1"/>
    <col min="8443" max="8443" width="2.5703125" customWidth="1"/>
    <col min="8444" max="8444" width="5.140625" customWidth="1"/>
    <col min="8445" max="8445" width="12.42578125" customWidth="1"/>
    <col min="8446" max="8446" width="8.5703125" customWidth="1"/>
    <col min="8447" max="8447" width="9.28515625" customWidth="1"/>
    <col min="8448" max="8448" width="9.140625" customWidth="1"/>
    <col min="8449" max="8449" width="9" customWidth="1"/>
    <col min="8450" max="8450" width="8.85546875" customWidth="1"/>
    <col min="8451" max="8451" width="9" customWidth="1"/>
    <col min="8452" max="8453" width="8.85546875" customWidth="1"/>
    <col min="8454" max="8454" width="9.140625" customWidth="1"/>
    <col min="8455" max="8455" width="9.28515625" customWidth="1"/>
    <col min="8456" max="8456" width="9.42578125" customWidth="1"/>
    <col min="8457" max="8457" width="9.28515625" customWidth="1"/>
    <col min="8458" max="8458" width="9.5703125" customWidth="1"/>
    <col min="8459" max="8459" width="10" customWidth="1"/>
    <col min="8460" max="8460" width="10.140625" customWidth="1"/>
    <col min="8461" max="8461" width="10.28515625" customWidth="1"/>
    <col min="8462" max="8462" width="9.42578125" customWidth="1"/>
    <col min="8463" max="8463" width="9.5703125" customWidth="1"/>
    <col min="8464" max="8464" width="9" customWidth="1"/>
    <col min="8465" max="8465" width="9.42578125" customWidth="1"/>
    <col min="8466" max="8467" width="9.7109375" customWidth="1"/>
    <col min="8468" max="8469" width="10" customWidth="1"/>
    <col min="8470" max="8470" width="9.85546875" customWidth="1"/>
    <col min="8471" max="8471" width="14.140625" customWidth="1"/>
    <col min="8472" max="8472" width="10.42578125" customWidth="1"/>
    <col min="8473" max="8473" width="10.5703125" customWidth="1"/>
    <col min="8474" max="8474" width="10.42578125" customWidth="1"/>
    <col min="8475" max="8475" width="10.28515625" customWidth="1"/>
    <col min="8476" max="8476" width="10.5703125" customWidth="1"/>
    <col min="8477" max="8477" width="9.140625" customWidth="1"/>
    <col min="8478" max="8478" width="10.42578125" customWidth="1"/>
    <col min="8479" max="8484" width="9.140625" customWidth="1"/>
    <col min="8485" max="8485" width="8" customWidth="1"/>
    <col min="8486" max="8494" width="7.28515625" customWidth="1"/>
    <col min="8495" max="8495" width="8.42578125" customWidth="1"/>
    <col min="8496" max="8496" width="9.28515625" customWidth="1"/>
    <col min="8497" max="8497" width="7.28515625" customWidth="1"/>
    <col min="8498" max="8498" width="9.85546875" customWidth="1"/>
    <col min="8499" max="8499" width="10.5703125" customWidth="1"/>
    <col min="8500" max="8500" width="8.5703125" customWidth="1"/>
    <col min="8501" max="8502" width="8.42578125" customWidth="1"/>
    <col min="8503" max="8503" width="9.140625" customWidth="1"/>
    <col min="8504" max="8504" width="8.140625" customWidth="1"/>
    <col min="8505" max="8505" width="8.85546875" customWidth="1"/>
    <col min="8699" max="8699" width="2.5703125" customWidth="1"/>
    <col min="8700" max="8700" width="5.140625" customWidth="1"/>
    <col min="8701" max="8701" width="12.42578125" customWidth="1"/>
    <col min="8702" max="8702" width="8.5703125" customWidth="1"/>
    <col min="8703" max="8703" width="9.28515625" customWidth="1"/>
    <col min="8704" max="8704" width="9.140625" customWidth="1"/>
    <col min="8705" max="8705" width="9" customWidth="1"/>
    <col min="8706" max="8706" width="8.85546875" customWidth="1"/>
    <col min="8707" max="8707" width="9" customWidth="1"/>
    <col min="8708" max="8709" width="8.85546875" customWidth="1"/>
    <col min="8710" max="8710" width="9.140625" customWidth="1"/>
    <col min="8711" max="8711" width="9.28515625" customWidth="1"/>
    <col min="8712" max="8712" width="9.42578125" customWidth="1"/>
    <col min="8713" max="8713" width="9.28515625" customWidth="1"/>
    <col min="8714" max="8714" width="9.5703125" customWidth="1"/>
    <col min="8715" max="8715" width="10" customWidth="1"/>
    <col min="8716" max="8716" width="10.140625" customWidth="1"/>
    <col min="8717" max="8717" width="10.28515625" customWidth="1"/>
    <col min="8718" max="8718" width="9.42578125" customWidth="1"/>
    <col min="8719" max="8719" width="9.5703125" customWidth="1"/>
    <col min="8720" max="8720" width="9" customWidth="1"/>
    <col min="8721" max="8721" width="9.42578125" customWidth="1"/>
    <col min="8722" max="8723" width="9.7109375" customWidth="1"/>
    <col min="8724" max="8725" width="10" customWidth="1"/>
    <col min="8726" max="8726" width="9.85546875" customWidth="1"/>
    <col min="8727" max="8727" width="14.140625" customWidth="1"/>
    <col min="8728" max="8728" width="10.42578125" customWidth="1"/>
    <col min="8729" max="8729" width="10.5703125" customWidth="1"/>
    <col min="8730" max="8730" width="10.42578125" customWidth="1"/>
    <col min="8731" max="8731" width="10.28515625" customWidth="1"/>
    <col min="8732" max="8732" width="10.5703125" customWidth="1"/>
    <col min="8733" max="8733" width="9.140625" customWidth="1"/>
    <col min="8734" max="8734" width="10.42578125" customWidth="1"/>
    <col min="8735" max="8740" width="9.140625" customWidth="1"/>
    <col min="8741" max="8741" width="8" customWidth="1"/>
    <col min="8742" max="8750" width="7.28515625" customWidth="1"/>
    <col min="8751" max="8751" width="8.42578125" customWidth="1"/>
    <col min="8752" max="8752" width="9.28515625" customWidth="1"/>
    <col min="8753" max="8753" width="7.28515625" customWidth="1"/>
    <col min="8754" max="8754" width="9.85546875" customWidth="1"/>
    <col min="8755" max="8755" width="10.5703125" customWidth="1"/>
    <col min="8756" max="8756" width="8.5703125" customWidth="1"/>
    <col min="8757" max="8758" width="8.42578125" customWidth="1"/>
    <col min="8759" max="8759" width="9.140625" customWidth="1"/>
    <col min="8760" max="8760" width="8.140625" customWidth="1"/>
    <col min="8761" max="8761" width="8.85546875" customWidth="1"/>
    <col min="8955" max="8955" width="2.5703125" customWidth="1"/>
    <col min="8956" max="8956" width="5.140625" customWidth="1"/>
    <col min="8957" max="8957" width="12.42578125" customWidth="1"/>
    <col min="8958" max="8958" width="8.5703125" customWidth="1"/>
    <col min="8959" max="8959" width="9.28515625" customWidth="1"/>
    <col min="8960" max="8960" width="9.140625" customWidth="1"/>
    <col min="8961" max="8961" width="9" customWidth="1"/>
    <col min="8962" max="8962" width="8.85546875" customWidth="1"/>
    <col min="8963" max="8963" width="9" customWidth="1"/>
    <col min="8964" max="8965" width="8.85546875" customWidth="1"/>
    <col min="8966" max="8966" width="9.140625" customWidth="1"/>
    <col min="8967" max="8967" width="9.28515625" customWidth="1"/>
    <col min="8968" max="8968" width="9.42578125" customWidth="1"/>
    <col min="8969" max="8969" width="9.28515625" customWidth="1"/>
    <col min="8970" max="8970" width="9.5703125" customWidth="1"/>
    <col min="8971" max="8971" width="10" customWidth="1"/>
    <col min="8972" max="8972" width="10.140625" customWidth="1"/>
    <col min="8973" max="8973" width="10.28515625" customWidth="1"/>
    <col min="8974" max="8974" width="9.42578125" customWidth="1"/>
    <col min="8975" max="8975" width="9.5703125" customWidth="1"/>
    <col min="8976" max="8976" width="9" customWidth="1"/>
    <col min="8977" max="8977" width="9.42578125" customWidth="1"/>
    <col min="8978" max="8979" width="9.7109375" customWidth="1"/>
    <col min="8980" max="8981" width="10" customWidth="1"/>
    <col min="8982" max="8982" width="9.85546875" customWidth="1"/>
    <col min="8983" max="8983" width="14.140625" customWidth="1"/>
    <col min="8984" max="8984" width="10.42578125" customWidth="1"/>
    <col min="8985" max="8985" width="10.5703125" customWidth="1"/>
    <col min="8986" max="8986" width="10.42578125" customWidth="1"/>
    <col min="8987" max="8987" width="10.28515625" customWidth="1"/>
    <col min="8988" max="8988" width="10.5703125" customWidth="1"/>
    <col min="8989" max="8989" width="9.140625" customWidth="1"/>
    <col min="8990" max="8990" width="10.42578125" customWidth="1"/>
    <col min="8991" max="8996" width="9.140625" customWidth="1"/>
    <col min="8997" max="8997" width="8" customWidth="1"/>
    <col min="8998" max="9006" width="7.28515625" customWidth="1"/>
    <col min="9007" max="9007" width="8.42578125" customWidth="1"/>
    <col min="9008" max="9008" width="9.28515625" customWidth="1"/>
    <col min="9009" max="9009" width="7.28515625" customWidth="1"/>
    <col min="9010" max="9010" width="9.85546875" customWidth="1"/>
    <col min="9011" max="9011" width="10.5703125" customWidth="1"/>
    <col min="9012" max="9012" width="8.5703125" customWidth="1"/>
    <col min="9013" max="9014" width="8.42578125" customWidth="1"/>
    <col min="9015" max="9015" width="9.140625" customWidth="1"/>
    <col min="9016" max="9016" width="8.140625" customWidth="1"/>
    <col min="9017" max="9017" width="8.85546875" customWidth="1"/>
    <col min="9211" max="9211" width="2.5703125" customWidth="1"/>
    <col min="9212" max="9212" width="5.140625" customWidth="1"/>
    <col min="9213" max="9213" width="12.42578125" customWidth="1"/>
    <col min="9214" max="9214" width="8.5703125" customWidth="1"/>
    <col min="9215" max="9215" width="9.28515625" customWidth="1"/>
    <col min="9216" max="9216" width="9.140625" customWidth="1"/>
    <col min="9217" max="9217" width="9" customWidth="1"/>
    <col min="9218" max="9218" width="8.85546875" customWidth="1"/>
    <col min="9219" max="9219" width="9" customWidth="1"/>
    <col min="9220" max="9221" width="8.85546875" customWidth="1"/>
    <col min="9222" max="9222" width="9.140625" customWidth="1"/>
    <col min="9223" max="9223" width="9.28515625" customWidth="1"/>
    <col min="9224" max="9224" width="9.42578125" customWidth="1"/>
    <col min="9225" max="9225" width="9.28515625" customWidth="1"/>
    <col min="9226" max="9226" width="9.5703125" customWidth="1"/>
    <col min="9227" max="9227" width="10" customWidth="1"/>
    <col min="9228" max="9228" width="10.140625" customWidth="1"/>
    <col min="9229" max="9229" width="10.28515625" customWidth="1"/>
    <col min="9230" max="9230" width="9.42578125" customWidth="1"/>
    <col min="9231" max="9231" width="9.5703125" customWidth="1"/>
    <col min="9232" max="9232" width="9" customWidth="1"/>
    <col min="9233" max="9233" width="9.42578125" customWidth="1"/>
    <col min="9234" max="9235" width="9.7109375" customWidth="1"/>
    <col min="9236" max="9237" width="10" customWidth="1"/>
    <col min="9238" max="9238" width="9.85546875" customWidth="1"/>
    <col min="9239" max="9239" width="14.140625" customWidth="1"/>
    <col min="9240" max="9240" width="10.42578125" customWidth="1"/>
    <col min="9241" max="9241" width="10.5703125" customWidth="1"/>
    <col min="9242" max="9242" width="10.42578125" customWidth="1"/>
    <col min="9243" max="9243" width="10.28515625" customWidth="1"/>
    <col min="9244" max="9244" width="10.5703125" customWidth="1"/>
    <col min="9245" max="9245" width="9.140625" customWidth="1"/>
    <col min="9246" max="9246" width="10.42578125" customWidth="1"/>
    <col min="9247" max="9252" width="9.140625" customWidth="1"/>
    <col min="9253" max="9253" width="8" customWidth="1"/>
    <col min="9254" max="9262" width="7.28515625" customWidth="1"/>
    <col min="9263" max="9263" width="8.42578125" customWidth="1"/>
    <col min="9264" max="9264" width="9.28515625" customWidth="1"/>
    <col min="9265" max="9265" width="7.28515625" customWidth="1"/>
    <col min="9266" max="9266" width="9.85546875" customWidth="1"/>
    <col min="9267" max="9267" width="10.5703125" customWidth="1"/>
    <col min="9268" max="9268" width="8.5703125" customWidth="1"/>
    <col min="9269" max="9270" width="8.42578125" customWidth="1"/>
    <col min="9271" max="9271" width="9.140625" customWidth="1"/>
    <col min="9272" max="9272" width="8.140625" customWidth="1"/>
    <col min="9273" max="9273" width="8.85546875" customWidth="1"/>
    <col min="9467" max="9467" width="2.5703125" customWidth="1"/>
    <col min="9468" max="9468" width="5.140625" customWidth="1"/>
    <col min="9469" max="9469" width="12.42578125" customWidth="1"/>
    <col min="9470" max="9470" width="8.5703125" customWidth="1"/>
    <col min="9471" max="9471" width="9.28515625" customWidth="1"/>
    <col min="9472" max="9472" width="9.140625" customWidth="1"/>
    <col min="9473" max="9473" width="9" customWidth="1"/>
    <col min="9474" max="9474" width="8.85546875" customWidth="1"/>
    <col min="9475" max="9475" width="9" customWidth="1"/>
    <col min="9476" max="9477" width="8.85546875" customWidth="1"/>
    <col min="9478" max="9478" width="9.140625" customWidth="1"/>
    <col min="9479" max="9479" width="9.28515625" customWidth="1"/>
    <col min="9480" max="9480" width="9.42578125" customWidth="1"/>
    <col min="9481" max="9481" width="9.28515625" customWidth="1"/>
    <col min="9482" max="9482" width="9.5703125" customWidth="1"/>
    <col min="9483" max="9483" width="10" customWidth="1"/>
    <col min="9484" max="9484" width="10.140625" customWidth="1"/>
    <col min="9485" max="9485" width="10.28515625" customWidth="1"/>
    <col min="9486" max="9486" width="9.42578125" customWidth="1"/>
    <col min="9487" max="9487" width="9.5703125" customWidth="1"/>
    <col min="9488" max="9488" width="9" customWidth="1"/>
    <col min="9489" max="9489" width="9.42578125" customWidth="1"/>
    <col min="9490" max="9491" width="9.7109375" customWidth="1"/>
    <col min="9492" max="9493" width="10" customWidth="1"/>
    <col min="9494" max="9494" width="9.85546875" customWidth="1"/>
    <col min="9495" max="9495" width="14.140625" customWidth="1"/>
    <col min="9496" max="9496" width="10.42578125" customWidth="1"/>
    <col min="9497" max="9497" width="10.5703125" customWidth="1"/>
    <col min="9498" max="9498" width="10.42578125" customWidth="1"/>
    <col min="9499" max="9499" width="10.28515625" customWidth="1"/>
    <col min="9500" max="9500" width="10.5703125" customWidth="1"/>
    <col min="9501" max="9501" width="9.140625" customWidth="1"/>
    <col min="9502" max="9502" width="10.42578125" customWidth="1"/>
    <col min="9503" max="9508" width="9.140625" customWidth="1"/>
    <col min="9509" max="9509" width="8" customWidth="1"/>
    <col min="9510" max="9518" width="7.28515625" customWidth="1"/>
    <col min="9519" max="9519" width="8.42578125" customWidth="1"/>
    <col min="9520" max="9520" width="9.28515625" customWidth="1"/>
    <col min="9521" max="9521" width="7.28515625" customWidth="1"/>
    <col min="9522" max="9522" width="9.85546875" customWidth="1"/>
    <col min="9523" max="9523" width="10.5703125" customWidth="1"/>
    <col min="9524" max="9524" width="8.5703125" customWidth="1"/>
    <col min="9525" max="9526" width="8.42578125" customWidth="1"/>
    <col min="9527" max="9527" width="9.140625" customWidth="1"/>
    <col min="9528" max="9528" width="8.140625" customWidth="1"/>
    <col min="9529" max="9529" width="8.85546875" customWidth="1"/>
    <col min="9723" max="9723" width="2.5703125" customWidth="1"/>
    <col min="9724" max="9724" width="5.140625" customWidth="1"/>
    <col min="9725" max="9725" width="12.42578125" customWidth="1"/>
    <col min="9726" max="9726" width="8.5703125" customWidth="1"/>
    <col min="9727" max="9727" width="9.28515625" customWidth="1"/>
    <col min="9728" max="9728" width="9.140625" customWidth="1"/>
    <col min="9729" max="9729" width="9" customWidth="1"/>
    <col min="9730" max="9730" width="8.85546875" customWidth="1"/>
    <col min="9731" max="9731" width="9" customWidth="1"/>
    <col min="9732" max="9733" width="8.85546875" customWidth="1"/>
    <col min="9734" max="9734" width="9.140625" customWidth="1"/>
    <col min="9735" max="9735" width="9.28515625" customWidth="1"/>
    <col min="9736" max="9736" width="9.42578125" customWidth="1"/>
    <col min="9737" max="9737" width="9.28515625" customWidth="1"/>
    <col min="9738" max="9738" width="9.5703125" customWidth="1"/>
    <col min="9739" max="9739" width="10" customWidth="1"/>
    <col min="9740" max="9740" width="10.140625" customWidth="1"/>
    <col min="9741" max="9741" width="10.28515625" customWidth="1"/>
    <col min="9742" max="9742" width="9.42578125" customWidth="1"/>
    <col min="9743" max="9743" width="9.5703125" customWidth="1"/>
    <col min="9744" max="9744" width="9" customWidth="1"/>
    <col min="9745" max="9745" width="9.42578125" customWidth="1"/>
    <col min="9746" max="9747" width="9.7109375" customWidth="1"/>
    <col min="9748" max="9749" width="10" customWidth="1"/>
    <col min="9750" max="9750" width="9.85546875" customWidth="1"/>
    <col min="9751" max="9751" width="14.140625" customWidth="1"/>
    <col min="9752" max="9752" width="10.42578125" customWidth="1"/>
    <col min="9753" max="9753" width="10.5703125" customWidth="1"/>
    <col min="9754" max="9754" width="10.42578125" customWidth="1"/>
    <col min="9755" max="9755" width="10.28515625" customWidth="1"/>
    <col min="9756" max="9756" width="10.5703125" customWidth="1"/>
    <col min="9757" max="9757" width="9.140625" customWidth="1"/>
    <col min="9758" max="9758" width="10.42578125" customWidth="1"/>
    <col min="9759" max="9764" width="9.140625" customWidth="1"/>
    <col min="9765" max="9765" width="8" customWidth="1"/>
    <col min="9766" max="9774" width="7.28515625" customWidth="1"/>
    <col min="9775" max="9775" width="8.42578125" customWidth="1"/>
    <col min="9776" max="9776" width="9.28515625" customWidth="1"/>
    <col min="9777" max="9777" width="7.28515625" customWidth="1"/>
    <col min="9778" max="9778" width="9.85546875" customWidth="1"/>
    <col min="9779" max="9779" width="10.5703125" customWidth="1"/>
    <col min="9780" max="9780" width="8.5703125" customWidth="1"/>
    <col min="9781" max="9782" width="8.42578125" customWidth="1"/>
    <col min="9783" max="9783" width="9.140625" customWidth="1"/>
    <col min="9784" max="9784" width="8.140625" customWidth="1"/>
    <col min="9785" max="9785" width="8.85546875" customWidth="1"/>
    <col min="9979" max="9979" width="2.5703125" customWidth="1"/>
    <col min="9980" max="9980" width="5.140625" customWidth="1"/>
    <col min="9981" max="9981" width="12.42578125" customWidth="1"/>
    <col min="9982" max="9982" width="8.5703125" customWidth="1"/>
    <col min="9983" max="9983" width="9.28515625" customWidth="1"/>
    <col min="9984" max="9984" width="9.140625" customWidth="1"/>
    <col min="9985" max="9985" width="9" customWidth="1"/>
    <col min="9986" max="9986" width="8.85546875" customWidth="1"/>
    <col min="9987" max="9987" width="9" customWidth="1"/>
    <col min="9988" max="9989" width="8.85546875" customWidth="1"/>
    <col min="9990" max="9990" width="9.140625" customWidth="1"/>
    <col min="9991" max="9991" width="9.28515625" customWidth="1"/>
    <col min="9992" max="9992" width="9.42578125" customWidth="1"/>
    <col min="9993" max="9993" width="9.28515625" customWidth="1"/>
    <col min="9994" max="9994" width="9.5703125" customWidth="1"/>
    <col min="9995" max="9995" width="10" customWidth="1"/>
    <col min="9996" max="9996" width="10.140625" customWidth="1"/>
    <col min="9997" max="9997" width="10.28515625" customWidth="1"/>
    <col min="9998" max="9998" width="9.42578125" customWidth="1"/>
    <col min="9999" max="9999" width="9.5703125" customWidth="1"/>
    <col min="10000" max="10000" width="9" customWidth="1"/>
    <col min="10001" max="10001" width="9.42578125" customWidth="1"/>
    <col min="10002" max="10003" width="9.7109375" customWidth="1"/>
    <col min="10004" max="10005" width="10" customWidth="1"/>
    <col min="10006" max="10006" width="9.85546875" customWidth="1"/>
    <col min="10007" max="10007" width="14.140625" customWidth="1"/>
    <col min="10008" max="10008" width="10.42578125" customWidth="1"/>
    <col min="10009" max="10009" width="10.5703125" customWidth="1"/>
    <col min="10010" max="10010" width="10.42578125" customWidth="1"/>
    <col min="10011" max="10011" width="10.28515625" customWidth="1"/>
    <col min="10012" max="10012" width="10.5703125" customWidth="1"/>
    <col min="10013" max="10013" width="9.140625" customWidth="1"/>
    <col min="10014" max="10014" width="10.42578125" customWidth="1"/>
    <col min="10015" max="10020" width="9.140625" customWidth="1"/>
    <col min="10021" max="10021" width="8" customWidth="1"/>
    <col min="10022" max="10030" width="7.28515625" customWidth="1"/>
    <col min="10031" max="10031" width="8.42578125" customWidth="1"/>
    <col min="10032" max="10032" width="9.28515625" customWidth="1"/>
    <col min="10033" max="10033" width="7.28515625" customWidth="1"/>
    <col min="10034" max="10034" width="9.85546875" customWidth="1"/>
    <col min="10035" max="10035" width="10.5703125" customWidth="1"/>
    <col min="10036" max="10036" width="8.5703125" customWidth="1"/>
    <col min="10037" max="10038" width="8.42578125" customWidth="1"/>
    <col min="10039" max="10039" width="9.140625" customWidth="1"/>
    <col min="10040" max="10040" width="8.140625" customWidth="1"/>
    <col min="10041" max="10041" width="8.85546875" customWidth="1"/>
    <col min="10235" max="10235" width="2.5703125" customWidth="1"/>
    <col min="10236" max="10236" width="5.140625" customWidth="1"/>
    <col min="10237" max="10237" width="12.42578125" customWidth="1"/>
    <col min="10238" max="10238" width="8.5703125" customWidth="1"/>
    <col min="10239" max="10239" width="9.28515625" customWidth="1"/>
    <col min="10240" max="10240" width="9.140625" customWidth="1"/>
    <col min="10241" max="10241" width="9" customWidth="1"/>
    <col min="10242" max="10242" width="8.85546875" customWidth="1"/>
    <col min="10243" max="10243" width="9" customWidth="1"/>
    <col min="10244" max="10245" width="8.85546875" customWidth="1"/>
    <col min="10246" max="10246" width="9.140625" customWidth="1"/>
    <col min="10247" max="10247" width="9.28515625" customWidth="1"/>
    <col min="10248" max="10248" width="9.42578125" customWidth="1"/>
    <col min="10249" max="10249" width="9.28515625" customWidth="1"/>
    <col min="10250" max="10250" width="9.5703125" customWidth="1"/>
    <col min="10251" max="10251" width="10" customWidth="1"/>
    <col min="10252" max="10252" width="10.140625" customWidth="1"/>
    <col min="10253" max="10253" width="10.28515625" customWidth="1"/>
    <col min="10254" max="10254" width="9.42578125" customWidth="1"/>
    <col min="10255" max="10255" width="9.5703125" customWidth="1"/>
    <col min="10256" max="10256" width="9" customWidth="1"/>
    <col min="10257" max="10257" width="9.42578125" customWidth="1"/>
    <col min="10258" max="10259" width="9.7109375" customWidth="1"/>
    <col min="10260" max="10261" width="10" customWidth="1"/>
    <col min="10262" max="10262" width="9.85546875" customWidth="1"/>
    <col min="10263" max="10263" width="14.140625" customWidth="1"/>
    <col min="10264" max="10264" width="10.42578125" customWidth="1"/>
    <col min="10265" max="10265" width="10.5703125" customWidth="1"/>
    <col min="10266" max="10266" width="10.42578125" customWidth="1"/>
    <col min="10267" max="10267" width="10.28515625" customWidth="1"/>
    <col min="10268" max="10268" width="10.5703125" customWidth="1"/>
    <col min="10269" max="10269" width="9.140625" customWidth="1"/>
    <col min="10270" max="10270" width="10.42578125" customWidth="1"/>
    <col min="10271" max="10276" width="9.140625" customWidth="1"/>
    <col min="10277" max="10277" width="8" customWidth="1"/>
    <col min="10278" max="10286" width="7.28515625" customWidth="1"/>
    <col min="10287" max="10287" width="8.42578125" customWidth="1"/>
    <col min="10288" max="10288" width="9.28515625" customWidth="1"/>
    <col min="10289" max="10289" width="7.28515625" customWidth="1"/>
    <col min="10290" max="10290" width="9.85546875" customWidth="1"/>
    <col min="10291" max="10291" width="10.5703125" customWidth="1"/>
    <col min="10292" max="10292" width="8.5703125" customWidth="1"/>
    <col min="10293" max="10294" width="8.42578125" customWidth="1"/>
    <col min="10295" max="10295" width="9.140625" customWidth="1"/>
    <col min="10296" max="10296" width="8.140625" customWidth="1"/>
    <col min="10297" max="10297" width="8.85546875" customWidth="1"/>
    <col min="10491" max="10491" width="2.5703125" customWidth="1"/>
    <col min="10492" max="10492" width="5.140625" customWidth="1"/>
    <col min="10493" max="10493" width="12.42578125" customWidth="1"/>
    <col min="10494" max="10494" width="8.5703125" customWidth="1"/>
    <col min="10495" max="10495" width="9.28515625" customWidth="1"/>
    <col min="10496" max="10496" width="9.140625" customWidth="1"/>
    <col min="10497" max="10497" width="9" customWidth="1"/>
    <col min="10498" max="10498" width="8.85546875" customWidth="1"/>
    <col min="10499" max="10499" width="9" customWidth="1"/>
    <col min="10500" max="10501" width="8.85546875" customWidth="1"/>
    <col min="10502" max="10502" width="9.140625" customWidth="1"/>
    <col min="10503" max="10503" width="9.28515625" customWidth="1"/>
    <col min="10504" max="10504" width="9.42578125" customWidth="1"/>
    <col min="10505" max="10505" width="9.28515625" customWidth="1"/>
    <col min="10506" max="10506" width="9.5703125" customWidth="1"/>
    <col min="10507" max="10507" width="10" customWidth="1"/>
    <col min="10508" max="10508" width="10.140625" customWidth="1"/>
    <col min="10509" max="10509" width="10.28515625" customWidth="1"/>
    <col min="10510" max="10510" width="9.42578125" customWidth="1"/>
    <col min="10511" max="10511" width="9.5703125" customWidth="1"/>
    <col min="10512" max="10512" width="9" customWidth="1"/>
    <col min="10513" max="10513" width="9.42578125" customWidth="1"/>
    <col min="10514" max="10515" width="9.7109375" customWidth="1"/>
    <col min="10516" max="10517" width="10" customWidth="1"/>
    <col min="10518" max="10518" width="9.85546875" customWidth="1"/>
    <col min="10519" max="10519" width="14.140625" customWidth="1"/>
    <col min="10520" max="10520" width="10.42578125" customWidth="1"/>
    <col min="10521" max="10521" width="10.5703125" customWidth="1"/>
    <col min="10522" max="10522" width="10.42578125" customWidth="1"/>
    <col min="10523" max="10523" width="10.28515625" customWidth="1"/>
    <col min="10524" max="10524" width="10.5703125" customWidth="1"/>
    <col min="10525" max="10525" width="9.140625" customWidth="1"/>
    <col min="10526" max="10526" width="10.42578125" customWidth="1"/>
    <col min="10527" max="10532" width="9.140625" customWidth="1"/>
    <col min="10533" max="10533" width="8" customWidth="1"/>
    <col min="10534" max="10542" width="7.28515625" customWidth="1"/>
    <col min="10543" max="10543" width="8.42578125" customWidth="1"/>
    <col min="10544" max="10544" width="9.28515625" customWidth="1"/>
    <col min="10545" max="10545" width="7.28515625" customWidth="1"/>
    <col min="10546" max="10546" width="9.85546875" customWidth="1"/>
    <col min="10547" max="10547" width="10.5703125" customWidth="1"/>
    <col min="10548" max="10548" width="8.5703125" customWidth="1"/>
    <col min="10549" max="10550" width="8.42578125" customWidth="1"/>
    <col min="10551" max="10551" width="9.140625" customWidth="1"/>
    <col min="10552" max="10552" width="8.140625" customWidth="1"/>
    <col min="10553" max="10553" width="8.85546875" customWidth="1"/>
    <col min="10747" max="10747" width="2.5703125" customWidth="1"/>
    <col min="10748" max="10748" width="5.140625" customWidth="1"/>
    <col min="10749" max="10749" width="12.42578125" customWidth="1"/>
    <col min="10750" max="10750" width="8.5703125" customWidth="1"/>
    <col min="10751" max="10751" width="9.28515625" customWidth="1"/>
    <col min="10752" max="10752" width="9.140625" customWidth="1"/>
    <col min="10753" max="10753" width="9" customWidth="1"/>
    <col min="10754" max="10754" width="8.85546875" customWidth="1"/>
    <col min="10755" max="10755" width="9" customWidth="1"/>
    <col min="10756" max="10757" width="8.85546875" customWidth="1"/>
    <col min="10758" max="10758" width="9.140625" customWidth="1"/>
    <col min="10759" max="10759" width="9.28515625" customWidth="1"/>
    <col min="10760" max="10760" width="9.42578125" customWidth="1"/>
    <col min="10761" max="10761" width="9.28515625" customWidth="1"/>
    <col min="10762" max="10762" width="9.5703125" customWidth="1"/>
    <col min="10763" max="10763" width="10" customWidth="1"/>
    <col min="10764" max="10764" width="10.140625" customWidth="1"/>
    <col min="10765" max="10765" width="10.28515625" customWidth="1"/>
    <col min="10766" max="10766" width="9.42578125" customWidth="1"/>
    <col min="10767" max="10767" width="9.5703125" customWidth="1"/>
    <col min="10768" max="10768" width="9" customWidth="1"/>
    <col min="10769" max="10769" width="9.42578125" customWidth="1"/>
    <col min="10770" max="10771" width="9.7109375" customWidth="1"/>
    <col min="10772" max="10773" width="10" customWidth="1"/>
    <col min="10774" max="10774" width="9.85546875" customWidth="1"/>
    <col min="10775" max="10775" width="14.140625" customWidth="1"/>
    <col min="10776" max="10776" width="10.42578125" customWidth="1"/>
    <col min="10777" max="10777" width="10.5703125" customWidth="1"/>
    <col min="10778" max="10778" width="10.42578125" customWidth="1"/>
    <col min="10779" max="10779" width="10.28515625" customWidth="1"/>
    <col min="10780" max="10780" width="10.5703125" customWidth="1"/>
    <col min="10781" max="10781" width="9.140625" customWidth="1"/>
    <col min="10782" max="10782" width="10.42578125" customWidth="1"/>
    <col min="10783" max="10788" width="9.140625" customWidth="1"/>
    <col min="10789" max="10789" width="8" customWidth="1"/>
    <col min="10790" max="10798" width="7.28515625" customWidth="1"/>
    <col min="10799" max="10799" width="8.42578125" customWidth="1"/>
    <col min="10800" max="10800" width="9.28515625" customWidth="1"/>
    <col min="10801" max="10801" width="7.28515625" customWidth="1"/>
    <col min="10802" max="10802" width="9.85546875" customWidth="1"/>
    <col min="10803" max="10803" width="10.5703125" customWidth="1"/>
    <col min="10804" max="10804" width="8.5703125" customWidth="1"/>
    <col min="10805" max="10806" width="8.42578125" customWidth="1"/>
    <col min="10807" max="10807" width="9.140625" customWidth="1"/>
    <col min="10808" max="10808" width="8.140625" customWidth="1"/>
    <col min="10809" max="10809" width="8.85546875" customWidth="1"/>
    <col min="11003" max="11003" width="2.5703125" customWidth="1"/>
    <col min="11004" max="11004" width="5.140625" customWidth="1"/>
    <col min="11005" max="11005" width="12.42578125" customWidth="1"/>
    <col min="11006" max="11006" width="8.5703125" customWidth="1"/>
    <col min="11007" max="11007" width="9.28515625" customWidth="1"/>
    <col min="11008" max="11008" width="9.140625" customWidth="1"/>
    <col min="11009" max="11009" width="9" customWidth="1"/>
    <col min="11010" max="11010" width="8.85546875" customWidth="1"/>
    <col min="11011" max="11011" width="9" customWidth="1"/>
    <col min="11012" max="11013" width="8.85546875" customWidth="1"/>
    <col min="11014" max="11014" width="9.140625" customWidth="1"/>
    <col min="11015" max="11015" width="9.28515625" customWidth="1"/>
    <col min="11016" max="11016" width="9.42578125" customWidth="1"/>
    <col min="11017" max="11017" width="9.28515625" customWidth="1"/>
    <col min="11018" max="11018" width="9.5703125" customWidth="1"/>
    <col min="11019" max="11019" width="10" customWidth="1"/>
    <col min="11020" max="11020" width="10.140625" customWidth="1"/>
    <col min="11021" max="11021" width="10.28515625" customWidth="1"/>
    <col min="11022" max="11022" width="9.42578125" customWidth="1"/>
    <col min="11023" max="11023" width="9.5703125" customWidth="1"/>
    <col min="11024" max="11024" width="9" customWidth="1"/>
    <col min="11025" max="11025" width="9.42578125" customWidth="1"/>
    <col min="11026" max="11027" width="9.7109375" customWidth="1"/>
    <col min="11028" max="11029" width="10" customWidth="1"/>
    <col min="11030" max="11030" width="9.85546875" customWidth="1"/>
    <col min="11031" max="11031" width="14.140625" customWidth="1"/>
    <col min="11032" max="11032" width="10.42578125" customWidth="1"/>
    <col min="11033" max="11033" width="10.5703125" customWidth="1"/>
    <col min="11034" max="11034" width="10.42578125" customWidth="1"/>
    <col min="11035" max="11035" width="10.28515625" customWidth="1"/>
    <col min="11036" max="11036" width="10.5703125" customWidth="1"/>
    <col min="11037" max="11037" width="9.140625" customWidth="1"/>
    <col min="11038" max="11038" width="10.42578125" customWidth="1"/>
    <col min="11039" max="11044" width="9.140625" customWidth="1"/>
    <col min="11045" max="11045" width="8" customWidth="1"/>
    <col min="11046" max="11054" width="7.28515625" customWidth="1"/>
    <col min="11055" max="11055" width="8.42578125" customWidth="1"/>
    <col min="11056" max="11056" width="9.28515625" customWidth="1"/>
    <col min="11057" max="11057" width="7.28515625" customWidth="1"/>
    <col min="11058" max="11058" width="9.85546875" customWidth="1"/>
    <col min="11059" max="11059" width="10.5703125" customWidth="1"/>
    <col min="11060" max="11060" width="8.5703125" customWidth="1"/>
    <col min="11061" max="11062" width="8.42578125" customWidth="1"/>
    <col min="11063" max="11063" width="9.140625" customWidth="1"/>
    <col min="11064" max="11064" width="8.140625" customWidth="1"/>
    <col min="11065" max="11065" width="8.85546875" customWidth="1"/>
    <col min="11259" max="11259" width="2.5703125" customWidth="1"/>
    <col min="11260" max="11260" width="5.140625" customWidth="1"/>
    <col min="11261" max="11261" width="12.42578125" customWidth="1"/>
    <col min="11262" max="11262" width="8.5703125" customWidth="1"/>
    <col min="11263" max="11263" width="9.28515625" customWidth="1"/>
    <col min="11264" max="11264" width="9.140625" customWidth="1"/>
    <col min="11265" max="11265" width="9" customWidth="1"/>
    <col min="11266" max="11266" width="8.85546875" customWidth="1"/>
    <col min="11267" max="11267" width="9" customWidth="1"/>
    <col min="11268" max="11269" width="8.85546875" customWidth="1"/>
    <col min="11270" max="11270" width="9.140625" customWidth="1"/>
    <col min="11271" max="11271" width="9.28515625" customWidth="1"/>
    <col min="11272" max="11272" width="9.42578125" customWidth="1"/>
    <col min="11273" max="11273" width="9.28515625" customWidth="1"/>
    <col min="11274" max="11274" width="9.5703125" customWidth="1"/>
    <col min="11275" max="11275" width="10" customWidth="1"/>
    <col min="11276" max="11276" width="10.140625" customWidth="1"/>
    <col min="11277" max="11277" width="10.28515625" customWidth="1"/>
    <col min="11278" max="11278" width="9.42578125" customWidth="1"/>
    <col min="11279" max="11279" width="9.5703125" customWidth="1"/>
    <col min="11280" max="11280" width="9" customWidth="1"/>
    <col min="11281" max="11281" width="9.42578125" customWidth="1"/>
    <col min="11282" max="11283" width="9.7109375" customWidth="1"/>
    <col min="11284" max="11285" width="10" customWidth="1"/>
    <col min="11286" max="11286" width="9.85546875" customWidth="1"/>
    <col min="11287" max="11287" width="14.140625" customWidth="1"/>
    <col min="11288" max="11288" width="10.42578125" customWidth="1"/>
    <col min="11289" max="11289" width="10.5703125" customWidth="1"/>
    <col min="11290" max="11290" width="10.42578125" customWidth="1"/>
    <col min="11291" max="11291" width="10.28515625" customWidth="1"/>
    <col min="11292" max="11292" width="10.5703125" customWidth="1"/>
    <col min="11293" max="11293" width="9.140625" customWidth="1"/>
    <col min="11294" max="11294" width="10.42578125" customWidth="1"/>
    <col min="11295" max="11300" width="9.140625" customWidth="1"/>
    <col min="11301" max="11301" width="8" customWidth="1"/>
    <col min="11302" max="11310" width="7.28515625" customWidth="1"/>
    <col min="11311" max="11311" width="8.42578125" customWidth="1"/>
    <col min="11312" max="11312" width="9.28515625" customWidth="1"/>
    <col min="11313" max="11313" width="7.28515625" customWidth="1"/>
    <col min="11314" max="11314" width="9.85546875" customWidth="1"/>
    <col min="11315" max="11315" width="10.5703125" customWidth="1"/>
    <col min="11316" max="11316" width="8.5703125" customWidth="1"/>
    <col min="11317" max="11318" width="8.42578125" customWidth="1"/>
    <col min="11319" max="11319" width="9.140625" customWidth="1"/>
    <col min="11320" max="11320" width="8.140625" customWidth="1"/>
    <col min="11321" max="11321" width="8.85546875" customWidth="1"/>
    <col min="11515" max="11515" width="2.5703125" customWidth="1"/>
    <col min="11516" max="11516" width="5.140625" customWidth="1"/>
    <col min="11517" max="11517" width="12.42578125" customWidth="1"/>
    <col min="11518" max="11518" width="8.5703125" customWidth="1"/>
    <col min="11519" max="11519" width="9.28515625" customWidth="1"/>
    <col min="11520" max="11520" width="9.140625" customWidth="1"/>
    <col min="11521" max="11521" width="9" customWidth="1"/>
    <col min="11522" max="11522" width="8.85546875" customWidth="1"/>
    <col min="11523" max="11523" width="9" customWidth="1"/>
    <col min="11524" max="11525" width="8.85546875" customWidth="1"/>
    <col min="11526" max="11526" width="9.140625" customWidth="1"/>
    <col min="11527" max="11527" width="9.28515625" customWidth="1"/>
    <col min="11528" max="11528" width="9.42578125" customWidth="1"/>
    <col min="11529" max="11529" width="9.28515625" customWidth="1"/>
    <col min="11530" max="11530" width="9.5703125" customWidth="1"/>
    <col min="11531" max="11531" width="10" customWidth="1"/>
    <col min="11532" max="11532" width="10.140625" customWidth="1"/>
    <col min="11533" max="11533" width="10.28515625" customWidth="1"/>
    <col min="11534" max="11534" width="9.42578125" customWidth="1"/>
    <col min="11535" max="11535" width="9.5703125" customWidth="1"/>
    <col min="11536" max="11536" width="9" customWidth="1"/>
    <col min="11537" max="11537" width="9.42578125" customWidth="1"/>
    <col min="11538" max="11539" width="9.7109375" customWidth="1"/>
    <col min="11540" max="11541" width="10" customWidth="1"/>
    <col min="11542" max="11542" width="9.85546875" customWidth="1"/>
    <col min="11543" max="11543" width="14.140625" customWidth="1"/>
    <col min="11544" max="11544" width="10.42578125" customWidth="1"/>
    <col min="11545" max="11545" width="10.5703125" customWidth="1"/>
    <col min="11546" max="11546" width="10.42578125" customWidth="1"/>
    <col min="11547" max="11547" width="10.28515625" customWidth="1"/>
    <col min="11548" max="11548" width="10.5703125" customWidth="1"/>
    <col min="11549" max="11549" width="9.140625" customWidth="1"/>
    <col min="11550" max="11550" width="10.42578125" customWidth="1"/>
    <col min="11551" max="11556" width="9.140625" customWidth="1"/>
    <col min="11557" max="11557" width="8" customWidth="1"/>
    <col min="11558" max="11566" width="7.28515625" customWidth="1"/>
    <col min="11567" max="11567" width="8.42578125" customWidth="1"/>
    <col min="11568" max="11568" width="9.28515625" customWidth="1"/>
    <col min="11569" max="11569" width="7.28515625" customWidth="1"/>
    <col min="11570" max="11570" width="9.85546875" customWidth="1"/>
    <col min="11571" max="11571" width="10.5703125" customWidth="1"/>
    <col min="11572" max="11572" width="8.5703125" customWidth="1"/>
    <col min="11573" max="11574" width="8.42578125" customWidth="1"/>
    <col min="11575" max="11575" width="9.140625" customWidth="1"/>
    <col min="11576" max="11576" width="8.140625" customWidth="1"/>
    <col min="11577" max="11577" width="8.85546875" customWidth="1"/>
    <col min="11771" max="11771" width="2.5703125" customWidth="1"/>
    <col min="11772" max="11772" width="5.140625" customWidth="1"/>
    <col min="11773" max="11773" width="12.42578125" customWidth="1"/>
    <col min="11774" max="11774" width="8.5703125" customWidth="1"/>
    <col min="11775" max="11775" width="9.28515625" customWidth="1"/>
    <col min="11776" max="11776" width="9.140625" customWidth="1"/>
    <col min="11777" max="11777" width="9" customWidth="1"/>
    <col min="11778" max="11778" width="8.85546875" customWidth="1"/>
    <col min="11779" max="11779" width="9" customWidth="1"/>
    <col min="11780" max="11781" width="8.85546875" customWidth="1"/>
    <col min="11782" max="11782" width="9.140625" customWidth="1"/>
    <col min="11783" max="11783" width="9.28515625" customWidth="1"/>
    <col min="11784" max="11784" width="9.42578125" customWidth="1"/>
    <col min="11785" max="11785" width="9.28515625" customWidth="1"/>
    <col min="11786" max="11786" width="9.5703125" customWidth="1"/>
    <col min="11787" max="11787" width="10" customWidth="1"/>
    <col min="11788" max="11788" width="10.140625" customWidth="1"/>
    <col min="11789" max="11789" width="10.28515625" customWidth="1"/>
    <col min="11790" max="11790" width="9.42578125" customWidth="1"/>
    <col min="11791" max="11791" width="9.5703125" customWidth="1"/>
    <col min="11792" max="11792" width="9" customWidth="1"/>
    <col min="11793" max="11793" width="9.42578125" customWidth="1"/>
    <col min="11794" max="11795" width="9.7109375" customWidth="1"/>
    <col min="11796" max="11797" width="10" customWidth="1"/>
    <col min="11798" max="11798" width="9.85546875" customWidth="1"/>
    <col min="11799" max="11799" width="14.140625" customWidth="1"/>
    <col min="11800" max="11800" width="10.42578125" customWidth="1"/>
    <col min="11801" max="11801" width="10.5703125" customWidth="1"/>
    <col min="11802" max="11802" width="10.42578125" customWidth="1"/>
    <col min="11803" max="11803" width="10.28515625" customWidth="1"/>
    <col min="11804" max="11804" width="10.5703125" customWidth="1"/>
    <col min="11805" max="11805" width="9.140625" customWidth="1"/>
    <col min="11806" max="11806" width="10.42578125" customWidth="1"/>
    <col min="11807" max="11812" width="9.140625" customWidth="1"/>
    <col min="11813" max="11813" width="8" customWidth="1"/>
    <col min="11814" max="11822" width="7.28515625" customWidth="1"/>
    <col min="11823" max="11823" width="8.42578125" customWidth="1"/>
    <col min="11824" max="11824" width="9.28515625" customWidth="1"/>
    <col min="11825" max="11825" width="7.28515625" customWidth="1"/>
    <col min="11826" max="11826" width="9.85546875" customWidth="1"/>
    <col min="11827" max="11827" width="10.5703125" customWidth="1"/>
    <col min="11828" max="11828" width="8.5703125" customWidth="1"/>
    <col min="11829" max="11830" width="8.42578125" customWidth="1"/>
    <col min="11831" max="11831" width="9.140625" customWidth="1"/>
    <col min="11832" max="11832" width="8.140625" customWidth="1"/>
    <col min="11833" max="11833" width="8.85546875" customWidth="1"/>
    <col min="12027" max="12027" width="2.5703125" customWidth="1"/>
    <col min="12028" max="12028" width="5.140625" customWidth="1"/>
    <col min="12029" max="12029" width="12.42578125" customWidth="1"/>
    <col min="12030" max="12030" width="8.5703125" customWidth="1"/>
    <col min="12031" max="12031" width="9.28515625" customWidth="1"/>
    <col min="12032" max="12032" width="9.140625" customWidth="1"/>
    <col min="12033" max="12033" width="9" customWidth="1"/>
    <col min="12034" max="12034" width="8.85546875" customWidth="1"/>
    <col min="12035" max="12035" width="9" customWidth="1"/>
    <col min="12036" max="12037" width="8.85546875" customWidth="1"/>
    <col min="12038" max="12038" width="9.140625" customWidth="1"/>
    <col min="12039" max="12039" width="9.28515625" customWidth="1"/>
    <col min="12040" max="12040" width="9.42578125" customWidth="1"/>
    <col min="12041" max="12041" width="9.28515625" customWidth="1"/>
    <col min="12042" max="12042" width="9.5703125" customWidth="1"/>
    <col min="12043" max="12043" width="10" customWidth="1"/>
    <col min="12044" max="12044" width="10.140625" customWidth="1"/>
    <col min="12045" max="12045" width="10.28515625" customWidth="1"/>
    <col min="12046" max="12046" width="9.42578125" customWidth="1"/>
    <col min="12047" max="12047" width="9.5703125" customWidth="1"/>
    <col min="12048" max="12048" width="9" customWidth="1"/>
    <col min="12049" max="12049" width="9.42578125" customWidth="1"/>
    <col min="12050" max="12051" width="9.7109375" customWidth="1"/>
    <col min="12052" max="12053" width="10" customWidth="1"/>
    <col min="12054" max="12054" width="9.85546875" customWidth="1"/>
    <col min="12055" max="12055" width="14.140625" customWidth="1"/>
    <col min="12056" max="12056" width="10.42578125" customWidth="1"/>
    <col min="12057" max="12057" width="10.5703125" customWidth="1"/>
    <col min="12058" max="12058" width="10.42578125" customWidth="1"/>
    <col min="12059" max="12059" width="10.28515625" customWidth="1"/>
    <col min="12060" max="12060" width="10.5703125" customWidth="1"/>
    <col min="12061" max="12061" width="9.140625" customWidth="1"/>
    <col min="12062" max="12062" width="10.42578125" customWidth="1"/>
    <col min="12063" max="12068" width="9.140625" customWidth="1"/>
    <col min="12069" max="12069" width="8" customWidth="1"/>
    <col min="12070" max="12078" width="7.28515625" customWidth="1"/>
    <col min="12079" max="12079" width="8.42578125" customWidth="1"/>
    <col min="12080" max="12080" width="9.28515625" customWidth="1"/>
    <col min="12081" max="12081" width="7.28515625" customWidth="1"/>
    <col min="12082" max="12082" width="9.85546875" customWidth="1"/>
    <col min="12083" max="12083" width="10.5703125" customWidth="1"/>
    <col min="12084" max="12084" width="8.5703125" customWidth="1"/>
    <col min="12085" max="12086" width="8.42578125" customWidth="1"/>
    <col min="12087" max="12087" width="9.140625" customWidth="1"/>
    <col min="12088" max="12088" width="8.140625" customWidth="1"/>
    <col min="12089" max="12089" width="8.85546875" customWidth="1"/>
    <col min="12283" max="12283" width="2.5703125" customWidth="1"/>
    <col min="12284" max="12284" width="5.140625" customWidth="1"/>
    <col min="12285" max="12285" width="12.42578125" customWidth="1"/>
    <col min="12286" max="12286" width="8.5703125" customWidth="1"/>
    <col min="12287" max="12287" width="9.28515625" customWidth="1"/>
    <col min="12288" max="12288" width="9.140625" customWidth="1"/>
    <col min="12289" max="12289" width="9" customWidth="1"/>
    <col min="12290" max="12290" width="8.85546875" customWidth="1"/>
    <col min="12291" max="12291" width="9" customWidth="1"/>
    <col min="12292" max="12293" width="8.85546875" customWidth="1"/>
    <col min="12294" max="12294" width="9.140625" customWidth="1"/>
    <col min="12295" max="12295" width="9.28515625" customWidth="1"/>
    <col min="12296" max="12296" width="9.42578125" customWidth="1"/>
    <col min="12297" max="12297" width="9.28515625" customWidth="1"/>
    <col min="12298" max="12298" width="9.5703125" customWidth="1"/>
    <col min="12299" max="12299" width="10" customWidth="1"/>
    <col min="12300" max="12300" width="10.140625" customWidth="1"/>
    <col min="12301" max="12301" width="10.28515625" customWidth="1"/>
    <col min="12302" max="12302" width="9.42578125" customWidth="1"/>
    <col min="12303" max="12303" width="9.5703125" customWidth="1"/>
    <col min="12304" max="12304" width="9" customWidth="1"/>
    <col min="12305" max="12305" width="9.42578125" customWidth="1"/>
    <col min="12306" max="12307" width="9.7109375" customWidth="1"/>
    <col min="12308" max="12309" width="10" customWidth="1"/>
    <col min="12310" max="12310" width="9.85546875" customWidth="1"/>
    <col min="12311" max="12311" width="14.140625" customWidth="1"/>
    <col min="12312" max="12312" width="10.42578125" customWidth="1"/>
    <col min="12313" max="12313" width="10.5703125" customWidth="1"/>
    <col min="12314" max="12314" width="10.42578125" customWidth="1"/>
    <col min="12315" max="12315" width="10.28515625" customWidth="1"/>
    <col min="12316" max="12316" width="10.5703125" customWidth="1"/>
    <col min="12317" max="12317" width="9.140625" customWidth="1"/>
    <col min="12318" max="12318" width="10.42578125" customWidth="1"/>
    <col min="12319" max="12324" width="9.140625" customWidth="1"/>
    <col min="12325" max="12325" width="8" customWidth="1"/>
    <col min="12326" max="12334" width="7.28515625" customWidth="1"/>
    <col min="12335" max="12335" width="8.42578125" customWidth="1"/>
    <col min="12336" max="12336" width="9.28515625" customWidth="1"/>
    <col min="12337" max="12337" width="7.28515625" customWidth="1"/>
    <col min="12338" max="12338" width="9.85546875" customWidth="1"/>
    <col min="12339" max="12339" width="10.5703125" customWidth="1"/>
    <col min="12340" max="12340" width="8.5703125" customWidth="1"/>
    <col min="12341" max="12342" width="8.42578125" customWidth="1"/>
    <col min="12343" max="12343" width="9.140625" customWidth="1"/>
    <col min="12344" max="12344" width="8.140625" customWidth="1"/>
    <col min="12345" max="12345" width="8.85546875" customWidth="1"/>
    <col min="12539" max="12539" width="2.5703125" customWidth="1"/>
    <col min="12540" max="12540" width="5.140625" customWidth="1"/>
    <col min="12541" max="12541" width="12.42578125" customWidth="1"/>
    <col min="12542" max="12542" width="8.5703125" customWidth="1"/>
    <col min="12543" max="12543" width="9.28515625" customWidth="1"/>
    <col min="12544" max="12544" width="9.140625" customWidth="1"/>
    <col min="12545" max="12545" width="9" customWidth="1"/>
    <col min="12546" max="12546" width="8.85546875" customWidth="1"/>
    <col min="12547" max="12547" width="9" customWidth="1"/>
    <col min="12548" max="12549" width="8.85546875" customWidth="1"/>
    <col min="12550" max="12550" width="9.140625" customWidth="1"/>
    <col min="12551" max="12551" width="9.28515625" customWidth="1"/>
    <col min="12552" max="12552" width="9.42578125" customWidth="1"/>
    <col min="12553" max="12553" width="9.28515625" customWidth="1"/>
    <col min="12554" max="12554" width="9.5703125" customWidth="1"/>
    <col min="12555" max="12555" width="10" customWidth="1"/>
    <col min="12556" max="12556" width="10.140625" customWidth="1"/>
    <col min="12557" max="12557" width="10.28515625" customWidth="1"/>
    <col min="12558" max="12558" width="9.42578125" customWidth="1"/>
    <col min="12559" max="12559" width="9.5703125" customWidth="1"/>
    <col min="12560" max="12560" width="9" customWidth="1"/>
    <col min="12561" max="12561" width="9.42578125" customWidth="1"/>
    <col min="12562" max="12563" width="9.7109375" customWidth="1"/>
    <col min="12564" max="12565" width="10" customWidth="1"/>
    <col min="12566" max="12566" width="9.85546875" customWidth="1"/>
    <col min="12567" max="12567" width="14.140625" customWidth="1"/>
    <col min="12568" max="12568" width="10.42578125" customWidth="1"/>
    <col min="12569" max="12569" width="10.5703125" customWidth="1"/>
    <col min="12570" max="12570" width="10.42578125" customWidth="1"/>
    <col min="12571" max="12571" width="10.28515625" customWidth="1"/>
    <col min="12572" max="12572" width="10.5703125" customWidth="1"/>
    <col min="12573" max="12573" width="9.140625" customWidth="1"/>
    <col min="12574" max="12574" width="10.42578125" customWidth="1"/>
    <col min="12575" max="12580" width="9.140625" customWidth="1"/>
    <col min="12581" max="12581" width="8" customWidth="1"/>
    <col min="12582" max="12590" width="7.28515625" customWidth="1"/>
    <col min="12591" max="12591" width="8.42578125" customWidth="1"/>
    <col min="12592" max="12592" width="9.28515625" customWidth="1"/>
    <col min="12593" max="12593" width="7.28515625" customWidth="1"/>
    <col min="12594" max="12594" width="9.85546875" customWidth="1"/>
    <col min="12595" max="12595" width="10.5703125" customWidth="1"/>
    <col min="12596" max="12596" width="8.5703125" customWidth="1"/>
    <col min="12597" max="12598" width="8.42578125" customWidth="1"/>
    <col min="12599" max="12599" width="9.140625" customWidth="1"/>
    <col min="12600" max="12600" width="8.140625" customWidth="1"/>
    <col min="12601" max="12601" width="8.85546875" customWidth="1"/>
    <col min="12795" max="12795" width="2.5703125" customWidth="1"/>
    <col min="12796" max="12796" width="5.140625" customWidth="1"/>
    <col min="12797" max="12797" width="12.42578125" customWidth="1"/>
    <col min="12798" max="12798" width="8.5703125" customWidth="1"/>
    <col min="12799" max="12799" width="9.28515625" customWidth="1"/>
    <col min="12800" max="12800" width="9.140625" customWidth="1"/>
    <col min="12801" max="12801" width="9" customWidth="1"/>
    <col min="12802" max="12802" width="8.85546875" customWidth="1"/>
    <col min="12803" max="12803" width="9" customWidth="1"/>
    <col min="12804" max="12805" width="8.85546875" customWidth="1"/>
    <col min="12806" max="12806" width="9.140625" customWidth="1"/>
    <col min="12807" max="12807" width="9.28515625" customWidth="1"/>
    <col min="12808" max="12808" width="9.42578125" customWidth="1"/>
    <col min="12809" max="12809" width="9.28515625" customWidth="1"/>
    <col min="12810" max="12810" width="9.5703125" customWidth="1"/>
    <col min="12811" max="12811" width="10" customWidth="1"/>
    <col min="12812" max="12812" width="10.140625" customWidth="1"/>
    <col min="12813" max="12813" width="10.28515625" customWidth="1"/>
    <col min="12814" max="12814" width="9.42578125" customWidth="1"/>
    <col min="12815" max="12815" width="9.5703125" customWidth="1"/>
    <col min="12816" max="12816" width="9" customWidth="1"/>
    <col min="12817" max="12817" width="9.42578125" customWidth="1"/>
    <col min="12818" max="12819" width="9.7109375" customWidth="1"/>
    <col min="12820" max="12821" width="10" customWidth="1"/>
    <col min="12822" max="12822" width="9.85546875" customWidth="1"/>
    <col min="12823" max="12823" width="14.140625" customWidth="1"/>
    <col min="12824" max="12824" width="10.42578125" customWidth="1"/>
    <col min="12825" max="12825" width="10.5703125" customWidth="1"/>
    <col min="12826" max="12826" width="10.42578125" customWidth="1"/>
    <col min="12827" max="12827" width="10.28515625" customWidth="1"/>
    <col min="12828" max="12828" width="10.5703125" customWidth="1"/>
    <col min="12829" max="12829" width="9.140625" customWidth="1"/>
    <col min="12830" max="12830" width="10.42578125" customWidth="1"/>
    <col min="12831" max="12836" width="9.140625" customWidth="1"/>
    <col min="12837" max="12837" width="8" customWidth="1"/>
    <col min="12838" max="12846" width="7.28515625" customWidth="1"/>
    <col min="12847" max="12847" width="8.42578125" customWidth="1"/>
    <col min="12848" max="12848" width="9.28515625" customWidth="1"/>
    <col min="12849" max="12849" width="7.28515625" customWidth="1"/>
    <col min="12850" max="12850" width="9.85546875" customWidth="1"/>
    <col min="12851" max="12851" width="10.5703125" customWidth="1"/>
    <col min="12852" max="12852" width="8.5703125" customWidth="1"/>
    <col min="12853" max="12854" width="8.42578125" customWidth="1"/>
    <col min="12855" max="12855" width="9.140625" customWidth="1"/>
    <col min="12856" max="12856" width="8.140625" customWidth="1"/>
    <col min="12857" max="12857" width="8.85546875" customWidth="1"/>
    <col min="13051" max="13051" width="2.5703125" customWidth="1"/>
    <col min="13052" max="13052" width="5.140625" customWidth="1"/>
    <col min="13053" max="13053" width="12.42578125" customWidth="1"/>
    <col min="13054" max="13054" width="8.5703125" customWidth="1"/>
    <col min="13055" max="13055" width="9.28515625" customWidth="1"/>
    <col min="13056" max="13056" width="9.140625" customWidth="1"/>
    <col min="13057" max="13057" width="9" customWidth="1"/>
    <col min="13058" max="13058" width="8.85546875" customWidth="1"/>
    <col min="13059" max="13059" width="9" customWidth="1"/>
    <col min="13060" max="13061" width="8.85546875" customWidth="1"/>
    <col min="13062" max="13062" width="9.140625" customWidth="1"/>
    <col min="13063" max="13063" width="9.28515625" customWidth="1"/>
    <col min="13064" max="13064" width="9.42578125" customWidth="1"/>
    <col min="13065" max="13065" width="9.28515625" customWidth="1"/>
    <col min="13066" max="13066" width="9.5703125" customWidth="1"/>
    <col min="13067" max="13067" width="10" customWidth="1"/>
    <col min="13068" max="13068" width="10.140625" customWidth="1"/>
    <col min="13069" max="13069" width="10.28515625" customWidth="1"/>
    <col min="13070" max="13070" width="9.42578125" customWidth="1"/>
    <col min="13071" max="13071" width="9.5703125" customWidth="1"/>
    <col min="13072" max="13072" width="9" customWidth="1"/>
    <col min="13073" max="13073" width="9.42578125" customWidth="1"/>
    <col min="13074" max="13075" width="9.7109375" customWidth="1"/>
    <col min="13076" max="13077" width="10" customWidth="1"/>
    <col min="13078" max="13078" width="9.85546875" customWidth="1"/>
    <col min="13079" max="13079" width="14.140625" customWidth="1"/>
    <col min="13080" max="13080" width="10.42578125" customWidth="1"/>
    <col min="13081" max="13081" width="10.5703125" customWidth="1"/>
    <col min="13082" max="13082" width="10.42578125" customWidth="1"/>
    <col min="13083" max="13083" width="10.28515625" customWidth="1"/>
    <col min="13084" max="13084" width="10.5703125" customWidth="1"/>
    <col min="13085" max="13085" width="9.140625" customWidth="1"/>
    <col min="13086" max="13086" width="10.42578125" customWidth="1"/>
    <col min="13087" max="13092" width="9.140625" customWidth="1"/>
    <col min="13093" max="13093" width="8" customWidth="1"/>
    <col min="13094" max="13102" width="7.28515625" customWidth="1"/>
    <col min="13103" max="13103" width="8.42578125" customWidth="1"/>
    <col min="13104" max="13104" width="9.28515625" customWidth="1"/>
    <col min="13105" max="13105" width="7.28515625" customWidth="1"/>
    <col min="13106" max="13106" width="9.85546875" customWidth="1"/>
    <col min="13107" max="13107" width="10.5703125" customWidth="1"/>
    <col min="13108" max="13108" width="8.5703125" customWidth="1"/>
    <col min="13109" max="13110" width="8.42578125" customWidth="1"/>
    <col min="13111" max="13111" width="9.140625" customWidth="1"/>
    <col min="13112" max="13112" width="8.140625" customWidth="1"/>
    <col min="13113" max="13113" width="8.85546875" customWidth="1"/>
    <col min="13307" max="13307" width="2.5703125" customWidth="1"/>
    <col min="13308" max="13308" width="5.140625" customWidth="1"/>
    <col min="13309" max="13309" width="12.42578125" customWidth="1"/>
    <col min="13310" max="13310" width="8.5703125" customWidth="1"/>
    <col min="13311" max="13311" width="9.28515625" customWidth="1"/>
    <col min="13312" max="13312" width="9.140625" customWidth="1"/>
    <col min="13313" max="13313" width="9" customWidth="1"/>
    <col min="13314" max="13314" width="8.85546875" customWidth="1"/>
    <col min="13315" max="13315" width="9" customWidth="1"/>
    <col min="13316" max="13317" width="8.85546875" customWidth="1"/>
    <col min="13318" max="13318" width="9.140625" customWidth="1"/>
    <col min="13319" max="13319" width="9.28515625" customWidth="1"/>
    <col min="13320" max="13320" width="9.42578125" customWidth="1"/>
    <col min="13321" max="13321" width="9.28515625" customWidth="1"/>
    <col min="13322" max="13322" width="9.5703125" customWidth="1"/>
    <col min="13323" max="13323" width="10" customWidth="1"/>
    <col min="13324" max="13324" width="10.140625" customWidth="1"/>
    <col min="13325" max="13325" width="10.28515625" customWidth="1"/>
    <col min="13326" max="13326" width="9.42578125" customWidth="1"/>
    <col min="13327" max="13327" width="9.5703125" customWidth="1"/>
    <col min="13328" max="13328" width="9" customWidth="1"/>
    <col min="13329" max="13329" width="9.42578125" customWidth="1"/>
    <col min="13330" max="13331" width="9.7109375" customWidth="1"/>
    <col min="13332" max="13333" width="10" customWidth="1"/>
    <col min="13334" max="13334" width="9.85546875" customWidth="1"/>
    <col min="13335" max="13335" width="14.140625" customWidth="1"/>
    <col min="13336" max="13336" width="10.42578125" customWidth="1"/>
    <col min="13337" max="13337" width="10.5703125" customWidth="1"/>
    <col min="13338" max="13338" width="10.42578125" customWidth="1"/>
    <col min="13339" max="13339" width="10.28515625" customWidth="1"/>
    <col min="13340" max="13340" width="10.5703125" customWidth="1"/>
    <col min="13341" max="13341" width="9.140625" customWidth="1"/>
    <col min="13342" max="13342" width="10.42578125" customWidth="1"/>
    <col min="13343" max="13348" width="9.140625" customWidth="1"/>
    <col min="13349" max="13349" width="8" customWidth="1"/>
    <col min="13350" max="13358" width="7.28515625" customWidth="1"/>
    <col min="13359" max="13359" width="8.42578125" customWidth="1"/>
    <col min="13360" max="13360" width="9.28515625" customWidth="1"/>
    <col min="13361" max="13361" width="7.28515625" customWidth="1"/>
    <col min="13362" max="13362" width="9.85546875" customWidth="1"/>
    <col min="13363" max="13363" width="10.5703125" customWidth="1"/>
    <col min="13364" max="13364" width="8.5703125" customWidth="1"/>
    <col min="13365" max="13366" width="8.42578125" customWidth="1"/>
    <col min="13367" max="13367" width="9.140625" customWidth="1"/>
    <col min="13368" max="13368" width="8.140625" customWidth="1"/>
    <col min="13369" max="13369" width="8.85546875" customWidth="1"/>
    <col min="13563" max="13563" width="2.5703125" customWidth="1"/>
    <col min="13564" max="13564" width="5.140625" customWidth="1"/>
    <col min="13565" max="13565" width="12.42578125" customWidth="1"/>
    <col min="13566" max="13566" width="8.5703125" customWidth="1"/>
    <col min="13567" max="13567" width="9.28515625" customWidth="1"/>
    <col min="13568" max="13568" width="9.140625" customWidth="1"/>
    <col min="13569" max="13569" width="9" customWidth="1"/>
    <col min="13570" max="13570" width="8.85546875" customWidth="1"/>
    <col min="13571" max="13571" width="9" customWidth="1"/>
    <col min="13572" max="13573" width="8.85546875" customWidth="1"/>
    <col min="13574" max="13574" width="9.140625" customWidth="1"/>
    <col min="13575" max="13575" width="9.28515625" customWidth="1"/>
    <col min="13576" max="13576" width="9.42578125" customWidth="1"/>
    <col min="13577" max="13577" width="9.28515625" customWidth="1"/>
    <col min="13578" max="13578" width="9.5703125" customWidth="1"/>
    <col min="13579" max="13579" width="10" customWidth="1"/>
    <col min="13580" max="13580" width="10.140625" customWidth="1"/>
    <col min="13581" max="13581" width="10.28515625" customWidth="1"/>
    <col min="13582" max="13582" width="9.42578125" customWidth="1"/>
    <col min="13583" max="13583" width="9.5703125" customWidth="1"/>
    <col min="13584" max="13584" width="9" customWidth="1"/>
    <col min="13585" max="13585" width="9.42578125" customWidth="1"/>
    <col min="13586" max="13587" width="9.7109375" customWidth="1"/>
    <col min="13588" max="13589" width="10" customWidth="1"/>
    <col min="13590" max="13590" width="9.85546875" customWidth="1"/>
    <col min="13591" max="13591" width="14.140625" customWidth="1"/>
    <col min="13592" max="13592" width="10.42578125" customWidth="1"/>
    <col min="13593" max="13593" width="10.5703125" customWidth="1"/>
    <col min="13594" max="13594" width="10.42578125" customWidth="1"/>
    <col min="13595" max="13595" width="10.28515625" customWidth="1"/>
    <col min="13596" max="13596" width="10.5703125" customWidth="1"/>
    <col min="13597" max="13597" width="9.140625" customWidth="1"/>
    <col min="13598" max="13598" width="10.42578125" customWidth="1"/>
    <col min="13599" max="13604" width="9.140625" customWidth="1"/>
    <col min="13605" max="13605" width="8" customWidth="1"/>
    <col min="13606" max="13614" width="7.28515625" customWidth="1"/>
    <col min="13615" max="13615" width="8.42578125" customWidth="1"/>
    <col min="13616" max="13616" width="9.28515625" customWidth="1"/>
    <col min="13617" max="13617" width="7.28515625" customWidth="1"/>
    <col min="13618" max="13618" width="9.85546875" customWidth="1"/>
    <col min="13619" max="13619" width="10.5703125" customWidth="1"/>
    <col min="13620" max="13620" width="8.5703125" customWidth="1"/>
    <col min="13621" max="13622" width="8.42578125" customWidth="1"/>
    <col min="13623" max="13623" width="9.140625" customWidth="1"/>
    <col min="13624" max="13624" width="8.140625" customWidth="1"/>
    <col min="13625" max="13625" width="8.85546875" customWidth="1"/>
    <col min="13819" max="13819" width="2.5703125" customWidth="1"/>
    <col min="13820" max="13820" width="5.140625" customWidth="1"/>
    <col min="13821" max="13821" width="12.42578125" customWidth="1"/>
    <col min="13822" max="13822" width="8.5703125" customWidth="1"/>
    <col min="13823" max="13823" width="9.28515625" customWidth="1"/>
    <col min="13824" max="13824" width="9.140625" customWidth="1"/>
    <col min="13825" max="13825" width="9" customWidth="1"/>
    <col min="13826" max="13826" width="8.85546875" customWidth="1"/>
    <col min="13827" max="13827" width="9" customWidth="1"/>
    <col min="13828" max="13829" width="8.85546875" customWidth="1"/>
    <col min="13830" max="13830" width="9.140625" customWidth="1"/>
    <col min="13831" max="13831" width="9.28515625" customWidth="1"/>
    <col min="13832" max="13832" width="9.42578125" customWidth="1"/>
    <col min="13833" max="13833" width="9.28515625" customWidth="1"/>
    <col min="13834" max="13834" width="9.5703125" customWidth="1"/>
    <col min="13835" max="13835" width="10" customWidth="1"/>
    <col min="13836" max="13836" width="10.140625" customWidth="1"/>
    <col min="13837" max="13837" width="10.28515625" customWidth="1"/>
    <col min="13838" max="13838" width="9.42578125" customWidth="1"/>
    <col min="13839" max="13839" width="9.5703125" customWidth="1"/>
    <col min="13840" max="13840" width="9" customWidth="1"/>
    <col min="13841" max="13841" width="9.42578125" customWidth="1"/>
    <col min="13842" max="13843" width="9.7109375" customWidth="1"/>
    <col min="13844" max="13845" width="10" customWidth="1"/>
    <col min="13846" max="13846" width="9.85546875" customWidth="1"/>
    <col min="13847" max="13847" width="14.140625" customWidth="1"/>
    <col min="13848" max="13848" width="10.42578125" customWidth="1"/>
    <col min="13849" max="13849" width="10.5703125" customWidth="1"/>
    <col min="13850" max="13850" width="10.42578125" customWidth="1"/>
    <col min="13851" max="13851" width="10.28515625" customWidth="1"/>
    <col min="13852" max="13852" width="10.5703125" customWidth="1"/>
    <col min="13853" max="13853" width="9.140625" customWidth="1"/>
    <col min="13854" max="13854" width="10.42578125" customWidth="1"/>
    <col min="13855" max="13860" width="9.140625" customWidth="1"/>
    <col min="13861" max="13861" width="8" customWidth="1"/>
    <col min="13862" max="13870" width="7.28515625" customWidth="1"/>
    <col min="13871" max="13871" width="8.42578125" customWidth="1"/>
    <col min="13872" max="13872" width="9.28515625" customWidth="1"/>
    <col min="13873" max="13873" width="7.28515625" customWidth="1"/>
    <col min="13874" max="13874" width="9.85546875" customWidth="1"/>
    <col min="13875" max="13875" width="10.5703125" customWidth="1"/>
    <col min="13876" max="13876" width="8.5703125" customWidth="1"/>
    <col min="13877" max="13878" width="8.42578125" customWidth="1"/>
    <col min="13879" max="13879" width="9.140625" customWidth="1"/>
    <col min="13880" max="13880" width="8.140625" customWidth="1"/>
    <col min="13881" max="13881" width="8.85546875" customWidth="1"/>
    <col min="14075" max="14075" width="2.5703125" customWidth="1"/>
    <col min="14076" max="14076" width="5.140625" customWidth="1"/>
    <col min="14077" max="14077" width="12.42578125" customWidth="1"/>
    <col min="14078" max="14078" width="8.5703125" customWidth="1"/>
    <col min="14079" max="14079" width="9.28515625" customWidth="1"/>
    <col min="14080" max="14080" width="9.140625" customWidth="1"/>
    <col min="14081" max="14081" width="9" customWidth="1"/>
    <col min="14082" max="14082" width="8.85546875" customWidth="1"/>
    <col min="14083" max="14083" width="9" customWidth="1"/>
    <col min="14084" max="14085" width="8.85546875" customWidth="1"/>
    <col min="14086" max="14086" width="9.140625" customWidth="1"/>
    <col min="14087" max="14087" width="9.28515625" customWidth="1"/>
    <col min="14088" max="14088" width="9.42578125" customWidth="1"/>
    <col min="14089" max="14089" width="9.28515625" customWidth="1"/>
    <col min="14090" max="14090" width="9.5703125" customWidth="1"/>
    <col min="14091" max="14091" width="10" customWidth="1"/>
    <col min="14092" max="14092" width="10.140625" customWidth="1"/>
    <col min="14093" max="14093" width="10.28515625" customWidth="1"/>
    <col min="14094" max="14094" width="9.42578125" customWidth="1"/>
    <col min="14095" max="14095" width="9.5703125" customWidth="1"/>
    <col min="14096" max="14096" width="9" customWidth="1"/>
    <col min="14097" max="14097" width="9.42578125" customWidth="1"/>
    <col min="14098" max="14099" width="9.7109375" customWidth="1"/>
    <col min="14100" max="14101" width="10" customWidth="1"/>
    <col min="14102" max="14102" width="9.85546875" customWidth="1"/>
    <col min="14103" max="14103" width="14.140625" customWidth="1"/>
    <col min="14104" max="14104" width="10.42578125" customWidth="1"/>
    <col min="14105" max="14105" width="10.5703125" customWidth="1"/>
    <col min="14106" max="14106" width="10.42578125" customWidth="1"/>
    <col min="14107" max="14107" width="10.28515625" customWidth="1"/>
    <col min="14108" max="14108" width="10.5703125" customWidth="1"/>
    <col min="14109" max="14109" width="9.140625" customWidth="1"/>
    <col min="14110" max="14110" width="10.42578125" customWidth="1"/>
    <col min="14111" max="14116" width="9.140625" customWidth="1"/>
    <col min="14117" max="14117" width="8" customWidth="1"/>
    <col min="14118" max="14126" width="7.28515625" customWidth="1"/>
    <col min="14127" max="14127" width="8.42578125" customWidth="1"/>
    <col min="14128" max="14128" width="9.28515625" customWidth="1"/>
    <col min="14129" max="14129" width="7.28515625" customWidth="1"/>
    <col min="14130" max="14130" width="9.85546875" customWidth="1"/>
    <col min="14131" max="14131" width="10.5703125" customWidth="1"/>
    <col min="14132" max="14132" width="8.5703125" customWidth="1"/>
    <col min="14133" max="14134" width="8.42578125" customWidth="1"/>
    <col min="14135" max="14135" width="9.140625" customWidth="1"/>
    <col min="14136" max="14136" width="8.140625" customWidth="1"/>
    <col min="14137" max="14137" width="8.85546875" customWidth="1"/>
    <col min="14331" max="14331" width="2.5703125" customWidth="1"/>
    <col min="14332" max="14332" width="5.140625" customWidth="1"/>
    <col min="14333" max="14333" width="12.42578125" customWidth="1"/>
    <col min="14334" max="14334" width="8.5703125" customWidth="1"/>
    <col min="14335" max="14335" width="9.28515625" customWidth="1"/>
    <col min="14336" max="14336" width="9.140625" customWidth="1"/>
    <col min="14337" max="14337" width="9" customWidth="1"/>
    <col min="14338" max="14338" width="8.85546875" customWidth="1"/>
    <col min="14339" max="14339" width="9" customWidth="1"/>
    <col min="14340" max="14341" width="8.85546875" customWidth="1"/>
    <col min="14342" max="14342" width="9.140625" customWidth="1"/>
    <col min="14343" max="14343" width="9.28515625" customWidth="1"/>
    <col min="14344" max="14344" width="9.42578125" customWidth="1"/>
    <col min="14345" max="14345" width="9.28515625" customWidth="1"/>
    <col min="14346" max="14346" width="9.5703125" customWidth="1"/>
    <col min="14347" max="14347" width="10" customWidth="1"/>
    <col min="14348" max="14348" width="10.140625" customWidth="1"/>
    <col min="14349" max="14349" width="10.28515625" customWidth="1"/>
    <col min="14350" max="14350" width="9.42578125" customWidth="1"/>
    <col min="14351" max="14351" width="9.5703125" customWidth="1"/>
    <col min="14352" max="14352" width="9" customWidth="1"/>
    <col min="14353" max="14353" width="9.42578125" customWidth="1"/>
    <col min="14354" max="14355" width="9.7109375" customWidth="1"/>
    <col min="14356" max="14357" width="10" customWidth="1"/>
    <col min="14358" max="14358" width="9.85546875" customWidth="1"/>
    <col min="14359" max="14359" width="14.140625" customWidth="1"/>
    <col min="14360" max="14360" width="10.42578125" customWidth="1"/>
    <col min="14361" max="14361" width="10.5703125" customWidth="1"/>
    <col min="14362" max="14362" width="10.42578125" customWidth="1"/>
    <col min="14363" max="14363" width="10.28515625" customWidth="1"/>
    <col min="14364" max="14364" width="10.5703125" customWidth="1"/>
    <col min="14365" max="14365" width="9.140625" customWidth="1"/>
    <col min="14366" max="14366" width="10.42578125" customWidth="1"/>
    <col min="14367" max="14372" width="9.140625" customWidth="1"/>
    <col min="14373" max="14373" width="8" customWidth="1"/>
    <col min="14374" max="14382" width="7.28515625" customWidth="1"/>
    <col min="14383" max="14383" width="8.42578125" customWidth="1"/>
    <col min="14384" max="14384" width="9.28515625" customWidth="1"/>
    <col min="14385" max="14385" width="7.28515625" customWidth="1"/>
    <col min="14386" max="14386" width="9.85546875" customWidth="1"/>
    <col min="14387" max="14387" width="10.5703125" customWidth="1"/>
    <col min="14388" max="14388" width="8.5703125" customWidth="1"/>
    <col min="14389" max="14390" width="8.42578125" customWidth="1"/>
    <col min="14391" max="14391" width="9.140625" customWidth="1"/>
    <col min="14392" max="14392" width="8.140625" customWidth="1"/>
    <col min="14393" max="14393" width="8.85546875" customWidth="1"/>
    <col min="14587" max="14587" width="2.5703125" customWidth="1"/>
    <col min="14588" max="14588" width="5.140625" customWidth="1"/>
    <col min="14589" max="14589" width="12.42578125" customWidth="1"/>
    <col min="14590" max="14590" width="8.5703125" customWidth="1"/>
    <col min="14591" max="14591" width="9.28515625" customWidth="1"/>
    <col min="14592" max="14592" width="9.140625" customWidth="1"/>
    <col min="14593" max="14593" width="9" customWidth="1"/>
    <col min="14594" max="14594" width="8.85546875" customWidth="1"/>
    <col min="14595" max="14595" width="9" customWidth="1"/>
    <col min="14596" max="14597" width="8.85546875" customWidth="1"/>
    <col min="14598" max="14598" width="9.140625" customWidth="1"/>
    <col min="14599" max="14599" width="9.28515625" customWidth="1"/>
    <col min="14600" max="14600" width="9.42578125" customWidth="1"/>
    <col min="14601" max="14601" width="9.28515625" customWidth="1"/>
    <col min="14602" max="14602" width="9.5703125" customWidth="1"/>
    <col min="14603" max="14603" width="10" customWidth="1"/>
    <col min="14604" max="14604" width="10.140625" customWidth="1"/>
    <col min="14605" max="14605" width="10.28515625" customWidth="1"/>
    <col min="14606" max="14606" width="9.42578125" customWidth="1"/>
    <col min="14607" max="14607" width="9.5703125" customWidth="1"/>
    <col min="14608" max="14608" width="9" customWidth="1"/>
    <col min="14609" max="14609" width="9.42578125" customWidth="1"/>
    <col min="14610" max="14611" width="9.7109375" customWidth="1"/>
    <col min="14612" max="14613" width="10" customWidth="1"/>
    <col min="14614" max="14614" width="9.85546875" customWidth="1"/>
    <col min="14615" max="14615" width="14.140625" customWidth="1"/>
    <col min="14616" max="14616" width="10.42578125" customWidth="1"/>
    <col min="14617" max="14617" width="10.5703125" customWidth="1"/>
    <col min="14618" max="14618" width="10.42578125" customWidth="1"/>
    <col min="14619" max="14619" width="10.28515625" customWidth="1"/>
    <col min="14620" max="14620" width="10.5703125" customWidth="1"/>
    <col min="14621" max="14621" width="9.140625" customWidth="1"/>
    <col min="14622" max="14622" width="10.42578125" customWidth="1"/>
    <col min="14623" max="14628" width="9.140625" customWidth="1"/>
    <col min="14629" max="14629" width="8" customWidth="1"/>
    <col min="14630" max="14638" width="7.28515625" customWidth="1"/>
    <col min="14639" max="14639" width="8.42578125" customWidth="1"/>
    <col min="14640" max="14640" width="9.28515625" customWidth="1"/>
    <col min="14641" max="14641" width="7.28515625" customWidth="1"/>
    <col min="14642" max="14642" width="9.85546875" customWidth="1"/>
    <col min="14643" max="14643" width="10.5703125" customWidth="1"/>
    <col min="14644" max="14644" width="8.5703125" customWidth="1"/>
    <col min="14645" max="14646" width="8.42578125" customWidth="1"/>
    <col min="14647" max="14647" width="9.140625" customWidth="1"/>
    <col min="14648" max="14648" width="8.140625" customWidth="1"/>
    <col min="14649" max="14649" width="8.85546875" customWidth="1"/>
    <col min="14843" max="14843" width="2.5703125" customWidth="1"/>
    <col min="14844" max="14844" width="5.140625" customWidth="1"/>
    <col min="14845" max="14845" width="12.42578125" customWidth="1"/>
    <col min="14846" max="14846" width="8.5703125" customWidth="1"/>
    <col min="14847" max="14847" width="9.28515625" customWidth="1"/>
    <col min="14848" max="14848" width="9.140625" customWidth="1"/>
    <col min="14849" max="14849" width="9" customWidth="1"/>
    <col min="14850" max="14850" width="8.85546875" customWidth="1"/>
    <col min="14851" max="14851" width="9" customWidth="1"/>
    <col min="14852" max="14853" width="8.85546875" customWidth="1"/>
    <col min="14854" max="14854" width="9.140625" customWidth="1"/>
    <col min="14855" max="14855" width="9.28515625" customWidth="1"/>
    <col min="14856" max="14856" width="9.42578125" customWidth="1"/>
    <col min="14857" max="14857" width="9.28515625" customWidth="1"/>
    <col min="14858" max="14858" width="9.5703125" customWidth="1"/>
    <col min="14859" max="14859" width="10" customWidth="1"/>
    <col min="14860" max="14860" width="10.140625" customWidth="1"/>
    <col min="14861" max="14861" width="10.28515625" customWidth="1"/>
    <col min="14862" max="14862" width="9.42578125" customWidth="1"/>
    <col min="14863" max="14863" width="9.5703125" customWidth="1"/>
    <col min="14864" max="14864" width="9" customWidth="1"/>
    <col min="14865" max="14865" width="9.42578125" customWidth="1"/>
    <col min="14866" max="14867" width="9.7109375" customWidth="1"/>
    <col min="14868" max="14869" width="10" customWidth="1"/>
    <col min="14870" max="14870" width="9.85546875" customWidth="1"/>
    <col min="14871" max="14871" width="14.140625" customWidth="1"/>
    <col min="14872" max="14872" width="10.42578125" customWidth="1"/>
    <col min="14873" max="14873" width="10.5703125" customWidth="1"/>
    <col min="14874" max="14874" width="10.42578125" customWidth="1"/>
    <col min="14875" max="14875" width="10.28515625" customWidth="1"/>
    <col min="14876" max="14876" width="10.5703125" customWidth="1"/>
    <col min="14877" max="14877" width="9.140625" customWidth="1"/>
    <col min="14878" max="14878" width="10.42578125" customWidth="1"/>
    <col min="14879" max="14884" width="9.140625" customWidth="1"/>
    <col min="14885" max="14885" width="8" customWidth="1"/>
    <col min="14886" max="14894" width="7.28515625" customWidth="1"/>
    <col min="14895" max="14895" width="8.42578125" customWidth="1"/>
    <col min="14896" max="14896" width="9.28515625" customWidth="1"/>
    <col min="14897" max="14897" width="7.28515625" customWidth="1"/>
    <col min="14898" max="14898" width="9.85546875" customWidth="1"/>
    <col min="14899" max="14899" width="10.5703125" customWidth="1"/>
    <col min="14900" max="14900" width="8.5703125" customWidth="1"/>
    <col min="14901" max="14902" width="8.42578125" customWidth="1"/>
    <col min="14903" max="14903" width="9.140625" customWidth="1"/>
    <col min="14904" max="14904" width="8.140625" customWidth="1"/>
    <col min="14905" max="14905" width="8.85546875" customWidth="1"/>
    <col min="15099" max="15099" width="2.5703125" customWidth="1"/>
    <col min="15100" max="15100" width="5.140625" customWidth="1"/>
    <col min="15101" max="15101" width="12.42578125" customWidth="1"/>
    <col min="15102" max="15102" width="8.5703125" customWidth="1"/>
    <col min="15103" max="15103" width="9.28515625" customWidth="1"/>
    <col min="15104" max="15104" width="9.140625" customWidth="1"/>
    <col min="15105" max="15105" width="9" customWidth="1"/>
    <col min="15106" max="15106" width="8.85546875" customWidth="1"/>
    <col min="15107" max="15107" width="9" customWidth="1"/>
    <col min="15108" max="15109" width="8.85546875" customWidth="1"/>
    <col min="15110" max="15110" width="9.140625" customWidth="1"/>
    <col min="15111" max="15111" width="9.28515625" customWidth="1"/>
    <col min="15112" max="15112" width="9.42578125" customWidth="1"/>
    <col min="15113" max="15113" width="9.28515625" customWidth="1"/>
    <col min="15114" max="15114" width="9.5703125" customWidth="1"/>
    <col min="15115" max="15115" width="10" customWidth="1"/>
    <col min="15116" max="15116" width="10.140625" customWidth="1"/>
    <col min="15117" max="15117" width="10.28515625" customWidth="1"/>
    <col min="15118" max="15118" width="9.42578125" customWidth="1"/>
    <col min="15119" max="15119" width="9.5703125" customWidth="1"/>
    <col min="15120" max="15120" width="9" customWidth="1"/>
    <col min="15121" max="15121" width="9.42578125" customWidth="1"/>
    <col min="15122" max="15123" width="9.7109375" customWidth="1"/>
    <col min="15124" max="15125" width="10" customWidth="1"/>
    <col min="15126" max="15126" width="9.85546875" customWidth="1"/>
    <col min="15127" max="15127" width="14.140625" customWidth="1"/>
    <col min="15128" max="15128" width="10.42578125" customWidth="1"/>
    <col min="15129" max="15129" width="10.5703125" customWidth="1"/>
    <col min="15130" max="15130" width="10.42578125" customWidth="1"/>
    <col min="15131" max="15131" width="10.28515625" customWidth="1"/>
    <col min="15132" max="15132" width="10.5703125" customWidth="1"/>
    <col min="15133" max="15133" width="9.140625" customWidth="1"/>
    <col min="15134" max="15134" width="10.42578125" customWidth="1"/>
    <col min="15135" max="15140" width="9.140625" customWidth="1"/>
    <col min="15141" max="15141" width="8" customWidth="1"/>
    <col min="15142" max="15150" width="7.28515625" customWidth="1"/>
    <col min="15151" max="15151" width="8.42578125" customWidth="1"/>
    <col min="15152" max="15152" width="9.28515625" customWidth="1"/>
    <col min="15153" max="15153" width="7.28515625" customWidth="1"/>
    <col min="15154" max="15154" width="9.85546875" customWidth="1"/>
    <col min="15155" max="15155" width="10.5703125" customWidth="1"/>
    <col min="15156" max="15156" width="8.5703125" customWidth="1"/>
    <col min="15157" max="15158" width="8.42578125" customWidth="1"/>
    <col min="15159" max="15159" width="9.140625" customWidth="1"/>
    <col min="15160" max="15160" width="8.140625" customWidth="1"/>
    <col min="15161" max="15161" width="8.85546875" customWidth="1"/>
    <col min="15355" max="15355" width="2.5703125" customWidth="1"/>
    <col min="15356" max="15356" width="5.140625" customWidth="1"/>
    <col min="15357" max="15357" width="12.42578125" customWidth="1"/>
    <col min="15358" max="15358" width="8.5703125" customWidth="1"/>
    <col min="15359" max="15359" width="9.28515625" customWidth="1"/>
    <col min="15360" max="15360" width="9.140625" customWidth="1"/>
    <col min="15361" max="15361" width="9" customWidth="1"/>
    <col min="15362" max="15362" width="8.85546875" customWidth="1"/>
    <col min="15363" max="15363" width="9" customWidth="1"/>
    <col min="15364" max="15365" width="8.85546875" customWidth="1"/>
    <col min="15366" max="15366" width="9.140625" customWidth="1"/>
    <col min="15367" max="15367" width="9.28515625" customWidth="1"/>
    <col min="15368" max="15368" width="9.42578125" customWidth="1"/>
    <col min="15369" max="15369" width="9.28515625" customWidth="1"/>
    <col min="15370" max="15370" width="9.5703125" customWidth="1"/>
    <col min="15371" max="15371" width="10" customWidth="1"/>
    <col min="15372" max="15372" width="10.140625" customWidth="1"/>
    <col min="15373" max="15373" width="10.28515625" customWidth="1"/>
    <col min="15374" max="15374" width="9.42578125" customWidth="1"/>
    <col min="15375" max="15375" width="9.5703125" customWidth="1"/>
    <col min="15376" max="15376" width="9" customWidth="1"/>
    <col min="15377" max="15377" width="9.42578125" customWidth="1"/>
    <col min="15378" max="15379" width="9.7109375" customWidth="1"/>
    <col min="15380" max="15381" width="10" customWidth="1"/>
    <col min="15382" max="15382" width="9.85546875" customWidth="1"/>
    <col min="15383" max="15383" width="14.140625" customWidth="1"/>
    <col min="15384" max="15384" width="10.42578125" customWidth="1"/>
    <col min="15385" max="15385" width="10.5703125" customWidth="1"/>
    <col min="15386" max="15386" width="10.42578125" customWidth="1"/>
    <col min="15387" max="15387" width="10.28515625" customWidth="1"/>
    <col min="15388" max="15388" width="10.5703125" customWidth="1"/>
    <col min="15389" max="15389" width="9.140625" customWidth="1"/>
    <col min="15390" max="15390" width="10.42578125" customWidth="1"/>
    <col min="15391" max="15396" width="9.140625" customWidth="1"/>
    <col min="15397" max="15397" width="8" customWidth="1"/>
    <col min="15398" max="15406" width="7.28515625" customWidth="1"/>
    <col min="15407" max="15407" width="8.42578125" customWidth="1"/>
    <col min="15408" max="15408" width="9.28515625" customWidth="1"/>
    <col min="15409" max="15409" width="7.28515625" customWidth="1"/>
    <col min="15410" max="15410" width="9.85546875" customWidth="1"/>
    <col min="15411" max="15411" width="10.5703125" customWidth="1"/>
    <col min="15412" max="15412" width="8.5703125" customWidth="1"/>
    <col min="15413" max="15414" width="8.42578125" customWidth="1"/>
    <col min="15415" max="15415" width="9.140625" customWidth="1"/>
    <col min="15416" max="15416" width="8.140625" customWidth="1"/>
    <col min="15417" max="15417" width="8.85546875" customWidth="1"/>
    <col min="15611" max="15611" width="2.5703125" customWidth="1"/>
    <col min="15612" max="15612" width="5.140625" customWidth="1"/>
    <col min="15613" max="15613" width="12.42578125" customWidth="1"/>
    <col min="15614" max="15614" width="8.5703125" customWidth="1"/>
    <col min="15615" max="15615" width="9.28515625" customWidth="1"/>
    <col min="15616" max="15616" width="9.140625" customWidth="1"/>
    <col min="15617" max="15617" width="9" customWidth="1"/>
    <col min="15618" max="15618" width="8.85546875" customWidth="1"/>
    <col min="15619" max="15619" width="9" customWidth="1"/>
    <col min="15620" max="15621" width="8.85546875" customWidth="1"/>
    <col min="15622" max="15622" width="9.140625" customWidth="1"/>
    <col min="15623" max="15623" width="9.28515625" customWidth="1"/>
    <col min="15624" max="15624" width="9.42578125" customWidth="1"/>
    <col min="15625" max="15625" width="9.28515625" customWidth="1"/>
    <col min="15626" max="15626" width="9.5703125" customWidth="1"/>
    <col min="15627" max="15627" width="10" customWidth="1"/>
    <col min="15628" max="15628" width="10.140625" customWidth="1"/>
    <col min="15629" max="15629" width="10.28515625" customWidth="1"/>
    <col min="15630" max="15630" width="9.42578125" customWidth="1"/>
    <col min="15631" max="15631" width="9.5703125" customWidth="1"/>
    <col min="15632" max="15632" width="9" customWidth="1"/>
    <col min="15633" max="15633" width="9.42578125" customWidth="1"/>
    <col min="15634" max="15635" width="9.7109375" customWidth="1"/>
    <col min="15636" max="15637" width="10" customWidth="1"/>
    <col min="15638" max="15638" width="9.85546875" customWidth="1"/>
    <col min="15639" max="15639" width="14.140625" customWidth="1"/>
    <col min="15640" max="15640" width="10.42578125" customWidth="1"/>
    <col min="15641" max="15641" width="10.5703125" customWidth="1"/>
    <col min="15642" max="15642" width="10.42578125" customWidth="1"/>
    <col min="15643" max="15643" width="10.28515625" customWidth="1"/>
    <col min="15644" max="15644" width="10.5703125" customWidth="1"/>
    <col min="15645" max="15645" width="9.140625" customWidth="1"/>
    <col min="15646" max="15646" width="10.42578125" customWidth="1"/>
    <col min="15647" max="15652" width="9.140625" customWidth="1"/>
    <col min="15653" max="15653" width="8" customWidth="1"/>
    <col min="15654" max="15662" width="7.28515625" customWidth="1"/>
    <col min="15663" max="15663" width="8.42578125" customWidth="1"/>
    <col min="15664" max="15664" width="9.28515625" customWidth="1"/>
    <col min="15665" max="15665" width="7.28515625" customWidth="1"/>
    <col min="15666" max="15666" width="9.85546875" customWidth="1"/>
    <col min="15667" max="15667" width="10.5703125" customWidth="1"/>
    <col min="15668" max="15668" width="8.5703125" customWidth="1"/>
    <col min="15669" max="15670" width="8.42578125" customWidth="1"/>
    <col min="15671" max="15671" width="9.140625" customWidth="1"/>
    <col min="15672" max="15672" width="8.140625" customWidth="1"/>
    <col min="15673" max="15673" width="8.85546875" customWidth="1"/>
    <col min="15867" max="15867" width="2.5703125" customWidth="1"/>
    <col min="15868" max="15868" width="5.140625" customWidth="1"/>
    <col min="15869" max="15869" width="12.42578125" customWidth="1"/>
    <col min="15870" max="15870" width="8.5703125" customWidth="1"/>
    <col min="15871" max="15871" width="9.28515625" customWidth="1"/>
    <col min="15872" max="15872" width="9.140625" customWidth="1"/>
    <col min="15873" max="15873" width="9" customWidth="1"/>
    <col min="15874" max="15874" width="8.85546875" customWidth="1"/>
    <col min="15875" max="15875" width="9" customWidth="1"/>
    <col min="15876" max="15877" width="8.85546875" customWidth="1"/>
    <col min="15878" max="15878" width="9.140625" customWidth="1"/>
    <col min="15879" max="15879" width="9.28515625" customWidth="1"/>
    <col min="15880" max="15880" width="9.42578125" customWidth="1"/>
    <col min="15881" max="15881" width="9.28515625" customWidth="1"/>
    <col min="15882" max="15882" width="9.5703125" customWidth="1"/>
    <col min="15883" max="15883" width="10" customWidth="1"/>
    <col min="15884" max="15884" width="10.140625" customWidth="1"/>
    <col min="15885" max="15885" width="10.28515625" customWidth="1"/>
    <col min="15886" max="15886" width="9.42578125" customWidth="1"/>
    <col min="15887" max="15887" width="9.5703125" customWidth="1"/>
    <col min="15888" max="15888" width="9" customWidth="1"/>
    <col min="15889" max="15889" width="9.42578125" customWidth="1"/>
    <col min="15890" max="15891" width="9.7109375" customWidth="1"/>
    <col min="15892" max="15893" width="10" customWidth="1"/>
    <col min="15894" max="15894" width="9.85546875" customWidth="1"/>
    <col min="15895" max="15895" width="14.140625" customWidth="1"/>
    <col min="15896" max="15896" width="10.42578125" customWidth="1"/>
    <col min="15897" max="15897" width="10.5703125" customWidth="1"/>
    <col min="15898" max="15898" width="10.42578125" customWidth="1"/>
    <col min="15899" max="15899" width="10.28515625" customWidth="1"/>
    <col min="15900" max="15900" width="10.5703125" customWidth="1"/>
    <col min="15901" max="15901" width="9.140625" customWidth="1"/>
    <col min="15902" max="15902" width="10.42578125" customWidth="1"/>
    <col min="15903" max="15908" width="9.140625" customWidth="1"/>
    <col min="15909" max="15909" width="8" customWidth="1"/>
    <col min="15910" max="15918" width="7.28515625" customWidth="1"/>
    <col min="15919" max="15919" width="8.42578125" customWidth="1"/>
    <col min="15920" max="15920" width="9.28515625" customWidth="1"/>
    <col min="15921" max="15921" width="7.28515625" customWidth="1"/>
    <col min="15922" max="15922" width="9.85546875" customWidth="1"/>
    <col min="15923" max="15923" width="10.5703125" customWidth="1"/>
    <col min="15924" max="15924" width="8.5703125" customWidth="1"/>
    <col min="15925" max="15926" width="8.42578125" customWidth="1"/>
    <col min="15927" max="15927" width="9.140625" customWidth="1"/>
    <col min="15928" max="15928" width="8.140625" customWidth="1"/>
    <col min="15929" max="15929" width="8.85546875" customWidth="1"/>
    <col min="16123" max="16123" width="2.5703125" customWidth="1"/>
    <col min="16124" max="16124" width="5.140625" customWidth="1"/>
    <col min="16125" max="16125" width="12.42578125" customWidth="1"/>
    <col min="16126" max="16126" width="8.5703125" customWidth="1"/>
    <col min="16127" max="16127" width="9.28515625" customWidth="1"/>
    <col min="16128" max="16128" width="9.140625" customWidth="1"/>
    <col min="16129" max="16129" width="9" customWidth="1"/>
    <col min="16130" max="16130" width="8.85546875" customWidth="1"/>
    <col min="16131" max="16131" width="9" customWidth="1"/>
    <col min="16132" max="16133" width="8.85546875" customWidth="1"/>
    <col min="16134" max="16134" width="9.140625" customWidth="1"/>
    <col min="16135" max="16135" width="9.28515625" customWidth="1"/>
    <col min="16136" max="16136" width="9.42578125" customWidth="1"/>
    <col min="16137" max="16137" width="9.28515625" customWidth="1"/>
    <col min="16138" max="16138" width="9.5703125" customWidth="1"/>
    <col min="16139" max="16139" width="10" customWidth="1"/>
    <col min="16140" max="16140" width="10.140625" customWidth="1"/>
    <col min="16141" max="16141" width="10.28515625" customWidth="1"/>
    <col min="16142" max="16142" width="9.42578125" customWidth="1"/>
    <col min="16143" max="16143" width="9.5703125" customWidth="1"/>
    <col min="16144" max="16144" width="9" customWidth="1"/>
    <col min="16145" max="16145" width="9.42578125" customWidth="1"/>
    <col min="16146" max="16147" width="9.7109375" customWidth="1"/>
    <col min="16148" max="16149" width="10" customWidth="1"/>
    <col min="16150" max="16150" width="9.85546875" customWidth="1"/>
    <col min="16151" max="16151" width="14.140625" customWidth="1"/>
    <col min="16152" max="16152" width="10.42578125" customWidth="1"/>
    <col min="16153" max="16153" width="10.5703125" customWidth="1"/>
    <col min="16154" max="16154" width="10.42578125" customWidth="1"/>
    <col min="16155" max="16155" width="10.28515625" customWidth="1"/>
    <col min="16156" max="16156" width="10.5703125" customWidth="1"/>
    <col min="16157" max="16157" width="9.140625" customWidth="1"/>
    <col min="16158" max="16158" width="10.42578125" customWidth="1"/>
    <col min="16159" max="16164" width="9.140625" customWidth="1"/>
    <col min="16165" max="16165" width="8" customWidth="1"/>
    <col min="16166" max="16174" width="7.28515625" customWidth="1"/>
    <col min="16175" max="16175" width="8.42578125" customWidth="1"/>
    <col min="16176" max="16176" width="9.28515625" customWidth="1"/>
    <col min="16177" max="16177" width="7.28515625" customWidth="1"/>
    <col min="16178" max="16178" width="9.85546875" customWidth="1"/>
    <col min="16179" max="16179" width="10.5703125" customWidth="1"/>
    <col min="16180" max="16180" width="8.5703125" customWidth="1"/>
    <col min="16181" max="16182" width="8.42578125" customWidth="1"/>
    <col min="16183" max="16183" width="9.140625" customWidth="1"/>
    <col min="16184" max="16184" width="8.140625" customWidth="1"/>
    <col min="16185" max="16185" width="8.85546875" customWidth="1"/>
  </cols>
  <sheetData>
    <row r="1" spans="2:60" ht="30" x14ac:dyDescent="0.25">
      <c r="B1" s="1288" t="s">
        <v>248</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row>
    <row r="2" spans="2:60" ht="15.75" thickBot="1" x14ac:dyDescent="0.3">
      <c r="B2" s="282"/>
      <c r="C2" s="1"/>
    </row>
    <row r="3" spans="2:60" ht="15.75" customHeight="1" thickBot="1" x14ac:dyDescent="0.3">
      <c r="B3" s="1718" t="s">
        <v>0</v>
      </c>
      <c r="C3" s="1718"/>
      <c r="D3" s="1713" t="s">
        <v>1</v>
      </c>
      <c r="E3" s="1500" t="s">
        <v>2</v>
      </c>
      <c r="F3" s="1468"/>
      <c r="G3" s="1468"/>
      <c r="H3" s="1468"/>
      <c r="I3" s="1468"/>
      <c r="J3" s="1468"/>
      <c r="K3" s="1468"/>
      <c r="L3" s="1469"/>
      <c r="M3" s="1630" t="s">
        <v>3</v>
      </c>
      <c r="N3" s="1631"/>
      <c r="O3" s="1631"/>
      <c r="P3" s="1631"/>
      <c r="Q3" s="1631"/>
      <c r="R3" s="1631"/>
      <c r="S3" s="1631"/>
      <c r="T3" s="1631"/>
      <c r="U3" s="1631"/>
      <c r="V3" s="1631"/>
      <c r="W3" s="1631"/>
      <c r="X3" s="1631"/>
      <c r="Y3" s="1631"/>
      <c r="Z3" s="1631"/>
      <c r="AA3" s="1632"/>
      <c r="AB3" s="1500" t="s">
        <v>4</v>
      </c>
      <c r="AC3" s="1468"/>
      <c r="AD3" s="1468"/>
      <c r="AE3" s="1469"/>
      <c r="AF3" s="1660" t="s">
        <v>5</v>
      </c>
      <c r="AG3" s="1648"/>
      <c r="AH3" s="1648"/>
      <c r="AI3" s="1648"/>
      <c r="AJ3" s="1648"/>
      <c r="AK3" s="1648"/>
      <c r="AL3" s="1648"/>
      <c r="AM3" s="1649"/>
      <c r="AN3" s="1667" t="s">
        <v>6</v>
      </c>
      <c r="AO3" s="1631"/>
      <c r="AP3" s="1631"/>
      <c r="AQ3" s="1631"/>
      <c r="AR3" s="1631"/>
      <c r="AS3" s="1631"/>
      <c r="AT3" s="1631"/>
      <c r="AU3" s="1631"/>
      <c r="AV3" s="1631"/>
      <c r="AW3" s="1631"/>
      <c r="AX3" s="1631"/>
      <c r="AY3" s="1631"/>
      <c r="AZ3" s="1632"/>
      <c r="BA3" s="1667" t="s">
        <v>7</v>
      </c>
      <c r="BB3" s="1631"/>
      <c r="BC3" s="1631"/>
      <c r="BD3" s="1631"/>
      <c r="BE3" s="1631"/>
      <c r="BF3" s="1632"/>
      <c r="BG3" s="1680" t="s">
        <v>199</v>
      </c>
    </row>
    <row r="4" spans="2:60" ht="38.25" customHeight="1" x14ac:dyDescent="0.25">
      <c r="B4" s="1718"/>
      <c r="C4" s="1718"/>
      <c r="D4" s="1715"/>
      <c r="E4" s="1661" t="s">
        <v>9</v>
      </c>
      <c r="F4" s="1618"/>
      <c r="G4" s="1618"/>
      <c r="H4" s="1618" t="s">
        <v>117</v>
      </c>
      <c r="I4" s="1618"/>
      <c r="J4" s="1635" t="s">
        <v>12</v>
      </c>
      <c r="K4" s="1635"/>
      <c r="L4" s="1636"/>
      <c r="M4" s="1617" t="s">
        <v>90</v>
      </c>
      <c r="N4" s="1618"/>
      <c r="O4" s="1618"/>
      <c r="P4" s="1594" t="s">
        <v>91</v>
      </c>
      <c r="Q4" s="1618" t="s">
        <v>143</v>
      </c>
      <c r="R4" s="1618"/>
      <c r="S4" s="1618"/>
      <c r="T4" s="1618"/>
      <c r="U4" s="1618"/>
      <c r="V4" s="1618"/>
      <c r="W4" s="1618" t="s">
        <v>198</v>
      </c>
      <c r="X4" s="1618"/>
      <c r="Y4" s="1618"/>
      <c r="Z4" s="1618"/>
      <c r="AA4" s="1621"/>
      <c r="AB4" s="1657" t="s">
        <v>46</v>
      </c>
      <c r="AC4" s="673" t="s">
        <v>15</v>
      </c>
      <c r="AD4" s="674" t="s">
        <v>16</v>
      </c>
      <c r="AE4" s="243" t="s">
        <v>17</v>
      </c>
      <c r="AF4" s="1661" t="s">
        <v>18</v>
      </c>
      <c r="AG4" s="1618"/>
      <c r="AH4" s="1618" t="s">
        <v>19</v>
      </c>
      <c r="AI4" s="1618"/>
      <c r="AJ4" s="1644" t="s">
        <v>20</v>
      </c>
      <c r="AK4" s="1645"/>
      <c r="AL4" s="1645"/>
      <c r="AM4" s="1646"/>
      <c r="AN4" s="1657" t="s">
        <v>21</v>
      </c>
      <c r="AO4" s="1594" t="s">
        <v>22</v>
      </c>
      <c r="AP4" s="1594" t="s">
        <v>23</v>
      </c>
      <c r="AQ4" s="1594" t="s">
        <v>24</v>
      </c>
      <c r="AR4" s="1594" t="s">
        <v>25</v>
      </c>
      <c r="AS4" s="1637" t="s">
        <v>26</v>
      </c>
      <c r="AT4" s="1594" t="s">
        <v>93</v>
      </c>
      <c r="AU4" s="1594" t="s">
        <v>94</v>
      </c>
      <c r="AV4" s="1597" t="s">
        <v>27</v>
      </c>
      <c r="AW4" s="1597" t="s">
        <v>28</v>
      </c>
      <c r="AX4" s="1594" t="s">
        <v>29</v>
      </c>
      <c r="AY4" s="1594" t="s">
        <v>30</v>
      </c>
      <c r="AZ4" s="1601" t="s">
        <v>330</v>
      </c>
      <c r="BA4" s="1668" t="s">
        <v>32</v>
      </c>
      <c r="BB4" s="1628"/>
      <c r="BC4" s="1629" t="s">
        <v>33</v>
      </c>
      <c r="BD4" s="1628"/>
      <c r="BE4" s="1592" t="s">
        <v>34</v>
      </c>
      <c r="BF4" s="1593"/>
      <c r="BG4" s="1681"/>
    </row>
    <row r="5" spans="2:60" ht="38.25" customHeight="1" x14ac:dyDescent="0.25">
      <c r="B5" s="1718"/>
      <c r="C5" s="1718"/>
      <c r="D5" s="1715"/>
      <c r="E5" s="1654" t="s">
        <v>114</v>
      </c>
      <c r="F5" s="1604" t="s">
        <v>115</v>
      </c>
      <c r="G5" s="1604" t="s">
        <v>116</v>
      </c>
      <c r="H5" s="1604" t="s">
        <v>226</v>
      </c>
      <c r="I5" s="1604" t="s">
        <v>122</v>
      </c>
      <c r="J5" s="1561" t="s">
        <v>317</v>
      </c>
      <c r="K5" s="1561" t="s">
        <v>318</v>
      </c>
      <c r="L5" s="1616" t="s">
        <v>319</v>
      </c>
      <c r="M5" s="1612" t="s">
        <v>95</v>
      </c>
      <c r="N5" s="1604" t="s">
        <v>96</v>
      </c>
      <c r="O5" s="1604" t="s">
        <v>97</v>
      </c>
      <c r="P5" s="1619"/>
      <c r="Q5" s="1604" t="s">
        <v>119</v>
      </c>
      <c r="R5" s="1604" t="s">
        <v>188</v>
      </c>
      <c r="S5" s="1604" t="s">
        <v>189</v>
      </c>
      <c r="T5" s="1604" t="s">
        <v>100</v>
      </c>
      <c r="U5" s="1604" t="s">
        <v>190</v>
      </c>
      <c r="V5" s="1604" t="s">
        <v>98</v>
      </c>
      <c r="W5" s="1604" t="s">
        <v>41</v>
      </c>
      <c r="X5" s="1604" t="s">
        <v>42</v>
      </c>
      <c r="Y5" s="1604" t="s">
        <v>43</v>
      </c>
      <c r="Z5" s="1604" t="s">
        <v>44</v>
      </c>
      <c r="AA5" s="1607" t="s">
        <v>45</v>
      </c>
      <c r="AB5" s="1658"/>
      <c r="AC5" s="1516" t="s">
        <v>350</v>
      </c>
      <c r="AD5" s="1516" t="s">
        <v>350</v>
      </c>
      <c r="AE5" s="1541" t="s">
        <v>350</v>
      </c>
      <c r="AF5" s="1654" t="s">
        <v>322</v>
      </c>
      <c r="AG5" s="1604" t="s">
        <v>324</v>
      </c>
      <c r="AH5" s="1604" t="s">
        <v>322</v>
      </c>
      <c r="AI5" s="1604" t="s">
        <v>324</v>
      </c>
      <c r="AJ5" s="1604" t="s">
        <v>322</v>
      </c>
      <c r="AK5" s="1604" t="s">
        <v>324</v>
      </c>
      <c r="AL5" s="1604" t="s">
        <v>344</v>
      </c>
      <c r="AM5" s="1607" t="s">
        <v>340</v>
      </c>
      <c r="AN5" s="1658"/>
      <c r="AO5" s="1595"/>
      <c r="AP5" s="1595"/>
      <c r="AQ5" s="1595"/>
      <c r="AR5" s="1595"/>
      <c r="AS5" s="1595"/>
      <c r="AT5" s="1595"/>
      <c r="AU5" s="1595"/>
      <c r="AV5" s="1598"/>
      <c r="AW5" s="1598"/>
      <c r="AX5" s="1595"/>
      <c r="AY5" s="1594"/>
      <c r="AZ5" s="1602"/>
      <c r="BA5" s="1663" t="s">
        <v>338</v>
      </c>
      <c r="BB5" s="1610" t="s">
        <v>329</v>
      </c>
      <c r="BC5" s="1610" t="s">
        <v>349</v>
      </c>
      <c r="BD5" s="1610" t="s">
        <v>329</v>
      </c>
      <c r="BE5" s="1610" t="s">
        <v>349</v>
      </c>
      <c r="BF5" s="1622" t="s">
        <v>329</v>
      </c>
      <c r="BG5" s="1681"/>
    </row>
    <row r="6" spans="2:60" ht="38.25" customHeight="1" x14ac:dyDescent="0.25">
      <c r="B6" s="1718"/>
      <c r="C6" s="1718"/>
      <c r="D6" s="1715"/>
      <c r="E6" s="1663"/>
      <c r="F6" s="1610"/>
      <c r="G6" s="1610"/>
      <c r="H6" s="1610"/>
      <c r="I6" s="1610"/>
      <c r="J6" s="1539"/>
      <c r="K6" s="1539"/>
      <c r="L6" s="1542"/>
      <c r="M6" s="1613"/>
      <c r="N6" s="1633"/>
      <c r="O6" s="1633"/>
      <c r="P6" s="1619"/>
      <c r="Q6" s="1610"/>
      <c r="R6" s="1610"/>
      <c r="S6" s="1610"/>
      <c r="T6" s="1610"/>
      <c r="U6" s="1610"/>
      <c r="V6" s="1610"/>
      <c r="W6" s="1605"/>
      <c r="X6" s="1605"/>
      <c r="Y6" s="1605"/>
      <c r="Z6" s="1605"/>
      <c r="AA6" s="1608"/>
      <c r="AB6" s="1658"/>
      <c r="AC6" s="1517"/>
      <c r="AD6" s="1517"/>
      <c r="AE6" s="1642"/>
      <c r="AF6" s="1663"/>
      <c r="AG6" s="1610"/>
      <c r="AH6" s="1610"/>
      <c r="AI6" s="1610"/>
      <c r="AJ6" s="1610"/>
      <c r="AK6" s="1610"/>
      <c r="AL6" s="1610"/>
      <c r="AM6" s="1622"/>
      <c r="AN6" s="1658"/>
      <c r="AO6" s="1595"/>
      <c r="AP6" s="1595"/>
      <c r="AQ6" s="1595"/>
      <c r="AR6" s="1595"/>
      <c r="AS6" s="1595"/>
      <c r="AT6" s="1595"/>
      <c r="AU6" s="1595"/>
      <c r="AV6" s="1598"/>
      <c r="AW6" s="1598"/>
      <c r="AX6" s="1595"/>
      <c r="AY6" s="1594"/>
      <c r="AZ6" s="1602"/>
      <c r="BA6" s="1664"/>
      <c r="BB6" s="1605"/>
      <c r="BC6" s="1605"/>
      <c r="BD6" s="1605"/>
      <c r="BE6" s="1605"/>
      <c r="BF6" s="1608"/>
      <c r="BG6" s="1681"/>
    </row>
    <row r="7" spans="2:60" ht="46.5" customHeight="1" thickBot="1" x14ac:dyDescent="0.3">
      <c r="B7" s="1718"/>
      <c r="C7" s="1718"/>
      <c r="D7" s="1715"/>
      <c r="E7" s="1663"/>
      <c r="F7" s="1610"/>
      <c r="G7" s="1610"/>
      <c r="H7" s="1610"/>
      <c r="I7" s="1610"/>
      <c r="J7" s="1539"/>
      <c r="K7" s="1539"/>
      <c r="L7" s="1542"/>
      <c r="M7" s="1613"/>
      <c r="N7" s="1633"/>
      <c r="O7" s="1633"/>
      <c r="P7" s="1619"/>
      <c r="Q7" s="1610"/>
      <c r="R7" s="1610"/>
      <c r="S7" s="1610"/>
      <c r="T7" s="1610"/>
      <c r="U7" s="1610"/>
      <c r="V7" s="1610"/>
      <c r="W7" s="1605"/>
      <c r="X7" s="1605"/>
      <c r="Y7" s="1605"/>
      <c r="Z7" s="1605"/>
      <c r="AA7" s="1608"/>
      <c r="AB7" s="1658"/>
      <c r="AC7" s="1517"/>
      <c r="AD7" s="1517"/>
      <c r="AE7" s="1642"/>
      <c r="AF7" s="1663"/>
      <c r="AG7" s="1610"/>
      <c r="AH7" s="1610"/>
      <c r="AI7" s="1610"/>
      <c r="AJ7" s="1610"/>
      <c r="AK7" s="1610"/>
      <c r="AL7" s="1610"/>
      <c r="AM7" s="1622"/>
      <c r="AN7" s="1658"/>
      <c r="AO7" s="1595"/>
      <c r="AP7" s="1595"/>
      <c r="AQ7" s="1595"/>
      <c r="AR7" s="1595"/>
      <c r="AS7" s="1595"/>
      <c r="AT7" s="1595"/>
      <c r="AU7" s="1595"/>
      <c r="AV7" s="1598"/>
      <c r="AW7" s="1598"/>
      <c r="AX7" s="1595"/>
      <c r="AY7" s="1594"/>
      <c r="AZ7" s="1602"/>
      <c r="BA7" s="1664"/>
      <c r="BB7" s="1605"/>
      <c r="BC7" s="1605"/>
      <c r="BD7" s="1605"/>
      <c r="BE7" s="1605"/>
      <c r="BF7" s="1608"/>
      <c r="BG7" s="1682"/>
    </row>
    <row r="8" spans="2:60" ht="18" customHeight="1" x14ac:dyDescent="0.25">
      <c r="B8" s="1718"/>
      <c r="C8" s="1718"/>
      <c r="D8" s="1715"/>
      <c r="E8" s="1124" t="s">
        <v>279</v>
      </c>
      <c r="F8" s="1124" t="s">
        <v>279</v>
      </c>
      <c r="G8" s="1124" t="s">
        <v>279</v>
      </c>
      <c r="H8" s="1124" t="s">
        <v>279</v>
      </c>
      <c r="I8" s="1124" t="s">
        <v>279</v>
      </c>
      <c r="J8" s="881" t="s">
        <v>239</v>
      </c>
      <c r="K8" s="881" t="s">
        <v>239</v>
      </c>
      <c r="L8" s="881" t="s">
        <v>239</v>
      </c>
      <c r="M8" s="882" t="s">
        <v>279</v>
      </c>
      <c r="N8" s="882" t="s">
        <v>279</v>
      </c>
      <c r="O8" s="882" t="s">
        <v>279</v>
      </c>
      <c r="P8" s="882" t="s">
        <v>279</v>
      </c>
      <c r="Q8" s="1218" t="s">
        <v>279</v>
      </c>
      <c r="R8" s="1218" t="s">
        <v>279</v>
      </c>
      <c r="S8" s="1218" t="s">
        <v>279</v>
      </c>
      <c r="T8" s="1218" t="s">
        <v>279</v>
      </c>
      <c r="U8" s="1218" t="s">
        <v>279</v>
      </c>
      <c r="V8" s="1218" t="s">
        <v>279</v>
      </c>
      <c r="W8" s="882" t="s">
        <v>279</v>
      </c>
      <c r="X8" s="882" t="s">
        <v>279</v>
      </c>
      <c r="Y8" s="882" t="s">
        <v>279</v>
      </c>
      <c r="Z8" s="882" t="s">
        <v>279</v>
      </c>
      <c r="AA8" s="882" t="s">
        <v>279</v>
      </c>
      <c r="AB8" s="1743" t="s">
        <v>240</v>
      </c>
      <c r="AC8" s="1707" t="s">
        <v>239</v>
      </c>
      <c r="AD8" s="1707" t="s">
        <v>239</v>
      </c>
      <c r="AE8" s="1707" t="s">
        <v>239</v>
      </c>
      <c r="AF8" s="1743" t="s">
        <v>280</v>
      </c>
      <c r="AG8" s="1707" t="s">
        <v>241</v>
      </c>
      <c r="AH8" s="1743" t="s">
        <v>280</v>
      </c>
      <c r="AI8" s="1730" t="s">
        <v>241</v>
      </c>
      <c r="AJ8" s="1707" t="s">
        <v>280</v>
      </c>
      <c r="AK8" s="1730" t="s">
        <v>241</v>
      </c>
      <c r="AL8" s="1707" t="s">
        <v>280</v>
      </c>
      <c r="AM8" s="1730" t="s">
        <v>241</v>
      </c>
      <c r="AN8" s="1707" t="s">
        <v>279</v>
      </c>
      <c r="AO8" s="1707" t="s">
        <v>279</v>
      </c>
      <c r="AP8" s="1707" t="s">
        <v>279</v>
      </c>
      <c r="AQ8" s="883" t="s">
        <v>279</v>
      </c>
      <c r="AR8" s="883" t="s">
        <v>279</v>
      </c>
      <c r="AS8" s="883" t="s">
        <v>279</v>
      </c>
      <c r="AT8" s="883" t="s">
        <v>279</v>
      </c>
      <c r="AU8" s="883" t="s">
        <v>279</v>
      </c>
      <c r="AV8" s="883" t="s">
        <v>279</v>
      </c>
      <c r="AW8" s="883" t="s">
        <v>279</v>
      </c>
      <c r="AX8" s="1707" t="s">
        <v>279</v>
      </c>
      <c r="AY8" s="1707" t="s">
        <v>279</v>
      </c>
      <c r="AZ8" s="883" t="s">
        <v>279</v>
      </c>
      <c r="BA8" s="883" t="s">
        <v>243</v>
      </c>
      <c r="BB8" s="883" t="s">
        <v>279</v>
      </c>
      <c r="BC8" s="883" t="s">
        <v>243</v>
      </c>
      <c r="BD8" s="883" t="s">
        <v>279</v>
      </c>
      <c r="BE8" s="883" t="s">
        <v>243</v>
      </c>
      <c r="BF8" s="883" t="s">
        <v>279</v>
      </c>
      <c r="BG8" s="1688" t="s">
        <v>355</v>
      </c>
    </row>
    <row r="9" spans="2:60" ht="30.75" customHeight="1" thickBot="1" x14ac:dyDescent="0.3">
      <c r="B9" s="1718"/>
      <c r="C9" s="1718"/>
      <c r="D9" s="1715"/>
      <c r="E9" s="878"/>
      <c r="F9" s="879"/>
      <c r="G9" s="879"/>
      <c r="H9" s="1732" t="s">
        <v>123</v>
      </c>
      <c r="I9" s="1733"/>
      <c r="J9" s="880"/>
      <c r="K9" s="1734" t="s">
        <v>221</v>
      </c>
      <c r="L9" s="1735"/>
      <c r="M9" s="1735"/>
      <c r="N9" s="1735"/>
      <c r="O9" s="1735"/>
      <c r="P9" s="1735"/>
      <c r="Q9" s="1735"/>
      <c r="R9" s="1735"/>
      <c r="S9" s="1735"/>
      <c r="T9" s="1735"/>
      <c r="U9" s="1735"/>
      <c r="V9" s="1735"/>
      <c r="W9" s="1735"/>
      <c r="X9" s="1735"/>
      <c r="Y9" s="1735"/>
      <c r="Z9" s="1735"/>
      <c r="AA9" s="1736"/>
      <c r="AB9" s="1744"/>
      <c r="AC9" s="1700"/>
      <c r="AD9" s="1700"/>
      <c r="AE9" s="1700"/>
      <c r="AF9" s="1744"/>
      <c r="AG9" s="1700"/>
      <c r="AH9" s="1744"/>
      <c r="AI9" s="1731"/>
      <c r="AJ9" s="1700"/>
      <c r="AK9" s="1731"/>
      <c r="AL9" s="1700"/>
      <c r="AM9" s="1731"/>
      <c r="AN9" s="1345"/>
      <c r="AO9" s="1345"/>
      <c r="AP9" s="1345"/>
      <c r="AQ9" s="1737" t="s">
        <v>221</v>
      </c>
      <c r="AR9" s="1738"/>
      <c r="AS9" s="1738"/>
      <c r="AT9" s="1738"/>
      <c r="AU9" s="1738"/>
      <c r="AV9" s="1738"/>
      <c r="AW9" s="1739"/>
      <c r="AX9" s="1345"/>
      <c r="AY9" s="1345"/>
      <c r="AZ9" s="1740" t="s">
        <v>221</v>
      </c>
      <c r="BA9" s="1741"/>
      <c r="BB9" s="1741"/>
      <c r="BC9" s="1741"/>
      <c r="BD9" s="1741"/>
      <c r="BE9" s="1741"/>
      <c r="BF9" s="1742"/>
      <c r="BG9" s="1689"/>
    </row>
    <row r="10" spans="2:60" ht="23.25" x14ac:dyDescent="0.25">
      <c r="B10" s="1718"/>
      <c r="C10" s="1718"/>
      <c r="D10" s="253" t="s">
        <v>51</v>
      </c>
      <c r="E10" s="740">
        <f t="shared" ref="E10:I10" si="0">SUM(E11:E47)</f>
        <v>984146</v>
      </c>
      <c r="F10" s="724">
        <f t="shared" si="0"/>
        <v>806546</v>
      </c>
      <c r="G10" s="724">
        <f t="shared" si="0"/>
        <v>177600</v>
      </c>
      <c r="H10" s="724">
        <f t="shared" si="0"/>
        <v>16216</v>
      </c>
      <c r="I10" s="724">
        <f t="shared" si="0"/>
        <v>6930</v>
      </c>
      <c r="J10" s="1231">
        <f>SUM(J11:J47)/37</f>
        <v>0.41918918918918907</v>
      </c>
      <c r="K10" s="741">
        <f>SUM(K11:K47)/37</f>
        <v>8.8324324324324319</v>
      </c>
      <c r="L10" s="741">
        <f>SUM(L11:L47)/37</f>
        <v>2.6135135135135137</v>
      </c>
      <c r="M10" s="738">
        <f>SUM(M11:M47)</f>
        <v>202</v>
      </c>
      <c r="N10" s="738">
        <f t="shared" ref="N10:O10" si="1">SUM(N11:N47)</f>
        <v>4</v>
      </c>
      <c r="O10" s="738">
        <f t="shared" si="1"/>
        <v>1522</v>
      </c>
      <c r="P10" s="724">
        <f>SUM(P11:P47)</f>
        <v>208</v>
      </c>
      <c r="Q10" s="724">
        <f>SUM(Q12:Q47)</f>
        <v>172</v>
      </c>
      <c r="R10" s="724">
        <f t="shared" ref="R10:AA10" si="2">SUM(R12:R47)</f>
        <v>4</v>
      </c>
      <c r="S10" s="724">
        <f t="shared" si="2"/>
        <v>0</v>
      </c>
      <c r="T10" s="724">
        <f>SUM(T11:T47)</f>
        <v>205</v>
      </c>
      <c r="U10" s="724">
        <f t="shared" si="2"/>
        <v>67</v>
      </c>
      <c r="V10" s="724">
        <f t="shared" si="2"/>
        <v>5425</v>
      </c>
      <c r="W10" s="724">
        <f t="shared" si="2"/>
        <v>12348</v>
      </c>
      <c r="X10" s="724">
        <f t="shared" si="2"/>
        <v>71316</v>
      </c>
      <c r="Y10" s="724">
        <f t="shared" si="2"/>
        <v>50909</v>
      </c>
      <c r="Z10" s="724">
        <f t="shared" si="2"/>
        <v>18187</v>
      </c>
      <c r="AA10" s="724">
        <f t="shared" si="2"/>
        <v>5822</v>
      </c>
      <c r="AB10" s="740">
        <f t="shared" ref="AB10" si="3">SUM(AB11:AB47)</f>
        <v>429507</v>
      </c>
      <c r="AC10" s="754">
        <f>SUM(AC11:AC47)/37</f>
        <v>97.638918918918918</v>
      </c>
      <c r="AD10" s="754">
        <f t="shared" ref="AD10:AE10" si="4">SUM(AD11:AD47)/37</f>
        <v>96.515675675675681</v>
      </c>
      <c r="AE10" s="754">
        <f t="shared" si="4"/>
        <v>96.515675675675681</v>
      </c>
      <c r="AF10" s="724">
        <f t="shared" ref="AF10:AY10" si="5">SUM(AF11:AF47)</f>
        <v>237189</v>
      </c>
      <c r="AG10" s="724">
        <f t="shared" si="5"/>
        <v>250712</v>
      </c>
      <c r="AH10" s="724">
        <f t="shared" si="5"/>
        <v>3891</v>
      </c>
      <c r="AI10" s="724">
        <f t="shared" si="5"/>
        <v>35981.498999999996</v>
      </c>
      <c r="AJ10" s="724">
        <f t="shared" si="5"/>
        <v>57395.036999999997</v>
      </c>
      <c r="AK10" s="724">
        <f t="shared" si="5"/>
        <v>349034.70945459994</v>
      </c>
      <c r="AL10" s="724">
        <f t="shared" si="5"/>
        <v>119416.92999999998</v>
      </c>
      <c r="AM10" s="739">
        <f t="shared" si="5"/>
        <v>145740.77000000002</v>
      </c>
      <c r="AN10" s="637">
        <f t="shared" si="5"/>
        <v>458280</v>
      </c>
      <c r="AO10" s="594">
        <f t="shared" si="5"/>
        <v>99212</v>
      </c>
      <c r="AP10" s="594">
        <f t="shared" si="5"/>
        <v>39750</v>
      </c>
      <c r="AQ10" s="724">
        <f t="shared" ref="AQ10:AW10" si="6">SUM(AQ11:AQ47)</f>
        <v>11103</v>
      </c>
      <c r="AR10" s="724">
        <f t="shared" si="6"/>
        <v>5645</v>
      </c>
      <c r="AS10" s="724">
        <f t="shared" si="6"/>
        <v>1419</v>
      </c>
      <c r="AT10" s="724">
        <f t="shared" si="6"/>
        <v>10749</v>
      </c>
      <c r="AU10" s="724">
        <f t="shared" si="6"/>
        <v>20558</v>
      </c>
      <c r="AV10" s="724">
        <f t="shared" si="6"/>
        <v>16991</v>
      </c>
      <c r="AW10" s="724">
        <f t="shared" si="6"/>
        <v>18896</v>
      </c>
      <c r="AX10" s="594">
        <f t="shared" si="5"/>
        <v>2104600</v>
      </c>
      <c r="AY10" s="594">
        <f t="shared" si="5"/>
        <v>6569050</v>
      </c>
      <c r="AZ10" s="638">
        <f>SUM(AZ11:AZ47)</f>
        <v>8457</v>
      </c>
      <c r="BA10" s="639">
        <f>SUM(BA11:BA47)</f>
        <v>38068500</v>
      </c>
      <c r="BB10" s="639">
        <f t="shared" ref="BB10:BF10" si="7">SUM(BB11:BB47)</f>
        <v>83664500</v>
      </c>
      <c r="BC10" s="639">
        <f t="shared" si="7"/>
        <v>3077915</v>
      </c>
      <c r="BD10" s="639">
        <f t="shared" si="7"/>
        <v>3668430</v>
      </c>
      <c r="BE10" s="639">
        <f t="shared" si="7"/>
        <v>1099855</v>
      </c>
      <c r="BF10" s="639">
        <f t="shared" si="7"/>
        <v>2566760</v>
      </c>
      <c r="BG10" s="1057"/>
      <c r="BH10" s="30"/>
    </row>
    <row r="11" spans="2:60" x14ac:dyDescent="0.25">
      <c r="B11" s="889">
        <v>1</v>
      </c>
      <c r="C11" s="890">
        <v>41001</v>
      </c>
      <c r="D11" s="891" t="s">
        <v>52</v>
      </c>
      <c r="E11" s="892">
        <v>232457</v>
      </c>
      <c r="F11" s="893">
        <v>159219</v>
      </c>
      <c r="G11" s="893">
        <v>73238</v>
      </c>
      <c r="H11" s="538">
        <v>4832</v>
      </c>
      <c r="I11" s="559">
        <v>2507</v>
      </c>
      <c r="J11" s="1232">
        <v>0.41</v>
      </c>
      <c r="K11" s="763">
        <v>10.1</v>
      </c>
      <c r="L11" s="894">
        <v>3</v>
      </c>
      <c r="M11" s="974" t="s">
        <v>361</v>
      </c>
      <c r="N11" s="974" t="s">
        <v>361</v>
      </c>
      <c r="O11" s="895" t="s">
        <v>361</v>
      </c>
      <c r="P11" s="675" t="s">
        <v>361</v>
      </c>
      <c r="Q11" s="540">
        <v>0</v>
      </c>
      <c r="R11" s="763">
        <v>0</v>
      </c>
      <c r="S11" s="540">
        <v>0</v>
      </c>
      <c r="T11" s="763">
        <v>0</v>
      </c>
      <c r="U11" s="540">
        <v>0</v>
      </c>
      <c r="V11" s="540">
        <v>0</v>
      </c>
      <c r="W11" s="1141">
        <v>3898</v>
      </c>
      <c r="X11" s="1141">
        <v>23449</v>
      </c>
      <c r="Y11" s="1141">
        <v>21067</v>
      </c>
      <c r="Z11" s="1143">
        <v>7499</v>
      </c>
      <c r="AA11" s="1144">
        <v>4273</v>
      </c>
      <c r="AB11" s="1152">
        <v>146564</v>
      </c>
      <c r="AC11" s="1134">
        <v>98</v>
      </c>
      <c r="AD11" s="1134">
        <v>96.16</v>
      </c>
      <c r="AE11" s="1134">
        <v>96.16</v>
      </c>
      <c r="AF11" s="896">
        <v>3522</v>
      </c>
      <c r="AG11" s="896">
        <v>4091</v>
      </c>
      <c r="AH11" s="832">
        <v>134</v>
      </c>
      <c r="AI11" s="897">
        <v>1909</v>
      </c>
      <c r="AJ11" s="898">
        <v>3592.6</v>
      </c>
      <c r="AK11" s="832">
        <v>18281.2</v>
      </c>
      <c r="AL11" s="832">
        <v>3857.11</v>
      </c>
      <c r="AM11" s="832">
        <v>4471.3100000000004</v>
      </c>
      <c r="AN11" s="899">
        <v>24689</v>
      </c>
      <c r="AO11" s="900">
        <v>24618</v>
      </c>
      <c r="AP11" s="808">
        <v>2000</v>
      </c>
      <c r="AQ11" s="808">
        <v>3000</v>
      </c>
      <c r="AR11" s="808">
        <v>800</v>
      </c>
      <c r="AS11" s="808">
        <v>26</v>
      </c>
      <c r="AT11" s="808">
        <v>700</v>
      </c>
      <c r="AU11" s="808">
        <v>1700</v>
      </c>
      <c r="AV11" s="808">
        <v>300</v>
      </c>
      <c r="AW11" s="808">
        <v>1800</v>
      </c>
      <c r="AX11" s="901">
        <v>400000</v>
      </c>
      <c r="AY11" s="902">
        <v>1250000</v>
      </c>
      <c r="AZ11" s="902">
        <v>610</v>
      </c>
      <c r="BA11" s="901">
        <v>4520000</v>
      </c>
      <c r="BB11" s="808">
        <v>9800000</v>
      </c>
      <c r="BC11" s="902">
        <v>530000</v>
      </c>
      <c r="BD11" s="808">
        <v>630000</v>
      </c>
      <c r="BE11" s="834">
        <v>45000</v>
      </c>
      <c r="BF11" s="809">
        <v>87000</v>
      </c>
      <c r="BG11" s="799">
        <v>69.7</v>
      </c>
    </row>
    <row r="12" spans="2:60" x14ac:dyDescent="0.25">
      <c r="B12" s="903">
        <v>2</v>
      </c>
      <c r="C12" s="904">
        <v>41006</v>
      </c>
      <c r="D12" s="905" t="s">
        <v>80</v>
      </c>
      <c r="E12" s="906">
        <v>33443</v>
      </c>
      <c r="F12" s="907">
        <v>30901</v>
      </c>
      <c r="G12" s="908">
        <v>2542</v>
      </c>
      <c r="H12" s="772">
        <v>557</v>
      </c>
      <c r="I12" s="887">
        <v>135</v>
      </c>
      <c r="J12" s="983">
        <v>0.73</v>
      </c>
      <c r="K12" s="756">
        <v>8.5</v>
      </c>
      <c r="L12" s="909">
        <v>1.6</v>
      </c>
      <c r="M12" s="1234">
        <v>9</v>
      </c>
      <c r="N12" s="996">
        <v>0</v>
      </c>
      <c r="O12" s="1002">
        <v>29</v>
      </c>
      <c r="P12" s="996">
        <v>0</v>
      </c>
      <c r="Q12" s="911">
        <v>9</v>
      </c>
      <c r="R12" s="756">
        <v>0</v>
      </c>
      <c r="S12" s="912">
        <v>0</v>
      </c>
      <c r="T12" s="913">
        <v>13</v>
      </c>
      <c r="U12" s="912">
        <v>4</v>
      </c>
      <c r="V12" s="912">
        <v>304</v>
      </c>
      <c r="W12" s="886">
        <v>666</v>
      </c>
      <c r="X12" s="886">
        <v>3637</v>
      </c>
      <c r="Y12" s="886">
        <v>2250</v>
      </c>
      <c r="Z12" s="886">
        <v>754</v>
      </c>
      <c r="AA12" s="914">
        <v>332</v>
      </c>
      <c r="AB12" s="1153">
        <v>10009</v>
      </c>
      <c r="AC12" s="1135">
        <v>94.5</v>
      </c>
      <c r="AD12" s="1135">
        <v>94</v>
      </c>
      <c r="AE12" s="1135">
        <v>94</v>
      </c>
      <c r="AF12" s="915">
        <v>2409</v>
      </c>
      <c r="AG12" s="915">
        <v>866</v>
      </c>
      <c r="AH12" s="916">
        <v>595</v>
      </c>
      <c r="AI12" s="917">
        <v>6890</v>
      </c>
      <c r="AJ12" s="918">
        <v>2589.8000000000002</v>
      </c>
      <c r="AK12" s="916">
        <v>11188.2</v>
      </c>
      <c r="AL12" s="916">
        <v>11188.62</v>
      </c>
      <c r="AM12" s="916">
        <v>13828.74</v>
      </c>
      <c r="AN12" s="919">
        <v>2985</v>
      </c>
      <c r="AO12" s="920">
        <v>1146</v>
      </c>
      <c r="AP12" s="810">
        <v>700</v>
      </c>
      <c r="AQ12" s="810">
        <v>350</v>
      </c>
      <c r="AR12" s="810">
        <v>20</v>
      </c>
      <c r="AS12" s="810">
        <v>39</v>
      </c>
      <c r="AT12" s="810">
        <v>45</v>
      </c>
      <c r="AU12" s="996">
        <v>0</v>
      </c>
      <c r="AV12" s="996">
        <v>0</v>
      </c>
      <c r="AW12" s="996">
        <v>0</v>
      </c>
      <c r="AX12" s="921">
        <v>25000</v>
      </c>
      <c r="AY12" s="811">
        <v>4000</v>
      </c>
      <c r="AZ12" s="811">
        <v>100</v>
      </c>
      <c r="BA12" s="921">
        <v>110000</v>
      </c>
      <c r="BB12" s="810">
        <v>320000</v>
      </c>
      <c r="BC12" s="811">
        <v>54000</v>
      </c>
      <c r="BD12" s="812">
        <v>120000</v>
      </c>
      <c r="BE12" s="835">
        <v>4500</v>
      </c>
      <c r="BF12" s="814">
        <v>9000</v>
      </c>
      <c r="BG12" s="752">
        <v>57.4</v>
      </c>
    </row>
    <row r="13" spans="2:60" x14ac:dyDescent="0.25">
      <c r="B13" s="903">
        <v>3</v>
      </c>
      <c r="C13" s="904">
        <v>41013</v>
      </c>
      <c r="D13" s="922" t="s">
        <v>73</v>
      </c>
      <c r="E13" s="906">
        <v>10378</v>
      </c>
      <c r="F13" s="907">
        <v>8925</v>
      </c>
      <c r="G13" s="893">
        <v>1453</v>
      </c>
      <c r="H13" s="141">
        <v>153</v>
      </c>
      <c r="I13" s="154">
        <v>50</v>
      </c>
      <c r="J13" s="983">
        <v>0.12</v>
      </c>
      <c r="K13" s="756">
        <v>5.9</v>
      </c>
      <c r="L13" s="909">
        <v>2.7</v>
      </c>
      <c r="M13" s="910">
        <v>3</v>
      </c>
      <c r="N13" s="986">
        <v>0</v>
      </c>
      <c r="O13" s="197">
        <v>17</v>
      </c>
      <c r="P13" s="974">
        <v>0</v>
      </c>
      <c r="Q13" s="911">
        <v>3</v>
      </c>
      <c r="R13" s="756">
        <v>0</v>
      </c>
      <c r="S13" s="154">
        <v>0</v>
      </c>
      <c r="T13" s="756">
        <v>3</v>
      </c>
      <c r="U13" s="154">
        <v>1</v>
      </c>
      <c r="V13" s="154">
        <v>86</v>
      </c>
      <c r="W13" s="197">
        <v>160</v>
      </c>
      <c r="X13" s="197">
        <v>866</v>
      </c>
      <c r="Y13" s="197">
        <v>657</v>
      </c>
      <c r="Z13" s="197">
        <v>186</v>
      </c>
      <c r="AA13" s="154">
        <v>103</v>
      </c>
      <c r="AB13" s="1153">
        <v>3830</v>
      </c>
      <c r="AC13" s="1135">
        <v>99.5</v>
      </c>
      <c r="AD13" s="1135">
        <v>99</v>
      </c>
      <c r="AE13" s="1135">
        <v>99</v>
      </c>
      <c r="AF13" s="915">
        <v>1104</v>
      </c>
      <c r="AG13" s="915">
        <v>1067</v>
      </c>
      <c r="AH13" s="916">
        <v>21</v>
      </c>
      <c r="AI13" s="917">
        <v>259.7</v>
      </c>
      <c r="AJ13" s="898">
        <v>430.60499999999996</v>
      </c>
      <c r="AK13" s="916">
        <v>2839.8145</v>
      </c>
      <c r="AL13" s="916">
        <v>1048.74</v>
      </c>
      <c r="AM13" s="916">
        <v>1308.42</v>
      </c>
      <c r="AN13" s="919">
        <v>8071</v>
      </c>
      <c r="AO13" s="920">
        <v>830</v>
      </c>
      <c r="AP13" s="810">
        <v>700</v>
      </c>
      <c r="AQ13" s="810">
        <v>20</v>
      </c>
      <c r="AR13" s="810">
        <v>10</v>
      </c>
      <c r="AS13" s="810">
        <v>33</v>
      </c>
      <c r="AT13" s="974">
        <v>0</v>
      </c>
      <c r="AU13" s="974">
        <v>0</v>
      </c>
      <c r="AV13" s="974">
        <v>0</v>
      </c>
      <c r="AW13" s="974">
        <v>0</v>
      </c>
      <c r="AX13" s="921">
        <v>8000</v>
      </c>
      <c r="AY13" s="811">
        <v>72000</v>
      </c>
      <c r="AZ13" s="811">
        <v>75</v>
      </c>
      <c r="BA13" s="921">
        <v>210000</v>
      </c>
      <c r="BB13" s="810">
        <v>450000</v>
      </c>
      <c r="BC13" s="811">
        <v>1750</v>
      </c>
      <c r="BD13" s="812">
        <v>2000</v>
      </c>
      <c r="BE13" s="974">
        <v>0</v>
      </c>
      <c r="BF13" s="1758">
        <v>0</v>
      </c>
      <c r="BG13" s="799">
        <v>65.3</v>
      </c>
    </row>
    <row r="14" spans="2:60" x14ac:dyDescent="0.25">
      <c r="B14" s="903">
        <v>4</v>
      </c>
      <c r="C14" s="904">
        <v>41016</v>
      </c>
      <c r="D14" s="922" t="s">
        <v>53</v>
      </c>
      <c r="E14" s="906">
        <v>19513</v>
      </c>
      <c r="F14" s="907">
        <v>16880</v>
      </c>
      <c r="G14" s="908">
        <v>2633</v>
      </c>
      <c r="H14" s="141">
        <v>237</v>
      </c>
      <c r="I14" s="154">
        <v>105</v>
      </c>
      <c r="J14" s="983">
        <v>0.69</v>
      </c>
      <c r="K14" s="756">
        <v>7.5</v>
      </c>
      <c r="L14" s="909">
        <v>2.9</v>
      </c>
      <c r="M14" s="197">
        <v>4</v>
      </c>
      <c r="N14" s="996">
        <v>0</v>
      </c>
      <c r="O14" s="197">
        <v>53</v>
      </c>
      <c r="P14" s="195">
        <v>1</v>
      </c>
      <c r="Q14" s="911">
        <v>4</v>
      </c>
      <c r="R14" s="756">
        <v>0</v>
      </c>
      <c r="S14" s="154">
        <v>0</v>
      </c>
      <c r="T14" s="756">
        <v>5</v>
      </c>
      <c r="U14" s="154">
        <v>1</v>
      </c>
      <c r="V14" s="154">
        <v>137</v>
      </c>
      <c r="W14" s="197">
        <v>308</v>
      </c>
      <c r="X14" s="197">
        <v>1500</v>
      </c>
      <c r="Y14" s="197">
        <v>1129</v>
      </c>
      <c r="Z14" s="197">
        <v>445</v>
      </c>
      <c r="AA14" s="154">
        <v>99</v>
      </c>
      <c r="AB14" s="1153">
        <v>6767</v>
      </c>
      <c r="AC14" s="1135">
        <v>97</v>
      </c>
      <c r="AD14" s="1135">
        <v>96</v>
      </c>
      <c r="AE14" s="1135">
        <v>96</v>
      </c>
      <c r="AF14" s="915">
        <v>12391</v>
      </c>
      <c r="AG14" s="915">
        <v>13707</v>
      </c>
      <c r="AH14" s="916">
        <v>98</v>
      </c>
      <c r="AI14" s="917">
        <v>651.06999999999994</v>
      </c>
      <c r="AJ14" s="918">
        <v>720.803</v>
      </c>
      <c r="AK14" s="916">
        <v>4575.4145000000008</v>
      </c>
      <c r="AL14" s="916">
        <v>988.73</v>
      </c>
      <c r="AM14" s="916">
        <v>1172.58</v>
      </c>
      <c r="AN14" s="919">
        <v>31262</v>
      </c>
      <c r="AO14" s="920">
        <v>2139</v>
      </c>
      <c r="AP14" s="810">
        <v>1500</v>
      </c>
      <c r="AQ14" s="810">
        <v>335</v>
      </c>
      <c r="AR14" s="810">
        <v>260</v>
      </c>
      <c r="AS14" s="810">
        <v>18</v>
      </c>
      <c r="AT14" s="810">
        <v>100</v>
      </c>
      <c r="AU14" s="996">
        <v>0</v>
      </c>
      <c r="AV14" s="810">
        <v>1600</v>
      </c>
      <c r="AW14" s="810">
        <v>350</v>
      </c>
      <c r="AX14" s="921">
        <v>3500</v>
      </c>
      <c r="AY14" s="811">
        <v>250000</v>
      </c>
      <c r="AZ14" s="811">
        <v>230</v>
      </c>
      <c r="BA14" s="923">
        <v>6560000</v>
      </c>
      <c r="BB14" s="810">
        <v>13500000</v>
      </c>
      <c r="BC14" s="811">
        <v>700000</v>
      </c>
      <c r="BD14" s="810">
        <v>750000</v>
      </c>
      <c r="BE14" s="996">
        <v>0</v>
      </c>
      <c r="BF14" s="1759">
        <v>0</v>
      </c>
      <c r="BG14" s="752">
        <v>64.599999999999994</v>
      </c>
    </row>
    <row r="15" spans="2:60" x14ac:dyDescent="0.25">
      <c r="B15" s="903">
        <v>5</v>
      </c>
      <c r="C15" s="904">
        <v>41020</v>
      </c>
      <c r="D15" s="922" t="s">
        <v>54</v>
      </c>
      <c r="E15" s="906">
        <v>26994</v>
      </c>
      <c r="F15" s="907">
        <v>24101</v>
      </c>
      <c r="G15" s="893">
        <v>2893</v>
      </c>
      <c r="H15" s="141">
        <v>362</v>
      </c>
      <c r="I15" s="154">
        <v>129</v>
      </c>
      <c r="J15" s="983">
        <v>0.46</v>
      </c>
      <c r="K15" s="756">
        <v>12.8</v>
      </c>
      <c r="L15" s="909">
        <v>1.4</v>
      </c>
      <c r="M15" s="197">
        <v>6</v>
      </c>
      <c r="N15" s="974">
        <v>0</v>
      </c>
      <c r="O15" s="197">
        <v>8</v>
      </c>
      <c r="P15" s="974">
        <v>0</v>
      </c>
      <c r="Q15" s="911">
        <v>6</v>
      </c>
      <c r="R15" s="756">
        <v>0</v>
      </c>
      <c r="S15" s="154">
        <v>0</v>
      </c>
      <c r="T15" s="756">
        <v>7</v>
      </c>
      <c r="U15" s="154">
        <v>3</v>
      </c>
      <c r="V15" s="154">
        <v>202</v>
      </c>
      <c r="W15" s="197">
        <v>325</v>
      </c>
      <c r="X15" s="197">
        <v>2111</v>
      </c>
      <c r="Y15" s="197">
        <v>1609</v>
      </c>
      <c r="Z15" s="197">
        <v>548</v>
      </c>
      <c r="AA15" s="154">
        <v>79</v>
      </c>
      <c r="AB15" s="1153">
        <v>8146</v>
      </c>
      <c r="AC15" s="1135">
        <v>99.5</v>
      </c>
      <c r="AD15" s="1135">
        <v>99</v>
      </c>
      <c r="AE15" s="1135">
        <v>99</v>
      </c>
      <c r="AF15" s="915">
        <v>2795</v>
      </c>
      <c r="AG15" s="915">
        <v>2287</v>
      </c>
      <c r="AH15" s="916">
        <v>33</v>
      </c>
      <c r="AI15" s="917">
        <v>222</v>
      </c>
      <c r="AJ15" s="898">
        <v>2089</v>
      </c>
      <c r="AK15" s="916">
        <v>9359.4399999999987</v>
      </c>
      <c r="AL15" s="916">
        <v>4950.01</v>
      </c>
      <c r="AM15" s="916">
        <v>6073.83</v>
      </c>
      <c r="AN15" s="919">
        <v>15797</v>
      </c>
      <c r="AO15" s="920">
        <v>493</v>
      </c>
      <c r="AP15" s="810">
        <v>1500</v>
      </c>
      <c r="AQ15" s="810">
        <v>930</v>
      </c>
      <c r="AR15" s="810">
        <v>54</v>
      </c>
      <c r="AS15" s="810">
        <v>2</v>
      </c>
      <c r="AT15" s="810">
        <v>100</v>
      </c>
      <c r="AU15" s="810">
        <v>230</v>
      </c>
      <c r="AV15" s="810">
        <v>200</v>
      </c>
      <c r="AW15" s="810">
        <v>50</v>
      </c>
      <c r="AX15" s="921">
        <v>3000</v>
      </c>
      <c r="AY15" s="811">
        <v>8000</v>
      </c>
      <c r="AZ15" s="811">
        <v>760</v>
      </c>
      <c r="BA15" s="924">
        <v>400000</v>
      </c>
      <c r="BB15" s="810">
        <v>1200000</v>
      </c>
      <c r="BC15" s="811">
        <v>7200</v>
      </c>
      <c r="BD15" s="810">
        <v>8500</v>
      </c>
      <c r="BE15" s="834">
        <v>75000</v>
      </c>
      <c r="BF15" s="809">
        <v>145000</v>
      </c>
      <c r="BG15" s="799">
        <v>62.1</v>
      </c>
    </row>
    <row r="16" spans="2:60" x14ac:dyDescent="0.25">
      <c r="B16" s="925">
        <v>6</v>
      </c>
      <c r="C16" s="904">
        <v>41026</v>
      </c>
      <c r="D16" s="922" t="s">
        <v>74</v>
      </c>
      <c r="E16" s="906">
        <v>3885</v>
      </c>
      <c r="F16" s="907">
        <v>3022</v>
      </c>
      <c r="G16" s="908">
        <v>863</v>
      </c>
      <c r="H16" s="141">
        <v>36</v>
      </c>
      <c r="I16" s="154">
        <v>29</v>
      </c>
      <c r="J16" s="983">
        <v>0.33</v>
      </c>
      <c r="K16" s="756">
        <v>9.3000000000000007</v>
      </c>
      <c r="L16" s="909">
        <v>1.6</v>
      </c>
      <c r="M16" s="197">
        <v>1</v>
      </c>
      <c r="N16" s="195">
        <v>1</v>
      </c>
      <c r="O16" s="197">
        <v>26</v>
      </c>
      <c r="P16" s="996">
        <v>0</v>
      </c>
      <c r="Q16" s="911">
        <v>1</v>
      </c>
      <c r="R16" s="756">
        <v>0</v>
      </c>
      <c r="S16" s="154">
        <v>0</v>
      </c>
      <c r="T16" s="756">
        <v>1</v>
      </c>
      <c r="U16" s="154">
        <v>1</v>
      </c>
      <c r="V16" s="154">
        <v>33</v>
      </c>
      <c r="W16" s="197">
        <v>53</v>
      </c>
      <c r="X16" s="197">
        <v>281</v>
      </c>
      <c r="Y16" s="197">
        <v>188</v>
      </c>
      <c r="Z16" s="197">
        <v>84</v>
      </c>
      <c r="AA16" s="154">
        <v>0</v>
      </c>
      <c r="AB16" s="1153">
        <v>1872</v>
      </c>
      <c r="AC16" s="1135">
        <v>99</v>
      </c>
      <c r="AD16" s="1135">
        <v>98</v>
      </c>
      <c r="AE16" s="1135">
        <v>98</v>
      </c>
      <c r="AF16" s="915">
        <v>1477</v>
      </c>
      <c r="AG16" s="915">
        <v>1390</v>
      </c>
      <c r="AH16" s="916">
        <v>8</v>
      </c>
      <c r="AI16" s="917">
        <v>52</v>
      </c>
      <c r="AJ16" s="918">
        <v>835.4</v>
      </c>
      <c r="AK16" s="916">
        <v>9362.36</v>
      </c>
      <c r="AL16" s="916">
        <v>65.17</v>
      </c>
      <c r="AM16" s="833">
        <v>93.69</v>
      </c>
      <c r="AN16" s="919">
        <v>10761</v>
      </c>
      <c r="AO16" s="920">
        <v>1272</v>
      </c>
      <c r="AP16" s="810">
        <v>600</v>
      </c>
      <c r="AQ16" s="810">
        <v>8</v>
      </c>
      <c r="AR16" s="1111">
        <v>0</v>
      </c>
      <c r="AS16" s="810">
        <v>140</v>
      </c>
      <c r="AT16" s="996">
        <v>0</v>
      </c>
      <c r="AU16" s="996">
        <v>0</v>
      </c>
      <c r="AV16" s="1004">
        <v>550</v>
      </c>
      <c r="AW16" s="996">
        <v>0</v>
      </c>
      <c r="AX16" s="921">
        <v>5200</v>
      </c>
      <c r="AY16" s="811">
        <v>10000</v>
      </c>
      <c r="AZ16" s="811">
        <v>18</v>
      </c>
      <c r="BA16" s="921">
        <v>100000</v>
      </c>
      <c r="BB16" s="810">
        <v>210000</v>
      </c>
      <c r="BC16" s="811">
        <v>31200</v>
      </c>
      <c r="BD16" s="812">
        <v>32000</v>
      </c>
      <c r="BE16" s="996">
        <v>0</v>
      </c>
      <c r="BF16" s="1759">
        <v>0</v>
      </c>
      <c r="BG16" s="752">
        <v>63.1</v>
      </c>
    </row>
    <row r="17" spans="2:59" x14ac:dyDescent="0.25">
      <c r="B17" s="903">
        <v>7</v>
      </c>
      <c r="C17" s="904">
        <v>41078</v>
      </c>
      <c r="D17" s="922" t="s">
        <v>55</v>
      </c>
      <c r="E17" s="906">
        <v>7413</v>
      </c>
      <c r="F17" s="907">
        <v>6877</v>
      </c>
      <c r="G17" s="893">
        <v>536</v>
      </c>
      <c r="H17" s="141">
        <v>71</v>
      </c>
      <c r="I17" s="154">
        <v>45</v>
      </c>
      <c r="J17" s="1137">
        <v>0</v>
      </c>
      <c r="K17" s="756">
        <v>8.9</v>
      </c>
      <c r="L17" s="909">
        <v>3.9</v>
      </c>
      <c r="M17" s="197">
        <v>4</v>
      </c>
      <c r="N17" s="974">
        <v>0</v>
      </c>
      <c r="O17" s="197">
        <v>41</v>
      </c>
      <c r="P17" s="195">
        <v>5</v>
      </c>
      <c r="Q17" s="911">
        <v>3</v>
      </c>
      <c r="R17" s="756">
        <v>1</v>
      </c>
      <c r="S17" s="154">
        <v>0</v>
      </c>
      <c r="T17" s="756">
        <v>2</v>
      </c>
      <c r="U17" s="154">
        <v>1</v>
      </c>
      <c r="V17" s="154">
        <v>66</v>
      </c>
      <c r="W17" s="197">
        <v>78</v>
      </c>
      <c r="X17" s="197">
        <v>532</v>
      </c>
      <c r="Y17" s="197">
        <v>404</v>
      </c>
      <c r="Z17" s="197">
        <v>111</v>
      </c>
      <c r="AA17" s="154">
        <v>0</v>
      </c>
      <c r="AB17" s="1153">
        <v>2503</v>
      </c>
      <c r="AC17" s="1135">
        <v>94.5</v>
      </c>
      <c r="AD17" s="1135">
        <v>91</v>
      </c>
      <c r="AE17" s="1135">
        <v>91</v>
      </c>
      <c r="AF17" s="915">
        <v>2491</v>
      </c>
      <c r="AG17" s="915">
        <v>1470</v>
      </c>
      <c r="AH17" s="916">
        <v>11</v>
      </c>
      <c r="AI17" s="917">
        <v>76</v>
      </c>
      <c r="AJ17" s="898">
        <v>784.1</v>
      </c>
      <c r="AK17" s="916">
        <v>3850.866</v>
      </c>
      <c r="AL17" s="916">
        <v>751.92</v>
      </c>
      <c r="AM17" s="916">
        <v>854.17</v>
      </c>
      <c r="AN17" s="919">
        <v>25802</v>
      </c>
      <c r="AO17" s="920">
        <v>658</v>
      </c>
      <c r="AP17" s="810">
        <v>1500</v>
      </c>
      <c r="AQ17" s="810">
        <v>178</v>
      </c>
      <c r="AR17" s="810">
        <v>335</v>
      </c>
      <c r="AS17" s="810">
        <v>27</v>
      </c>
      <c r="AT17" s="810">
        <v>30</v>
      </c>
      <c r="AU17" s="810">
        <v>0</v>
      </c>
      <c r="AV17" s="810">
        <v>4000</v>
      </c>
      <c r="AW17" s="810">
        <v>6000</v>
      </c>
      <c r="AX17" s="921">
        <v>15000</v>
      </c>
      <c r="AY17" s="811">
        <v>6000</v>
      </c>
      <c r="AZ17" s="974">
        <v>0</v>
      </c>
      <c r="BA17" s="924">
        <v>780000</v>
      </c>
      <c r="BB17" s="810">
        <v>1600000</v>
      </c>
      <c r="BC17" s="811">
        <v>42400</v>
      </c>
      <c r="BD17" s="812">
        <v>53000</v>
      </c>
      <c r="BE17" s="974">
        <v>0</v>
      </c>
      <c r="BF17" s="1758">
        <v>0</v>
      </c>
      <c r="BG17" s="799">
        <v>53.4</v>
      </c>
    </row>
    <row r="18" spans="2:59" x14ac:dyDescent="0.25">
      <c r="B18" s="903">
        <v>8</v>
      </c>
      <c r="C18" s="904">
        <v>41132</v>
      </c>
      <c r="D18" s="922" t="s">
        <v>56</v>
      </c>
      <c r="E18" s="906">
        <v>30661</v>
      </c>
      <c r="F18" s="907">
        <v>27521</v>
      </c>
      <c r="G18" s="908">
        <v>3140</v>
      </c>
      <c r="H18" s="926">
        <v>400</v>
      </c>
      <c r="I18" s="154">
        <v>234</v>
      </c>
      <c r="J18" s="983">
        <v>0.34</v>
      </c>
      <c r="K18" s="756">
        <v>10.6</v>
      </c>
      <c r="L18" s="909">
        <v>5.6</v>
      </c>
      <c r="M18" s="197">
        <v>5</v>
      </c>
      <c r="N18" s="996">
        <v>0</v>
      </c>
      <c r="O18" s="1003">
        <v>47</v>
      </c>
      <c r="P18" s="996">
        <v>0</v>
      </c>
      <c r="Q18" s="911">
        <v>5</v>
      </c>
      <c r="R18" s="756">
        <v>0</v>
      </c>
      <c r="S18" s="154">
        <v>0</v>
      </c>
      <c r="T18" s="756">
        <v>10</v>
      </c>
      <c r="U18" s="154">
        <v>3</v>
      </c>
      <c r="V18" s="154">
        <v>210</v>
      </c>
      <c r="W18" s="197">
        <v>388</v>
      </c>
      <c r="X18" s="197">
        <v>2254</v>
      </c>
      <c r="Y18" s="197">
        <v>1718</v>
      </c>
      <c r="Z18" s="197">
        <v>607</v>
      </c>
      <c r="AA18" s="154">
        <v>65</v>
      </c>
      <c r="AB18" s="1153">
        <v>11484</v>
      </c>
      <c r="AC18" s="1135">
        <v>98</v>
      </c>
      <c r="AD18" s="1135">
        <v>97</v>
      </c>
      <c r="AE18" s="1135">
        <v>97</v>
      </c>
      <c r="AF18" s="915">
        <v>56210</v>
      </c>
      <c r="AG18" s="915">
        <v>62689</v>
      </c>
      <c r="AH18" s="916">
        <v>113</v>
      </c>
      <c r="AI18" s="917">
        <v>1646</v>
      </c>
      <c r="AJ18" s="918">
        <v>2352.48</v>
      </c>
      <c r="AK18" s="916">
        <v>18632.826000000001</v>
      </c>
      <c r="AL18" s="916">
        <v>1578.49</v>
      </c>
      <c r="AM18" s="916">
        <v>1940.73</v>
      </c>
      <c r="AN18" s="919">
        <v>12296</v>
      </c>
      <c r="AO18" s="920">
        <v>15324</v>
      </c>
      <c r="AP18" s="810">
        <v>1800</v>
      </c>
      <c r="AQ18" s="810">
        <v>467</v>
      </c>
      <c r="AR18" s="810">
        <v>80</v>
      </c>
      <c r="AS18" s="810">
        <v>25</v>
      </c>
      <c r="AT18" s="996">
        <v>0</v>
      </c>
      <c r="AU18" s="996">
        <v>0</v>
      </c>
      <c r="AV18" s="810">
        <v>100</v>
      </c>
      <c r="AW18" s="810">
        <v>150</v>
      </c>
      <c r="AX18" s="921">
        <v>24000</v>
      </c>
      <c r="AY18" s="811">
        <v>40000</v>
      </c>
      <c r="AZ18" s="811">
        <v>60</v>
      </c>
      <c r="BA18" s="923">
        <v>1300000</v>
      </c>
      <c r="BB18" s="810">
        <v>2800000</v>
      </c>
      <c r="BC18" s="811">
        <v>101500</v>
      </c>
      <c r="BD18" s="812">
        <v>145000</v>
      </c>
      <c r="BE18" s="996">
        <v>0</v>
      </c>
      <c r="BF18" s="1759">
        <v>0</v>
      </c>
      <c r="BG18" s="752">
        <v>63.3</v>
      </c>
    </row>
    <row r="19" spans="2:59" x14ac:dyDescent="0.25">
      <c r="B19" s="903">
        <v>9</v>
      </c>
      <c r="C19" s="904">
        <v>41206</v>
      </c>
      <c r="D19" s="922" t="s">
        <v>57</v>
      </c>
      <c r="E19" s="906">
        <v>8181</v>
      </c>
      <c r="F19" s="907">
        <v>7336</v>
      </c>
      <c r="G19" s="893">
        <v>845</v>
      </c>
      <c r="H19" s="141">
        <v>99</v>
      </c>
      <c r="I19" s="154">
        <v>46</v>
      </c>
      <c r="J19" s="983">
        <v>1.1299999999999999</v>
      </c>
      <c r="K19" s="756">
        <v>4.7</v>
      </c>
      <c r="L19" s="909">
        <v>0.9</v>
      </c>
      <c r="M19" s="197">
        <v>5</v>
      </c>
      <c r="N19" s="197">
        <v>1</v>
      </c>
      <c r="O19" s="197">
        <v>33</v>
      </c>
      <c r="P19" s="195">
        <v>1</v>
      </c>
      <c r="Q19" s="911">
        <v>5</v>
      </c>
      <c r="R19" s="756">
        <v>0</v>
      </c>
      <c r="S19" s="154">
        <v>0</v>
      </c>
      <c r="T19" s="756">
        <v>1</v>
      </c>
      <c r="U19" s="154">
        <v>0</v>
      </c>
      <c r="V19" s="154">
        <v>92</v>
      </c>
      <c r="W19" s="197">
        <v>135</v>
      </c>
      <c r="X19" s="197">
        <v>748</v>
      </c>
      <c r="Y19" s="197">
        <v>379</v>
      </c>
      <c r="Z19" s="197">
        <v>106</v>
      </c>
      <c r="AA19" s="154">
        <v>0</v>
      </c>
      <c r="AB19" s="1153">
        <v>3069</v>
      </c>
      <c r="AC19" s="1135">
        <v>98</v>
      </c>
      <c r="AD19" s="1135">
        <v>97</v>
      </c>
      <c r="AE19" s="1135">
        <v>97</v>
      </c>
      <c r="AF19" s="915">
        <v>4314</v>
      </c>
      <c r="AG19" s="915">
        <v>4695</v>
      </c>
      <c r="AH19" s="916">
        <v>146</v>
      </c>
      <c r="AI19" s="917">
        <v>1071</v>
      </c>
      <c r="AJ19" s="898">
        <v>1385</v>
      </c>
      <c r="AK19" s="916">
        <v>8458.56</v>
      </c>
      <c r="AL19" s="916">
        <v>1612.68</v>
      </c>
      <c r="AM19" s="916">
        <v>1939.07</v>
      </c>
      <c r="AN19" s="919">
        <v>23554</v>
      </c>
      <c r="AO19" s="920">
        <v>248</v>
      </c>
      <c r="AP19" s="810">
        <v>2500</v>
      </c>
      <c r="AQ19" s="810">
        <v>2000</v>
      </c>
      <c r="AR19" s="810">
        <v>1800</v>
      </c>
      <c r="AS19" s="810">
        <v>0</v>
      </c>
      <c r="AT19" s="974">
        <v>0</v>
      </c>
      <c r="AU19" s="974">
        <v>0</v>
      </c>
      <c r="AV19" s="810">
        <v>2200</v>
      </c>
      <c r="AW19" s="810">
        <v>1800</v>
      </c>
      <c r="AX19" s="921">
        <v>400</v>
      </c>
      <c r="AY19" s="811">
        <v>1000</v>
      </c>
      <c r="AZ19" s="811">
        <v>150</v>
      </c>
      <c r="BA19" s="927">
        <v>150000</v>
      </c>
      <c r="BB19" s="810">
        <v>340000</v>
      </c>
      <c r="BC19" s="811">
        <v>11600</v>
      </c>
      <c r="BD19" s="812">
        <v>13000</v>
      </c>
      <c r="BE19" s="834">
        <v>12000</v>
      </c>
      <c r="BF19" s="809">
        <v>27000</v>
      </c>
      <c r="BG19" s="799">
        <v>54.1</v>
      </c>
    </row>
    <row r="20" spans="2:59" x14ac:dyDescent="0.25">
      <c r="B20" s="903">
        <v>10</v>
      </c>
      <c r="C20" s="904">
        <v>41244</v>
      </c>
      <c r="D20" s="922" t="s">
        <v>81</v>
      </c>
      <c r="E20" s="906">
        <v>4461</v>
      </c>
      <c r="F20" s="907">
        <v>3971</v>
      </c>
      <c r="G20" s="908">
        <v>490</v>
      </c>
      <c r="H20" s="141">
        <v>50</v>
      </c>
      <c r="I20" s="154">
        <v>22</v>
      </c>
      <c r="J20" s="983">
        <v>0.28999999999999998</v>
      </c>
      <c r="K20" s="756">
        <v>6.2</v>
      </c>
      <c r="L20" s="909">
        <v>2.2000000000000002</v>
      </c>
      <c r="M20" s="197">
        <v>5</v>
      </c>
      <c r="N20" s="195">
        <v>1</v>
      </c>
      <c r="O20" s="197">
        <v>85</v>
      </c>
      <c r="P20" s="195">
        <v>9</v>
      </c>
      <c r="Q20" s="911">
        <v>1</v>
      </c>
      <c r="R20" s="756">
        <v>0</v>
      </c>
      <c r="S20" s="154">
        <v>0</v>
      </c>
      <c r="T20" s="756">
        <v>1</v>
      </c>
      <c r="U20" s="154">
        <v>1</v>
      </c>
      <c r="V20" s="154">
        <v>39</v>
      </c>
      <c r="W20" s="197">
        <v>61</v>
      </c>
      <c r="X20" s="197">
        <v>358</v>
      </c>
      <c r="Y20" s="197">
        <v>287</v>
      </c>
      <c r="Z20" s="197">
        <v>96</v>
      </c>
      <c r="AA20" s="154">
        <v>0</v>
      </c>
      <c r="AB20" s="1153">
        <v>1514</v>
      </c>
      <c r="AC20" s="1135">
        <v>98</v>
      </c>
      <c r="AD20" s="1135">
        <v>96</v>
      </c>
      <c r="AE20" s="1135">
        <v>96</v>
      </c>
      <c r="AF20" s="915">
        <v>565</v>
      </c>
      <c r="AG20" s="915">
        <v>465</v>
      </c>
      <c r="AH20" s="916">
        <v>40</v>
      </c>
      <c r="AI20" s="917">
        <v>288.25</v>
      </c>
      <c r="AJ20" s="918">
        <v>471.79999999999995</v>
      </c>
      <c r="AK20" s="916">
        <v>2671.625</v>
      </c>
      <c r="AL20" s="916">
        <v>917.97</v>
      </c>
      <c r="AM20" s="916">
        <v>1159.49</v>
      </c>
      <c r="AN20" s="919">
        <v>5472</v>
      </c>
      <c r="AO20" s="920">
        <v>479</v>
      </c>
      <c r="AP20" s="810">
        <v>400</v>
      </c>
      <c r="AQ20" s="810">
        <v>30</v>
      </c>
      <c r="AR20" s="810">
        <v>10</v>
      </c>
      <c r="AS20" s="810">
        <v>0</v>
      </c>
      <c r="AT20" s="810">
        <v>300</v>
      </c>
      <c r="AU20" s="810">
        <v>300</v>
      </c>
      <c r="AV20" s="996">
        <v>0</v>
      </c>
      <c r="AW20" s="996">
        <v>0</v>
      </c>
      <c r="AX20" s="921">
        <v>5000</v>
      </c>
      <c r="AY20" s="811">
        <v>4000</v>
      </c>
      <c r="AZ20" s="996">
        <v>0</v>
      </c>
      <c r="BA20" s="921">
        <v>90000</v>
      </c>
      <c r="BB20" s="810">
        <v>187000</v>
      </c>
      <c r="BC20" s="811">
        <v>2464.5</v>
      </c>
      <c r="BD20" s="810">
        <v>4650</v>
      </c>
      <c r="BE20" s="835">
        <v>835</v>
      </c>
      <c r="BF20" s="814">
        <v>1670</v>
      </c>
      <c r="BG20" s="752">
        <v>63.7</v>
      </c>
    </row>
    <row r="21" spans="2:59" x14ac:dyDescent="0.25">
      <c r="B21" s="889">
        <v>11</v>
      </c>
      <c r="C21" s="904">
        <v>41298</v>
      </c>
      <c r="D21" s="922" t="s">
        <v>72</v>
      </c>
      <c r="E21" s="906">
        <v>70079</v>
      </c>
      <c r="F21" s="907">
        <v>57623</v>
      </c>
      <c r="G21" s="893">
        <v>12456</v>
      </c>
      <c r="H21" s="141">
        <v>1036</v>
      </c>
      <c r="I21" s="154">
        <v>414</v>
      </c>
      <c r="J21" s="1137">
        <v>0.5</v>
      </c>
      <c r="K21" s="756">
        <v>8</v>
      </c>
      <c r="L21" s="909">
        <v>2.7</v>
      </c>
      <c r="M21" s="197">
        <v>14</v>
      </c>
      <c r="N21" s="974">
        <v>0</v>
      </c>
      <c r="O21" s="197">
        <v>38</v>
      </c>
      <c r="P21" s="197">
        <v>1</v>
      </c>
      <c r="Q21" s="911">
        <v>13</v>
      </c>
      <c r="R21" s="756">
        <v>1</v>
      </c>
      <c r="S21" s="154">
        <v>0</v>
      </c>
      <c r="T21" s="756">
        <v>24</v>
      </c>
      <c r="U21" s="154">
        <v>8</v>
      </c>
      <c r="V21" s="154">
        <v>536</v>
      </c>
      <c r="W21" s="197">
        <v>1010</v>
      </c>
      <c r="X21" s="197">
        <v>6175</v>
      </c>
      <c r="Y21" s="197">
        <v>4500</v>
      </c>
      <c r="Z21" s="197">
        <v>1909</v>
      </c>
      <c r="AA21" s="154">
        <v>389</v>
      </c>
      <c r="AB21" s="1153">
        <v>27735</v>
      </c>
      <c r="AC21" s="1135">
        <v>97.5</v>
      </c>
      <c r="AD21" s="1135">
        <v>95</v>
      </c>
      <c r="AE21" s="1135">
        <v>95</v>
      </c>
      <c r="AF21" s="915">
        <v>6455</v>
      </c>
      <c r="AG21" s="915">
        <v>6124</v>
      </c>
      <c r="AH21" s="916">
        <v>39</v>
      </c>
      <c r="AI21" s="917">
        <v>530</v>
      </c>
      <c r="AJ21" s="898">
        <v>3633</v>
      </c>
      <c r="AK21" s="916">
        <v>24036.699999999997</v>
      </c>
      <c r="AL21" s="916">
        <v>7553.95</v>
      </c>
      <c r="AM21" s="916">
        <v>9194.99</v>
      </c>
      <c r="AN21" s="919">
        <v>11518</v>
      </c>
      <c r="AO21" s="920">
        <v>5298</v>
      </c>
      <c r="AP21" s="810">
        <v>2500</v>
      </c>
      <c r="AQ21" s="810">
        <v>70</v>
      </c>
      <c r="AR21" s="810">
        <v>20</v>
      </c>
      <c r="AS21" s="810">
        <v>20</v>
      </c>
      <c r="AT21" s="810">
        <v>200</v>
      </c>
      <c r="AU21" s="974">
        <v>0</v>
      </c>
      <c r="AV21" s="810">
        <v>20</v>
      </c>
      <c r="AW21" s="810">
        <v>40</v>
      </c>
      <c r="AX21" s="921">
        <v>75000</v>
      </c>
      <c r="AY21" s="811">
        <v>620000</v>
      </c>
      <c r="AZ21" s="811">
        <v>1150</v>
      </c>
      <c r="BA21" s="927">
        <v>5200000</v>
      </c>
      <c r="BB21" s="810">
        <v>12300000</v>
      </c>
      <c r="BC21" s="811">
        <v>530000</v>
      </c>
      <c r="BD21" s="812">
        <v>550000</v>
      </c>
      <c r="BE21" s="834">
        <v>350000</v>
      </c>
      <c r="BF21" s="809">
        <v>1020000</v>
      </c>
      <c r="BG21" s="799">
        <v>57.8</v>
      </c>
    </row>
    <row r="22" spans="2:59" x14ac:dyDescent="0.25">
      <c r="B22" s="903">
        <v>12</v>
      </c>
      <c r="C22" s="904">
        <v>41306</v>
      </c>
      <c r="D22" s="922" t="s">
        <v>75</v>
      </c>
      <c r="E22" s="906">
        <v>25685</v>
      </c>
      <c r="F22" s="907">
        <v>21203</v>
      </c>
      <c r="G22" s="908">
        <v>4482</v>
      </c>
      <c r="H22" s="141">
        <v>330</v>
      </c>
      <c r="I22" s="154">
        <v>162</v>
      </c>
      <c r="J22" s="983">
        <v>0.39</v>
      </c>
      <c r="K22" s="756">
        <v>7.2</v>
      </c>
      <c r="L22" s="909">
        <v>1.3</v>
      </c>
      <c r="M22" s="197">
        <v>8</v>
      </c>
      <c r="N22" s="996">
        <v>0</v>
      </c>
      <c r="O22" s="197">
        <v>47</v>
      </c>
      <c r="P22" s="197">
        <v>2</v>
      </c>
      <c r="Q22" s="911">
        <v>7</v>
      </c>
      <c r="R22" s="756">
        <v>0</v>
      </c>
      <c r="S22" s="154">
        <v>0</v>
      </c>
      <c r="T22" s="756">
        <v>11</v>
      </c>
      <c r="U22" s="154">
        <v>4</v>
      </c>
      <c r="V22" s="154">
        <v>245</v>
      </c>
      <c r="W22" s="197">
        <v>397</v>
      </c>
      <c r="X22" s="197">
        <v>2235</v>
      </c>
      <c r="Y22" s="197">
        <v>1850</v>
      </c>
      <c r="Z22" s="197">
        <v>733</v>
      </c>
      <c r="AA22" s="154">
        <v>206</v>
      </c>
      <c r="AB22" s="1153">
        <v>9653</v>
      </c>
      <c r="AC22" s="1135">
        <v>99.49</v>
      </c>
      <c r="AD22" s="1135">
        <v>99.48</v>
      </c>
      <c r="AE22" s="1135">
        <v>99.48</v>
      </c>
      <c r="AF22" s="915">
        <v>2852</v>
      </c>
      <c r="AG22" s="915">
        <v>2339</v>
      </c>
      <c r="AH22" s="916">
        <v>213</v>
      </c>
      <c r="AI22" s="917">
        <v>3128.4</v>
      </c>
      <c r="AJ22" s="918">
        <v>3574.85</v>
      </c>
      <c r="AK22" s="916">
        <v>16995.124100000001</v>
      </c>
      <c r="AL22" s="916">
        <v>4024.91</v>
      </c>
      <c r="AM22" s="916">
        <v>5175.55</v>
      </c>
      <c r="AN22" s="919">
        <v>15201</v>
      </c>
      <c r="AO22" s="920">
        <v>1845</v>
      </c>
      <c r="AP22" s="810">
        <v>800</v>
      </c>
      <c r="AQ22" s="810">
        <v>40</v>
      </c>
      <c r="AR22" s="810">
        <v>40</v>
      </c>
      <c r="AS22" s="810">
        <v>7</v>
      </c>
      <c r="AT22" s="810">
        <v>150</v>
      </c>
      <c r="AU22" s="996">
        <v>0</v>
      </c>
      <c r="AV22" s="810">
        <v>400</v>
      </c>
      <c r="AW22" s="810">
        <v>180</v>
      </c>
      <c r="AX22" s="921">
        <v>54500</v>
      </c>
      <c r="AY22" s="811">
        <v>100000</v>
      </c>
      <c r="AZ22" s="811">
        <v>350</v>
      </c>
      <c r="BA22" s="921">
        <v>3200000</v>
      </c>
      <c r="BB22" s="810">
        <v>6700000</v>
      </c>
      <c r="BC22" s="811">
        <v>240000</v>
      </c>
      <c r="BD22" s="812">
        <v>240000</v>
      </c>
      <c r="BE22" s="996">
        <v>0</v>
      </c>
      <c r="BF22" s="1759">
        <v>0</v>
      </c>
      <c r="BG22" s="752">
        <v>57.7</v>
      </c>
    </row>
    <row r="23" spans="2:59" x14ac:dyDescent="0.25">
      <c r="B23" s="903">
        <v>13</v>
      </c>
      <c r="C23" s="904">
        <v>41319</v>
      </c>
      <c r="D23" s="922" t="s">
        <v>76</v>
      </c>
      <c r="E23" s="906">
        <v>19296</v>
      </c>
      <c r="F23" s="907">
        <v>17724</v>
      </c>
      <c r="G23" s="893">
        <v>1572</v>
      </c>
      <c r="H23" s="141">
        <v>290</v>
      </c>
      <c r="I23" s="154">
        <v>103</v>
      </c>
      <c r="J23" s="983">
        <v>0.11</v>
      </c>
      <c r="K23" s="756">
        <v>7.4</v>
      </c>
      <c r="L23" s="909">
        <v>1.5</v>
      </c>
      <c r="M23" s="1233">
        <v>3</v>
      </c>
      <c r="N23" s="974">
        <v>0</v>
      </c>
      <c r="O23" s="197">
        <v>7</v>
      </c>
      <c r="P23" s="974">
        <v>0</v>
      </c>
      <c r="Q23" s="911">
        <v>3</v>
      </c>
      <c r="R23" s="756">
        <v>0</v>
      </c>
      <c r="S23" s="154">
        <v>0</v>
      </c>
      <c r="T23" s="756">
        <v>7</v>
      </c>
      <c r="U23" s="154">
        <v>3</v>
      </c>
      <c r="V23" s="154">
        <v>163</v>
      </c>
      <c r="W23" s="197">
        <v>235</v>
      </c>
      <c r="X23" s="197">
        <v>1750</v>
      </c>
      <c r="Y23" s="197">
        <v>1336</v>
      </c>
      <c r="Z23" s="197">
        <v>437</v>
      </c>
      <c r="AA23" s="154">
        <v>189</v>
      </c>
      <c r="AB23" s="1153">
        <v>6789</v>
      </c>
      <c r="AC23" s="1135">
        <v>99</v>
      </c>
      <c r="AD23" s="1135">
        <v>99</v>
      </c>
      <c r="AE23" s="1135">
        <v>99</v>
      </c>
      <c r="AF23" s="915">
        <v>1523</v>
      </c>
      <c r="AG23" s="915">
        <v>1284</v>
      </c>
      <c r="AH23" s="916">
        <v>31</v>
      </c>
      <c r="AI23" s="917">
        <v>205</v>
      </c>
      <c r="AJ23" s="898">
        <v>1144.7</v>
      </c>
      <c r="AK23" s="916">
        <v>7536</v>
      </c>
      <c r="AL23" s="916">
        <v>3745.87</v>
      </c>
      <c r="AM23" s="916">
        <v>4588.41</v>
      </c>
      <c r="AN23" s="919">
        <v>5285</v>
      </c>
      <c r="AO23" s="920">
        <v>1316</v>
      </c>
      <c r="AP23" s="810">
        <v>800</v>
      </c>
      <c r="AQ23" s="810">
        <v>45</v>
      </c>
      <c r="AR23" s="810">
        <v>9</v>
      </c>
      <c r="AS23" s="810">
        <v>5</v>
      </c>
      <c r="AT23" s="810">
        <v>213</v>
      </c>
      <c r="AU23" s="810">
        <v>70</v>
      </c>
      <c r="AV23" s="810">
        <v>125</v>
      </c>
      <c r="AW23" s="810">
        <v>40</v>
      </c>
      <c r="AX23" s="921">
        <v>12000</v>
      </c>
      <c r="AY23" s="811">
        <v>60000</v>
      </c>
      <c r="AZ23" s="811">
        <v>70</v>
      </c>
      <c r="BA23" s="921">
        <v>210000</v>
      </c>
      <c r="BB23" s="810">
        <v>450000</v>
      </c>
      <c r="BC23" s="811">
        <v>101000</v>
      </c>
      <c r="BD23" s="812">
        <v>200000</v>
      </c>
      <c r="BE23" s="834">
        <v>5700</v>
      </c>
      <c r="BF23" s="809">
        <v>11000</v>
      </c>
      <c r="BG23" s="799">
        <v>62.4</v>
      </c>
    </row>
    <row r="24" spans="2:59" x14ac:dyDescent="0.25">
      <c r="B24" s="903">
        <v>14</v>
      </c>
      <c r="C24" s="904">
        <v>41349</v>
      </c>
      <c r="D24" s="922" t="s">
        <v>58</v>
      </c>
      <c r="E24" s="906">
        <v>7709</v>
      </c>
      <c r="F24" s="907">
        <v>6287</v>
      </c>
      <c r="G24" s="908">
        <v>1422</v>
      </c>
      <c r="H24" s="926">
        <v>112</v>
      </c>
      <c r="I24" s="154">
        <v>47</v>
      </c>
      <c r="J24" s="983">
        <v>0.14000000000000001</v>
      </c>
      <c r="K24" s="756">
        <v>11.2</v>
      </c>
      <c r="L24" s="909">
        <v>3.2</v>
      </c>
      <c r="M24" s="197">
        <v>1</v>
      </c>
      <c r="N24" s="996">
        <v>0</v>
      </c>
      <c r="O24" s="197">
        <v>27</v>
      </c>
      <c r="P24" s="996">
        <v>0</v>
      </c>
      <c r="Q24" s="911">
        <v>1</v>
      </c>
      <c r="R24" s="756">
        <v>0</v>
      </c>
      <c r="S24" s="154">
        <v>0</v>
      </c>
      <c r="T24" s="756">
        <v>3</v>
      </c>
      <c r="U24" s="154">
        <v>1</v>
      </c>
      <c r="V24" s="154">
        <v>59</v>
      </c>
      <c r="W24" s="197">
        <v>135</v>
      </c>
      <c r="X24" s="197">
        <v>806</v>
      </c>
      <c r="Y24" s="197">
        <v>464</v>
      </c>
      <c r="Z24" s="197">
        <v>141</v>
      </c>
      <c r="AA24" s="154">
        <v>55</v>
      </c>
      <c r="AB24" s="1153">
        <v>2963</v>
      </c>
      <c r="AC24" s="1135">
        <v>95</v>
      </c>
      <c r="AD24" s="1135">
        <v>95</v>
      </c>
      <c r="AE24" s="1135">
        <v>95</v>
      </c>
      <c r="AF24" s="915">
        <v>3040</v>
      </c>
      <c r="AG24" s="915">
        <v>4916</v>
      </c>
      <c r="AH24" s="916">
        <v>92</v>
      </c>
      <c r="AI24" s="917">
        <v>539.5</v>
      </c>
      <c r="AJ24" s="918">
        <v>401.95</v>
      </c>
      <c r="AK24" s="916">
        <v>2204</v>
      </c>
      <c r="AL24" s="916">
        <v>750.79</v>
      </c>
      <c r="AM24" s="916">
        <v>913.29</v>
      </c>
      <c r="AN24" s="919">
        <v>6324</v>
      </c>
      <c r="AO24" s="920">
        <v>739</v>
      </c>
      <c r="AP24" s="810">
        <v>700</v>
      </c>
      <c r="AQ24" s="810">
        <v>190</v>
      </c>
      <c r="AR24" s="810">
        <v>70</v>
      </c>
      <c r="AS24" s="810">
        <v>11</v>
      </c>
      <c r="AT24" s="810">
        <v>200</v>
      </c>
      <c r="AU24" s="810">
        <v>150</v>
      </c>
      <c r="AV24" s="810">
        <v>650</v>
      </c>
      <c r="AW24" s="810">
        <v>850</v>
      </c>
      <c r="AX24" s="921">
        <v>5000</v>
      </c>
      <c r="AY24" s="811">
        <v>10500</v>
      </c>
      <c r="AZ24" s="996">
        <v>0</v>
      </c>
      <c r="BA24" s="923">
        <v>1800000</v>
      </c>
      <c r="BB24" s="810">
        <v>4650000</v>
      </c>
      <c r="BC24" s="811">
        <v>99000</v>
      </c>
      <c r="BD24" s="812">
        <v>120000</v>
      </c>
      <c r="BE24" s="996">
        <v>0</v>
      </c>
      <c r="BF24" s="1759">
        <v>0</v>
      </c>
      <c r="BG24" s="752">
        <v>60.6</v>
      </c>
    </row>
    <row r="25" spans="2:59" x14ac:dyDescent="0.25">
      <c r="B25" s="903">
        <v>15</v>
      </c>
      <c r="C25" s="904">
        <v>41357</v>
      </c>
      <c r="D25" s="922" t="s">
        <v>59</v>
      </c>
      <c r="E25" s="906">
        <v>8716</v>
      </c>
      <c r="F25" s="907">
        <v>7667</v>
      </c>
      <c r="G25" s="893">
        <v>1049</v>
      </c>
      <c r="H25" s="141">
        <v>186</v>
      </c>
      <c r="I25" s="154">
        <v>58</v>
      </c>
      <c r="J25" s="983">
        <v>0.39</v>
      </c>
      <c r="K25" s="756">
        <v>13.2</v>
      </c>
      <c r="L25" s="909">
        <v>3.1</v>
      </c>
      <c r="M25" s="197">
        <v>4</v>
      </c>
      <c r="N25" s="974">
        <v>0</v>
      </c>
      <c r="O25" s="197">
        <v>53</v>
      </c>
      <c r="P25" s="195">
        <v>2</v>
      </c>
      <c r="Q25" s="911">
        <v>4</v>
      </c>
      <c r="R25" s="756">
        <v>0</v>
      </c>
      <c r="S25" s="154">
        <v>0</v>
      </c>
      <c r="T25" s="756">
        <v>3</v>
      </c>
      <c r="U25" s="154">
        <v>1</v>
      </c>
      <c r="V25" s="154">
        <v>106</v>
      </c>
      <c r="W25" s="197">
        <v>184</v>
      </c>
      <c r="X25" s="197">
        <v>1107</v>
      </c>
      <c r="Y25" s="197">
        <v>707</v>
      </c>
      <c r="Z25" s="197">
        <v>200</v>
      </c>
      <c r="AA25" s="154">
        <v>63</v>
      </c>
      <c r="AB25" s="1153">
        <v>3917</v>
      </c>
      <c r="AC25" s="1135">
        <v>99</v>
      </c>
      <c r="AD25" s="1135">
        <v>100</v>
      </c>
      <c r="AE25" s="1135">
        <v>100</v>
      </c>
      <c r="AF25" s="915">
        <v>717</v>
      </c>
      <c r="AG25" s="915">
        <v>144</v>
      </c>
      <c r="AH25" s="916">
        <v>26</v>
      </c>
      <c r="AI25" s="917">
        <v>127.7</v>
      </c>
      <c r="AJ25" s="898">
        <v>1374.5</v>
      </c>
      <c r="AK25" s="916">
        <v>5642.5709999999999</v>
      </c>
      <c r="AL25" s="916">
        <v>2048.6</v>
      </c>
      <c r="AM25" s="916">
        <v>2563.1799999999998</v>
      </c>
      <c r="AN25" s="919">
        <v>7942</v>
      </c>
      <c r="AO25" s="920">
        <v>1005</v>
      </c>
      <c r="AP25" s="810">
        <v>1000</v>
      </c>
      <c r="AQ25" s="810">
        <v>218</v>
      </c>
      <c r="AR25" s="810">
        <v>355</v>
      </c>
      <c r="AS25" s="810">
        <v>0</v>
      </c>
      <c r="AT25" s="974">
        <v>0</v>
      </c>
      <c r="AU25" s="974">
        <v>0</v>
      </c>
      <c r="AV25" s="810">
        <v>96</v>
      </c>
      <c r="AW25" s="810">
        <v>0</v>
      </c>
      <c r="AX25" s="921">
        <v>3000</v>
      </c>
      <c r="AY25" s="811">
        <v>4000</v>
      </c>
      <c r="AZ25" s="811">
        <v>115</v>
      </c>
      <c r="BA25" s="924">
        <v>600000</v>
      </c>
      <c r="BB25" s="810">
        <v>1450000</v>
      </c>
      <c r="BC25" s="811">
        <v>5900</v>
      </c>
      <c r="BD25" s="812">
        <v>5900</v>
      </c>
      <c r="BE25" s="834">
        <v>40000</v>
      </c>
      <c r="BF25" s="809">
        <v>92000</v>
      </c>
      <c r="BG25" s="1760">
        <v>53</v>
      </c>
    </row>
    <row r="26" spans="2:59" x14ac:dyDescent="0.25">
      <c r="B26" s="925">
        <v>16</v>
      </c>
      <c r="C26" s="904">
        <v>41359</v>
      </c>
      <c r="D26" s="922" t="s">
        <v>82</v>
      </c>
      <c r="E26" s="906">
        <v>28607</v>
      </c>
      <c r="F26" s="907">
        <v>26706</v>
      </c>
      <c r="G26" s="908">
        <v>1901</v>
      </c>
      <c r="H26" s="141">
        <v>386</v>
      </c>
      <c r="I26" s="154">
        <v>141</v>
      </c>
      <c r="J26" s="983">
        <v>0.44</v>
      </c>
      <c r="K26" s="756">
        <v>14.5</v>
      </c>
      <c r="L26" s="909">
        <v>3.8</v>
      </c>
      <c r="M26" s="197">
        <v>7</v>
      </c>
      <c r="N26" s="996">
        <v>0</v>
      </c>
      <c r="O26" s="197">
        <v>27</v>
      </c>
      <c r="P26" s="197">
        <v>1</v>
      </c>
      <c r="Q26" s="911">
        <v>7</v>
      </c>
      <c r="R26" s="756">
        <v>0</v>
      </c>
      <c r="S26" s="154">
        <v>0</v>
      </c>
      <c r="T26" s="756">
        <v>8</v>
      </c>
      <c r="U26" s="154">
        <v>2</v>
      </c>
      <c r="V26" s="154">
        <v>215</v>
      </c>
      <c r="W26" s="197">
        <v>397</v>
      </c>
      <c r="X26" s="197">
        <v>2457</v>
      </c>
      <c r="Y26" s="197">
        <v>1600</v>
      </c>
      <c r="Z26" s="197">
        <v>571</v>
      </c>
      <c r="AA26" s="154">
        <v>358</v>
      </c>
      <c r="AB26" s="1153">
        <v>8351</v>
      </c>
      <c r="AC26" s="1135">
        <v>100</v>
      </c>
      <c r="AD26" s="1135">
        <v>100</v>
      </c>
      <c r="AE26" s="1135">
        <v>100</v>
      </c>
      <c r="AF26" s="915">
        <v>1695</v>
      </c>
      <c r="AG26" s="915">
        <v>1372</v>
      </c>
      <c r="AH26" s="916">
        <v>220</v>
      </c>
      <c r="AI26" s="917">
        <v>2312</v>
      </c>
      <c r="AJ26" s="918">
        <v>4120.8</v>
      </c>
      <c r="AK26" s="916">
        <v>44368.700000000004</v>
      </c>
      <c r="AL26" s="916">
        <v>3953.9</v>
      </c>
      <c r="AM26" s="916">
        <v>4737.09</v>
      </c>
      <c r="AN26" s="919">
        <v>6701</v>
      </c>
      <c r="AO26" s="920">
        <v>2519</v>
      </c>
      <c r="AP26" s="810">
        <v>1500</v>
      </c>
      <c r="AQ26" s="810">
        <v>47</v>
      </c>
      <c r="AR26" s="810">
        <v>56</v>
      </c>
      <c r="AS26" s="810">
        <v>22</v>
      </c>
      <c r="AT26" s="810">
        <v>2200</v>
      </c>
      <c r="AU26" s="810">
        <v>3298</v>
      </c>
      <c r="AV26" s="810">
        <v>67</v>
      </c>
      <c r="AW26" s="810">
        <v>105</v>
      </c>
      <c r="AX26" s="921">
        <v>25000</v>
      </c>
      <c r="AY26" s="811">
        <v>10000</v>
      </c>
      <c r="AZ26" s="811">
        <v>35</v>
      </c>
      <c r="BA26" s="921">
        <v>95000</v>
      </c>
      <c r="BB26" s="810">
        <v>200000</v>
      </c>
      <c r="BC26" s="811">
        <v>528</v>
      </c>
      <c r="BD26" s="812">
        <v>880</v>
      </c>
      <c r="BE26" s="835">
        <v>1095</v>
      </c>
      <c r="BF26" s="814">
        <v>1990</v>
      </c>
      <c r="BG26" s="752">
        <v>61.3</v>
      </c>
    </row>
    <row r="27" spans="2:59" x14ac:dyDescent="0.25">
      <c r="B27" s="903">
        <v>17</v>
      </c>
      <c r="C27" s="904">
        <v>41378</v>
      </c>
      <c r="D27" s="922" t="s">
        <v>68</v>
      </c>
      <c r="E27" s="906">
        <v>14332</v>
      </c>
      <c r="F27" s="907">
        <v>13306</v>
      </c>
      <c r="G27" s="893">
        <v>1026</v>
      </c>
      <c r="H27" s="141">
        <v>191</v>
      </c>
      <c r="I27" s="154">
        <v>69</v>
      </c>
      <c r="J27" s="983">
        <v>0.52</v>
      </c>
      <c r="K27" s="756">
        <v>11.2</v>
      </c>
      <c r="L27" s="909">
        <v>2.2999999999999998</v>
      </c>
      <c r="M27" s="197">
        <v>6</v>
      </c>
      <c r="N27" s="974">
        <v>0</v>
      </c>
      <c r="O27" s="197">
        <v>109</v>
      </c>
      <c r="P27" s="197">
        <v>5</v>
      </c>
      <c r="Q27" s="911">
        <v>5</v>
      </c>
      <c r="R27" s="756">
        <v>1</v>
      </c>
      <c r="S27" s="154">
        <v>0</v>
      </c>
      <c r="T27" s="756">
        <v>3</v>
      </c>
      <c r="U27" s="154">
        <v>1</v>
      </c>
      <c r="V27" s="154">
        <v>131</v>
      </c>
      <c r="W27" s="197">
        <v>229</v>
      </c>
      <c r="X27" s="197">
        <v>1343</v>
      </c>
      <c r="Y27" s="197">
        <v>993</v>
      </c>
      <c r="Z27" s="197">
        <v>324</v>
      </c>
      <c r="AA27" s="154">
        <v>168</v>
      </c>
      <c r="AB27" s="1153">
        <v>4924</v>
      </c>
      <c r="AC27" s="1135">
        <v>97</v>
      </c>
      <c r="AD27" s="1135">
        <v>95</v>
      </c>
      <c r="AE27" s="1135">
        <v>95</v>
      </c>
      <c r="AF27" s="915">
        <v>1005</v>
      </c>
      <c r="AG27" s="915">
        <v>997</v>
      </c>
      <c r="AH27" s="916">
        <v>18</v>
      </c>
      <c r="AI27" s="917">
        <v>110</v>
      </c>
      <c r="AJ27" s="898">
        <v>579.5</v>
      </c>
      <c r="AK27" s="916">
        <v>3141.24</v>
      </c>
      <c r="AL27" s="916">
        <v>2073.5700000000002</v>
      </c>
      <c r="AM27" s="916">
        <v>2620.6799999999998</v>
      </c>
      <c r="AN27" s="919">
        <v>4382</v>
      </c>
      <c r="AO27" s="920">
        <v>1139</v>
      </c>
      <c r="AP27" s="810">
        <v>800</v>
      </c>
      <c r="AQ27" s="810">
        <v>35</v>
      </c>
      <c r="AR27" s="810">
        <v>25</v>
      </c>
      <c r="AS27" s="810">
        <v>0</v>
      </c>
      <c r="AT27" s="810">
        <v>250</v>
      </c>
      <c r="AU27" s="810">
        <v>1900</v>
      </c>
      <c r="AV27" s="810">
        <v>100</v>
      </c>
      <c r="AW27" s="810">
        <v>200</v>
      </c>
      <c r="AX27" s="921">
        <v>6000</v>
      </c>
      <c r="AY27" s="811">
        <v>20000</v>
      </c>
      <c r="AZ27" s="811">
        <v>80</v>
      </c>
      <c r="BA27" s="921">
        <v>200000</v>
      </c>
      <c r="BB27" s="810">
        <v>476000</v>
      </c>
      <c r="BC27" s="811">
        <v>5330</v>
      </c>
      <c r="BD27" s="810">
        <v>8200</v>
      </c>
      <c r="BE27" s="834">
        <v>15000</v>
      </c>
      <c r="BF27" s="809">
        <v>42000</v>
      </c>
      <c r="BG27" s="799">
        <v>50.3</v>
      </c>
    </row>
    <row r="28" spans="2:59" x14ac:dyDescent="0.25">
      <c r="B28" s="903">
        <v>18</v>
      </c>
      <c r="C28" s="904">
        <v>41396</v>
      </c>
      <c r="D28" s="922" t="s">
        <v>67</v>
      </c>
      <c r="E28" s="906">
        <v>57181</v>
      </c>
      <c r="F28" s="907">
        <v>49300</v>
      </c>
      <c r="G28" s="908">
        <v>7881</v>
      </c>
      <c r="H28" s="141">
        <v>1156</v>
      </c>
      <c r="I28" s="157">
        <v>348</v>
      </c>
      <c r="J28" s="983">
        <v>0.36</v>
      </c>
      <c r="K28" s="756">
        <v>16.8</v>
      </c>
      <c r="L28" s="909">
        <v>6.5</v>
      </c>
      <c r="M28" s="197">
        <v>18</v>
      </c>
      <c r="N28" s="996">
        <v>0</v>
      </c>
      <c r="O28" s="197">
        <v>18</v>
      </c>
      <c r="P28" s="996">
        <v>0</v>
      </c>
      <c r="Q28" s="911">
        <v>18</v>
      </c>
      <c r="R28" s="756">
        <v>0</v>
      </c>
      <c r="S28" s="154">
        <v>0</v>
      </c>
      <c r="T28" s="756">
        <v>23</v>
      </c>
      <c r="U28" s="154">
        <v>7</v>
      </c>
      <c r="V28" s="154">
        <v>553</v>
      </c>
      <c r="W28" s="197">
        <v>1090</v>
      </c>
      <c r="X28" s="197">
        <v>6318</v>
      </c>
      <c r="Y28" s="197">
        <v>4299</v>
      </c>
      <c r="Z28" s="197">
        <v>1575</v>
      </c>
      <c r="AA28" s="154">
        <v>342</v>
      </c>
      <c r="AB28" s="1153">
        <v>21313</v>
      </c>
      <c r="AC28" s="1135">
        <v>97.2</v>
      </c>
      <c r="AD28" s="1135">
        <v>96.2</v>
      </c>
      <c r="AE28" s="1135">
        <v>96.2</v>
      </c>
      <c r="AF28" s="915">
        <v>12236</v>
      </c>
      <c r="AG28" s="915">
        <v>15242</v>
      </c>
      <c r="AH28" s="916">
        <v>509</v>
      </c>
      <c r="AI28" s="917">
        <v>3738</v>
      </c>
      <c r="AJ28" s="918">
        <v>3171.7999999999997</v>
      </c>
      <c r="AK28" s="916">
        <v>17459.189999999999</v>
      </c>
      <c r="AL28" s="916">
        <v>9379.1299999999992</v>
      </c>
      <c r="AM28" s="916">
        <v>11282.44</v>
      </c>
      <c r="AN28" s="919">
        <v>19113</v>
      </c>
      <c r="AO28" s="920">
        <v>3571</v>
      </c>
      <c r="AP28" s="810">
        <v>1800</v>
      </c>
      <c r="AQ28" s="810">
        <v>20</v>
      </c>
      <c r="AR28" s="810">
        <v>20</v>
      </c>
      <c r="AS28" s="810">
        <v>0</v>
      </c>
      <c r="AT28" s="996">
        <v>0</v>
      </c>
      <c r="AU28" s="996">
        <v>0</v>
      </c>
      <c r="AV28" s="810">
        <v>50</v>
      </c>
      <c r="AW28" s="810">
        <v>15</v>
      </c>
      <c r="AX28" s="921">
        <v>63000</v>
      </c>
      <c r="AY28" s="811">
        <v>660000</v>
      </c>
      <c r="AZ28" s="811">
        <v>145</v>
      </c>
      <c r="BA28" s="921">
        <v>450000</v>
      </c>
      <c r="BB28" s="810">
        <v>1000000</v>
      </c>
      <c r="BC28" s="811">
        <v>36000</v>
      </c>
      <c r="BD28" s="812">
        <v>48000</v>
      </c>
      <c r="BE28" s="835">
        <v>25000</v>
      </c>
      <c r="BF28" s="814">
        <v>56000</v>
      </c>
      <c r="BG28" s="752">
        <v>57.1</v>
      </c>
    </row>
    <row r="29" spans="2:59" s="760" customFormat="1" x14ac:dyDescent="0.25">
      <c r="B29" s="1248">
        <v>19</v>
      </c>
      <c r="C29" s="1249">
        <v>41483</v>
      </c>
      <c r="D29" s="1250" t="s">
        <v>69</v>
      </c>
      <c r="E29" s="1256">
        <v>6119</v>
      </c>
      <c r="F29" s="1257">
        <v>5629</v>
      </c>
      <c r="G29" s="1258">
        <v>490</v>
      </c>
      <c r="H29" s="796">
        <v>101</v>
      </c>
      <c r="I29" s="1255">
        <v>30</v>
      </c>
      <c r="J29" s="1259">
        <v>0.26</v>
      </c>
      <c r="K29" s="995">
        <v>5.2</v>
      </c>
      <c r="L29" s="1247">
        <v>2.8</v>
      </c>
      <c r="M29" s="1233">
        <v>4</v>
      </c>
      <c r="N29" s="1069">
        <v>0</v>
      </c>
      <c r="O29" s="1233">
        <v>167</v>
      </c>
      <c r="P29" s="1260">
        <v>130</v>
      </c>
      <c r="Q29" s="1261">
        <v>4</v>
      </c>
      <c r="R29" s="995">
        <v>0</v>
      </c>
      <c r="S29" s="1255">
        <v>0</v>
      </c>
      <c r="T29" s="995">
        <v>2</v>
      </c>
      <c r="U29" s="1255">
        <v>1</v>
      </c>
      <c r="V29" s="1255">
        <v>72</v>
      </c>
      <c r="W29" s="1233">
        <v>121</v>
      </c>
      <c r="X29" s="1233">
        <v>777</v>
      </c>
      <c r="Y29" s="1233">
        <v>503</v>
      </c>
      <c r="Z29" s="1233">
        <v>180</v>
      </c>
      <c r="AA29" s="1255">
        <v>108</v>
      </c>
      <c r="AB29" s="1262">
        <v>2353</v>
      </c>
      <c r="AC29" s="1263">
        <v>97.5</v>
      </c>
      <c r="AD29" s="1263">
        <v>96</v>
      </c>
      <c r="AE29" s="1263">
        <v>96</v>
      </c>
      <c r="AF29" s="1264">
        <v>470</v>
      </c>
      <c r="AG29" s="1264">
        <v>287</v>
      </c>
      <c r="AH29" s="822">
        <v>16</v>
      </c>
      <c r="AI29" s="1265">
        <v>124.6</v>
      </c>
      <c r="AJ29" s="1266">
        <v>358.71000000000004</v>
      </c>
      <c r="AK29" s="822">
        <v>1356.7049999999999</v>
      </c>
      <c r="AL29" s="822">
        <v>1533.46</v>
      </c>
      <c r="AM29" s="822">
        <v>1862.95</v>
      </c>
      <c r="AN29" s="1267">
        <v>3869</v>
      </c>
      <c r="AO29" s="1268">
        <v>451</v>
      </c>
      <c r="AP29" s="1269">
        <v>350</v>
      </c>
      <c r="AQ29" s="1269">
        <v>15</v>
      </c>
      <c r="AR29" s="1269">
        <v>5</v>
      </c>
      <c r="AS29" s="1269">
        <v>0</v>
      </c>
      <c r="AT29" s="1069">
        <v>0</v>
      </c>
      <c r="AU29" s="1069">
        <v>0</v>
      </c>
      <c r="AV29" s="1069">
        <v>0</v>
      </c>
      <c r="AW29" s="1069">
        <v>0</v>
      </c>
      <c r="AX29" s="1270">
        <v>2000</v>
      </c>
      <c r="AY29" s="1271">
        <v>8000</v>
      </c>
      <c r="AZ29" s="1271">
        <v>20</v>
      </c>
      <c r="BA29" s="1270">
        <v>6500</v>
      </c>
      <c r="BB29" s="1269">
        <v>14500</v>
      </c>
      <c r="BC29" s="1271">
        <v>2310</v>
      </c>
      <c r="BD29" s="1269">
        <v>3850</v>
      </c>
      <c r="BE29" s="976">
        <v>750</v>
      </c>
      <c r="BF29" s="824">
        <v>1300</v>
      </c>
      <c r="BG29" s="799">
        <v>59.8</v>
      </c>
    </row>
    <row r="30" spans="2:59" x14ac:dyDescent="0.25">
      <c r="B30" s="903">
        <v>20</v>
      </c>
      <c r="C30" s="904">
        <v>41503</v>
      </c>
      <c r="D30" s="922" t="s">
        <v>83</v>
      </c>
      <c r="E30" s="906">
        <v>12246</v>
      </c>
      <c r="F30" s="907">
        <v>11717</v>
      </c>
      <c r="G30" s="908">
        <v>529</v>
      </c>
      <c r="H30" s="141">
        <v>213</v>
      </c>
      <c r="I30" s="154">
        <v>65</v>
      </c>
      <c r="J30" s="1137">
        <v>0.9</v>
      </c>
      <c r="K30" s="756">
        <v>7.9</v>
      </c>
      <c r="L30" s="909">
        <v>3.2</v>
      </c>
      <c r="M30" s="197">
        <v>3</v>
      </c>
      <c r="N30" s="996">
        <v>0</v>
      </c>
      <c r="O30" s="197">
        <v>24</v>
      </c>
      <c r="P30" s="197">
        <v>1</v>
      </c>
      <c r="Q30" s="911">
        <v>3</v>
      </c>
      <c r="R30" s="756">
        <v>0</v>
      </c>
      <c r="S30" s="154">
        <v>0</v>
      </c>
      <c r="T30" s="756">
        <v>4</v>
      </c>
      <c r="U30" s="154">
        <v>1</v>
      </c>
      <c r="V30" s="154">
        <v>105</v>
      </c>
      <c r="W30" s="197">
        <v>213</v>
      </c>
      <c r="X30" s="197">
        <v>1188</v>
      </c>
      <c r="Y30" s="197">
        <v>772</v>
      </c>
      <c r="Z30" s="197">
        <v>298</v>
      </c>
      <c r="AA30" s="154">
        <v>24</v>
      </c>
      <c r="AB30" s="1153">
        <v>3619</v>
      </c>
      <c r="AC30" s="1135">
        <v>98.5</v>
      </c>
      <c r="AD30" s="1135">
        <v>97</v>
      </c>
      <c r="AE30" s="1135">
        <v>97</v>
      </c>
      <c r="AF30" s="915">
        <v>569</v>
      </c>
      <c r="AG30" s="915">
        <v>649</v>
      </c>
      <c r="AH30" s="916">
        <v>38</v>
      </c>
      <c r="AI30" s="917">
        <v>311</v>
      </c>
      <c r="AJ30" s="918">
        <v>826.49999999999989</v>
      </c>
      <c r="AK30" s="916">
        <v>4414.3</v>
      </c>
      <c r="AL30" s="916">
        <v>2538.9</v>
      </c>
      <c r="AM30" s="916">
        <v>3016.33</v>
      </c>
      <c r="AN30" s="919">
        <v>2698</v>
      </c>
      <c r="AO30" s="920">
        <v>682</v>
      </c>
      <c r="AP30" s="810">
        <v>300</v>
      </c>
      <c r="AQ30" s="810">
        <v>130</v>
      </c>
      <c r="AR30" s="810">
        <v>12</v>
      </c>
      <c r="AS30" s="810">
        <v>0</v>
      </c>
      <c r="AT30" s="810">
        <v>35</v>
      </c>
      <c r="AU30" s="810">
        <v>500</v>
      </c>
      <c r="AV30" s="810">
        <v>10</v>
      </c>
      <c r="AW30" s="810">
        <v>50</v>
      </c>
      <c r="AX30" s="921">
        <v>1500</v>
      </c>
      <c r="AY30" s="811">
        <v>8000</v>
      </c>
      <c r="AZ30" s="811">
        <v>150</v>
      </c>
      <c r="BA30" s="921">
        <v>45000</v>
      </c>
      <c r="BB30" s="810">
        <v>105000</v>
      </c>
      <c r="BC30" s="811">
        <v>29700</v>
      </c>
      <c r="BD30" s="812">
        <v>38000</v>
      </c>
      <c r="BE30" s="835">
        <v>25000</v>
      </c>
      <c r="BF30" s="814">
        <v>43000</v>
      </c>
      <c r="BG30" s="752">
        <v>52.8</v>
      </c>
    </row>
    <row r="31" spans="2:59" x14ac:dyDescent="0.25">
      <c r="B31" s="889">
        <v>21</v>
      </c>
      <c r="C31" s="904">
        <v>41518</v>
      </c>
      <c r="D31" s="922" t="s">
        <v>70</v>
      </c>
      <c r="E31" s="906">
        <v>6179</v>
      </c>
      <c r="F31" s="907">
        <v>4948</v>
      </c>
      <c r="G31" s="893">
        <v>1231</v>
      </c>
      <c r="H31" s="141">
        <v>73</v>
      </c>
      <c r="I31" s="154">
        <v>41</v>
      </c>
      <c r="J31" s="983">
        <v>0.32</v>
      </c>
      <c r="K31" s="756">
        <v>10.6</v>
      </c>
      <c r="L31" s="909">
        <v>3.5</v>
      </c>
      <c r="M31" s="197">
        <v>6</v>
      </c>
      <c r="N31" s="974">
        <v>0</v>
      </c>
      <c r="O31" s="197">
        <v>21</v>
      </c>
      <c r="P31" s="974">
        <v>0</v>
      </c>
      <c r="Q31" s="911">
        <v>1</v>
      </c>
      <c r="R31" s="756">
        <v>0</v>
      </c>
      <c r="S31" s="154">
        <v>0</v>
      </c>
      <c r="T31" s="756">
        <v>3</v>
      </c>
      <c r="U31" s="154">
        <v>1</v>
      </c>
      <c r="V31" s="154">
        <v>59</v>
      </c>
      <c r="W31" s="197">
        <v>95</v>
      </c>
      <c r="X31" s="197">
        <v>603</v>
      </c>
      <c r="Y31" s="197">
        <v>405</v>
      </c>
      <c r="Z31" s="197">
        <v>187</v>
      </c>
      <c r="AA31" s="154">
        <v>40</v>
      </c>
      <c r="AB31" s="1153">
        <v>2577</v>
      </c>
      <c r="AC31" s="1135">
        <v>94.33</v>
      </c>
      <c r="AD31" s="1135">
        <v>93.65</v>
      </c>
      <c r="AE31" s="1135">
        <v>93.65</v>
      </c>
      <c r="AF31" s="915">
        <v>1956</v>
      </c>
      <c r="AG31" s="915">
        <v>1464</v>
      </c>
      <c r="AH31" s="916">
        <v>24</v>
      </c>
      <c r="AI31" s="917">
        <v>154.5</v>
      </c>
      <c r="AJ31" s="898">
        <v>524.82999999999993</v>
      </c>
      <c r="AK31" s="916">
        <v>1772.7260000000003</v>
      </c>
      <c r="AL31" s="916">
        <v>1408.09</v>
      </c>
      <c r="AM31" s="916">
        <v>1680.33</v>
      </c>
      <c r="AN31" s="919">
        <v>13684</v>
      </c>
      <c r="AO31" s="920">
        <v>828</v>
      </c>
      <c r="AP31" s="810">
        <v>600</v>
      </c>
      <c r="AQ31" s="810">
        <v>130</v>
      </c>
      <c r="AR31" s="810">
        <v>90</v>
      </c>
      <c r="AS31" s="810">
        <v>29</v>
      </c>
      <c r="AT31" s="810">
        <v>50</v>
      </c>
      <c r="AU31" s="810">
        <v>20</v>
      </c>
      <c r="AV31" s="810">
        <v>160</v>
      </c>
      <c r="AW31" s="810">
        <v>18</v>
      </c>
      <c r="AX31" s="921">
        <v>33500</v>
      </c>
      <c r="AY31" s="811">
        <v>15750</v>
      </c>
      <c r="AZ31" s="811">
        <v>95</v>
      </c>
      <c r="BA31" s="921">
        <v>130000</v>
      </c>
      <c r="BB31" s="810">
        <v>315000</v>
      </c>
      <c r="BC31" s="811">
        <v>6000</v>
      </c>
      <c r="BD31" s="812">
        <v>8000</v>
      </c>
      <c r="BE31" s="974">
        <v>0</v>
      </c>
      <c r="BF31" s="1758">
        <v>0</v>
      </c>
      <c r="BG31" s="799">
        <v>58.1</v>
      </c>
    </row>
    <row r="32" spans="2:59" x14ac:dyDescent="0.25">
      <c r="B32" s="903">
        <v>22</v>
      </c>
      <c r="C32" s="904">
        <v>41524</v>
      </c>
      <c r="D32" s="922" t="s">
        <v>60</v>
      </c>
      <c r="E32" s="906">
        <v>25372</v>
      </c>
      <c r="F32" s="907">
        <v>17885</v>
      </c>
      <c r="G32" s="908">
        <v>7487</v>
      </c>
      <c r="H32" s="141">
        <v>319</v>
      </c>
      <c r="I32" s="154">
        <v>177</v>
      </c>
      <c r="J32" s="983">
        <v>0.79</v>
      </c>
      <c r="K32" s="756">
        <v>5.2</v>
      </c>
      <c r="L32" s="909">
        <v>2.5</v>
      </c>
      <c r="M32" s="197">
        <v>2</v>
      </c>
      <c r="N32" s="996">
        <v>0</v>
      </c>
      <c r="O32" s="197">
        <v>45</v>
      </c>
      <c r="P32" s="197">
        <v>5</v>
      </c>
      <c r="Q32" s="911">
        <v>7</v>
      </c>
      <c r="R32" s="756">
        <v>0</v>
      </c>
      <c r="S32" s="154">
        <v>0</v>
      </c>
      <c r="T32" s="756">
        <v>9</v>
      </c>
      <c r="U32" s="154">
        <v>3</v>
      </c>
      <c r="V32" s="154">
        <v>212</v>
      </c>
      <c r="W32" s="197">
        <v>332</v>
      </c>
      <c r="X32" s="197">
        <v>2271</v>
      </c>
      <c r="Y32" s="197">
        <v>1580</v>
      </c>
      <c r="Z32" s="197">
        <v>559</v>
      </c>
      <c r="AA32" s="154">
        <v>140</v>
      </c>
      <c r="AB32" s="1153">
        <v>12333</v>
      </c>
      <c r="AC32" s="1135">
        <v>92</v>
      </c>
      <c r="AD32" s="1135">
        <v>90</v>
      </c>
      <c r="AE32" s="1135">
        <v>90</v>
      </c>
      <c r="AF32" s="915">
        <v>34763</v>
      </c>
      <c r="AG32" s="915">
        <v>36999</v>
      </c>
      <c r="AH32" s="916">
        <v>51</v>
      </c>
      <c r="AI32" s="917">
        <v>365.95</v>
      </c>
      <c r="AJ32" s="918">
        <v>1197.6500000000001</v>
      </c>
      <c r="AK32" s="916">
        <v>5616.9319999999998</v>
      </c>
      <c r="AL32" s="916">
        <v>2150.09</v>
      </c>
      <c r="AM32" s="916">
        <v>2571.79</v>
      </c>
      <c r="AN32" s="919">
        <v>30702</v>
      </c>
      <c r="AO32" s="920">
        <v>4216</v>
      </c>
      <c r="AP32" s="810">
        <v>1500</v>
      </c>
      <c r="AQ32" s="810">
        <v>150</v>
      </c>
      <c r="AR32" s="810">
        <v>260</v>
      </c>
      <c r="AS32" s="810">
        <v>100</v>
      </c>
      <c r="AT32" s="810">
        <v>160</v>
      </c>
      <c r="AU32" s="810">
        <v>100</v>
      </c>
      <c r="AV32" s="810">
        <v>100</v>
      </c>
      <c r="AW32" s="810">
        <v>250</v>
      </c>
      <c r="AX32" s="921">
        <v>350000</v>
      </c>
      <c r="AY32" s="811">
        <v>500000</v>
      </c>
      <c r="AZ32" s="811">
        <v>125</v>
      </c>
      <c r="BA32" s="923">
        <v>3500000</v>
      </c>
      <c r="BB32" s="810">
        <v>7200000</v>
      </c>
      <c r="BC32" s="811">
        <v>120000</v>
      </c>
      <c r="BD32" s="812">
        <v>200000</v>
      </c>
      <c r="BE32" s="996">
        <v>0</v>
      </c>
      <c r="BF32" s="1759">
        <v>0</v>
      </c>
      <c r="BG32" s="752">
        <v>63.8</v>
      </c>
    </row>
    <row r="33" spans="2:59" x14ac:dyDescent="0.25">
      <c r="B33" s="903">
        <v>23</v>
      </c>
      <c r="C33" s="904">
        <v>41530</v>
      </c>
      <c r="D33" s="922" t="s">
        <v>84</v>
      </c>
      <c r="E33" s="906">
        <v>12003</v>
      </c>
      <c r="F33" s="907">
        <v>11425</v>
      </c>
      <c r="G33" s="893">
        <v>578</v>
      </c>
      <c r="H33" s="141">
        <v>162</v>
      </c>
      <c r="I33" s="157">
        <v>54</v>
      </c>
      <c r="J33" s="983">
        <v>0.56999999999999995</v>
      </c>
      <c r="K33" s="756">
        <v>10.1</v>
      </c>
      <c r="L33" s="909">
        <v>4.4000000000000004</v>
      </c>
      <c r="M33" s="197">
        <v>5</v>
      </c>
      <c r="N33" s="974">
        <v>0</v>
      </c>
      <c r="O33" s="197">
        <v>35</v>
      </c>
      <c r="P33" s="974">
        <v>0</v>
      </c>
      <c r="Q33" s="911">
        <v>5</v>
      </c>
      <c r="R33" s="756">
        <v>0</v>
      </c>
      <c r="S33" s="154">
        <v>0</v>
      </c>
      <c r="T33" s="756">
        <v>2</v>
      </c>
      <c r="U33" s="154">
        <v>1</v>
      </c>
      <c r="V33" s="154">
        <v>113</v>
      </c>
      <c r="W33" s="197">
        <v>200</v>
      </c>
      <c r="X33" s="197">
        <v>1101</v>
      </c>
      <c r="Y33" s="197">
        <v>794</v>
      </c>
      <c r="Z33" s="197">
        <v>252</v>
      </c>
      <c r="AA33" s="154">
        <v>80</v>
      </c>
      <c r="AB33" s="1153">
        <v>3616</v>
      </c>
      <c r="AC33" s="1135">
        <v>98</v>
      </c>
      <c r="AD33" s="1135">
        <v>98</v>
      </c>
      <c r="AE33" s="1135">
        <v>98</v>
      </c>
      <c r="AF33" s="915">
        <v>1399</v>
      </c>
      <c r="AG33" s="915">
        <v>715</v>
      </c>
      <c r="AH33" s="916">
        <v>390</v>
      </c>
      <c r="AI33" s="917">
        <v>3588</v>
      </c>
      <c r="AJ33" s="898">
        <v>1118.5</v>
      </c>
      <c r="AK33" s="916">
        <v>9891.9</v>
      </c>
      <c r="AL33" s="916">
        <v>3758.83</v>
      </c>
      <c r="AM33" s="916">
        <v>4531.49</v>
      </c>
      <c r="AN33" s="919">
        <v>1426</v>
      </c>
      <c r="AO33" s="920">
        <v>86</v>
      </c>
      <c r="AP33" s="810">
        <v>500</v>
      </c>
      <c r="AQ33" s="810">
        <v>154</v>
      </c>
      <c r="AR33" s="810">
        <v>15</v>
      </c>
      <c r="AS33" s="810">
        <v>0</v>
      </c>
      <c r="AT33" s="810">
        <v>100</v>
      </c>
      <c r="AU33" s="810">
        <v>650</v>
      </c>
      <c r="AV33" s="974">
        <v>0</v>
      </c>
      <c r="AW33" s="974">
        <v>0</v>
      </c>
      <c r="AX33" s="921">
        <v>5000</v>
      </c>
      <c r="AY33" s="811">
        <v>6000</v>
      </c>
      <c r="AZ33" s="811">
        <v>150</v>
      </c>
      <c r="BA33" s="921">
        <v>0</v>
      </c>
      <c r="BB33" s="974">
        <v>0</v>
      </c>
      <c r="BC33" s="974">
        <v>0</v>
      </c>
      <c r="BD33" s="974">
        <v>0</v>
      </c>
      <c r="BE33" s="834">
        <v>125000</v>
      </c>
      <c r="BF33" s="809">
        <v>245000</v>
      </c>
      <c r="BG33" s="799">
        <v>56.1</v>
      </c>
    </row>
    <row r="34" spans="2:59" x14ac:dyDescent="0.25">
      <c r="B34" s="903">
        <v>24</v>
      </c>
      <c r="C34" s="904">
        <v>41548</v>
      </c>
      <c r="D34" s="922" t="s">
        <v>202</v>
      </c>
      <c r="E34" s="906">
        <v>13977</v>
      </c>
      <c r="F34" s="907">
        <v>13264</v>
      </c>
      <c r="G34" s="908">
        <v>713</v>
      </c>
      <c r="H34" s="926">
        <v>197</v>
      </c>
      <c r="I34" s="154">
        <v>72</v>
      </c>
      <c r="J34" s="983">
        <v>0.25</v>
      </c>
      <c r="K34" s="756">
        <v>14</v>
      </c>
      <c r="L34" s="909">
        <v>4.0999999999999996</v>
      </c>
      <c r="M34" s="197">
        <v>1</v>
      </c>
      <c r="N34" s="996">
        <v>0</v>
      </c>
      <c r="O34" s="197">
        <v>12</v>
      </c>
      <c r="P34" s="996">
        <v>0</v>
      </c>
      <c r="Q34" s="911">
        <v>5</v>
      </c>
      <c r="R34" s="756">
        <v>0</v>
      </c>
      <c r="S34" s="154">
        <v>0</v>
      </c>
      <c r="T34" s="756">
        <v>4</v>
      </c>
      <c r="U34" s="154">
        <v>1</v>
      </c>
      <c r="V34" s="154">
        <v>133</v>
      </c>
      <c r="W34" s="197">
        <v>273</v>
      </c>
      <c r="X34" s="197">
        <v>1420</v>
      </c>
      <c r="Y34" s="197">
        <v>973</v>
      </c>
      <c r="Z34" s="197">
        <v>359</v>
      </c>
      <c r="AA34" s="154">
        <v>48</v>
      </c>
      <c r="AB34" s="1153">
        <v>5384</v>
      </c>
      <c r="AC34" s="1135">
        <v>99.5</v>
      </c>
      <c r="AD34" s="1135">
        <v>99</v>
      </c>
      <c r="AE34" s="1135">
        <v>99</v>
      </c>
      <c r="AF34" s="915">
        <v>2565</v>
      </c>
      <c r="AG34" s="915">
        <v>2307</v>
      </c>
      <c r="AH34" s="916">
        <v>25</v>
      </c>
      <c r="AI34" s="917">
        <v>358.3</v>
      </c>
      <c r="AJ34" s="918">
        <v>1418.07</v>
      </c>
      <c r="AK34" s="916">
        <v>6743.8555999999999</v>
      </c>
      <c r="AL34" s="916">
        <v>3939.93</v>
      </c>
      <c r="AM34" s="916">
        <v>4768.2299999999996</v>
      </c>
      <c r="AN34" s="919">
        <v>7404</v>
      </c>
      <c r="AO34" s="920">
        <v>758</v>
      </c>
      <c r="AP34" s="810">
        <v>1000</v>
      </c>
      <c r="AQ34" s="810">
        <v>50</v>
      </c>
      <c r="AR34" s="810">
        <v>225</v>
      </c>
      <c r="AS34" s="810">
        <v>2</v>
      </c>
      <c r="AT34" s="810">
        <v>25</v>
      </c>
      <c r="AU34" s="996">
        <v>0</v>
      </c>
      <c r="AV34" s="810">
        <v>100</v>
      </c>
      <c r="AW34" s="996">
        <v>0</v>
      </c>
      <c r="AX34" s="921">
        <v>49000</v>
      </c>
      <c r="AY34" s="811">
        <v>99000</v>
      </c>
      <c r="AZ34" s="811">
        <v>240</v>
      </c>
      <c r="BA34" s="921">
        <v>150000</v>
      </c>
      <c r="BB34" s="810">
        <v>350000</v>
      </c>
      <c r="BC34" s="811">
        <v>7350</v>
      </c>
      <c r="BD34" s="812">
        <v>7350</v>
      </c>
      <c r="BE34" s="835">
        <v>3575</v>
      </c>
      <c r="BF34" s="814">
        <v>6500</v>
      </c>
      <c r="BG34" s="752">
        <v>55.9</v>
      </c>
    </row>
    <row r="35" spans="2:59" x14ac:dyDescent="0.25">
      <c r="B35" s="903">
        <v>25</v>
      </c>
      <c r="C35" s="904">
        <v>41551</v>
      </c>
      <c r="D35" s="922" t="s">
        <v>79</v>
      </c>
      <c r="E35" s="906">
        <v>111150</v>
      </c>
      <c r="F35" s="907">
        <v>89606</v>
      </c>
      <c r="G35" s="893">
        <v>21544</v>
      </c>
      <c r="H35" s="141">
        <v>2199</v>
      </c>
      <c r="I35" s="157">
        <v>785</v>
      </c>
      <c r="J35" s="1137">
        <v>0.4</v>
      </c>
      <c r="K35" s="756">
        <v>10.7</v>
      </c>
      <c r="L35" s="909">
        <v>2.7</v>
      </c>
      <c r="M35" s="197">
        <v>24</v>
      </c>
      <c r="N35" s="974">
        <v>0</v>
      </c>
      <c r="O35" s="197">
        <v>158</v>
      </c>
      <c r="P35" s="197">
        <v>30</v>
      </c>
      <c r="Q35" s="154">
        <v>0</v>
      </c>
      <c r="R35" s="756">
        <v>0</v>
      </c>
      <c r="S35" s="154">
        <v>0</v>
      </c>
      <c r="T35" s="756">
        <v>0</v>
      </c>
      <c r="U35" s="801">
        <v>0</v>
      </c>
      <c r="V35" s="154">
        <v>0</v>
      </c>
      <c r="W35" s="1147">
        <v>2266</v>
      </c>
      <c r="X35" s="1145">
        <v>12567</v>
      </c>
      <c r="Y35" s="1145">
        <v>9877</v>
      </c>
      <c r="Z35" s="1145">
        <v>3420</v>
      </c>
      <c r="AA35" s="1148">
        <v>1799</v>
      </c>
      <c r="AB35" s="1153">
        <v>50761</v>
      </c>
      <c r="AC35" s="1135">
        <v>98.5</v>
      </c>
      <c r="AD35" s="1135">
        <v>97</v>
      </c>
      <c r="AE35" s="1135">
        <v>97</v>
      </c>
      <c r="AF35" s="915">
        <v>13418</v>
      </c>
      <c r="AG35" s="915">
        <v>15961</v>
      </c>
      <c r="AH35" s="916">
        <v>519</v>
      </c>
      <c r="AI35" s="917">
        <v>3455.8</v>
      </c>
      <c r="AJ35" s="898">
        <v>4047.5400000000004</v>
      </c>
      <c r="AK35" s="916">
        <v>22662.286799999998</v>
      </c>
      <c r="AL35" s="916">
        <v>14437.43</v>
      </c>
      <c r="AM35" s="916">
        <v>17641.91</v>
      </c>
      <c r="AN35" s="919">
        <v>24587</v>
      </c>
      <c r="AO35" s="920">
        <v>2284</v>
      </c>
      <c r="AP35" s="810">
        <v>1500</v>
      </c>
      <c r="AQ35" s="810">
        <v>390</v>
      </c>
      <c r="AR35" s="810">
        <v>112</v>
      </c>
      <c r="AS35" s="810">
        <v>154</v>
      </c>
      <c r="AT35" s="810">
        <v>450</v>
      </c>
      <c r="AU35" s="810">
        <v>1150</v>
      </c>
      <c r="AV35" s="810">
        <v>130</v>
      </c>
      <c r="AW35" s="810">
        <v>160</v>
      </c>
      <c r="AX35" s="921">
        <v>52000</v>
      </c>
      <c r="AY35" s="811">
        <v>2250000</v>
      </c>
      <c r="AZ35" s="811">
        <v>1200</v>
      </c>
      <c r="BA35" s="921">
        <v>850000</v>
      </c>
      <c r="BB35" s="810">
        <v>1870000</v>
      </c>
      <c r="BC35" s="811">
        <v>49300</v>
      </c>
      <c r="BD35" s="812">
        <v>58000</v>
      </c>
      <c r="BE35" s="834">
        <v>280000</v>
      </c>
      <c r="BF35" s="809">
        <v>580000</v>
      </c>
      <c r="BG35" s="1760">
        <v>60</v>
      </c>
    </row>
    <row r="36" spans="2:59" x14ac:dyDescent="0.25">
      <c r="B36" s="925">
        <v>26</v>
      </c>
      <c r="C36" s="904">
        <v>41615</v>
      </c>
      <c r="D36" s="922" t="s">
        <v>61</v>
      </c>
      <c r="E36" s="906">
        <v>22742</v>
      </c>
      <c r="F36" s="907">
        <v>19923</v>
      </c>
      <c r="G36" s="908">
        <v>2819</v>
      </c>
      <c r="H36" s="926">
        <v>295</v>
      </c>
      <c r="I36" s="154">
        <v>145</v>
      </c>
      <c r="J36" s="983">
        <v>1.22</v>
      </c>
      <c r="K36" s="756">
        <v>6.1</v>
      </c>
      <c r="L36" s="909">
        <v>3.4</v>
      </c>
      <c r="M36" s="197">
        <v>4</v>
      </c>
      <c r="N36" s="996">
        <v>0</v>
      </c>
      <c r="O36" s="197">
        <v>23</v>
      </c>
      <c r="P36" s="197">
        <v>5</v>
      </c>
      <c r="Q36" s="911">
        <v>4</v>
      </c>
      <c r="R36" s="756">
        <v>0</v>
      </c>
      <c r="S36" s="154">
        <v>0</v>
      </c>
      <c r="T36" s="756">
        <v>7</v>
      </c>
      <c r="U36" s="154">
        <v>2</v>
      </c>
      <c r="V36" s="154">
        <v>177</v>
      </c>
      <c r="W36" s="197">
        <v>283</v>
      </c>
      <c r="X36" s="197">
        <v>1771</v>
      </c>
      <c r="Y36" s="197">
        <v>1489</v>
      </c>
      <c r="Z36" s="197">
        <v>468</v>
      </c>
      <c r="AA36" s="154">
        <v>168</v>
      </c>
      <c r="AB36" s="1153">
        <v>9942</v>
      </c>
      <c r="AC36" s="1135">
        <v>91.5</v>
      </c>
      <c r="AD36" s="1135">
        <v>89</v>
      </c>
      <c r="AE36" s="1135">
        <v>89</v>
      </c>
      <c r="AF36" s="915">
        <v>4937</v>
      </c>
      <c r="AG36" s="915">
        <v>4085</v>
      </c>
      <c r="AH36" s="916">
        <v>34</v>
      </c>
      <c r="AI36" s="917">
        <v>276</v>
      </c>
      <c r="AJ36" s="918">
        <v>1933.2899999999997</v>
      </c>
      <c r="AK36" s="916">
        <v>8305.7950000000001</v>
      </c>
      <c r="AL36" s="916">
        <v>614.77</v>
      </c>
      <c r="AM36" s="916">
        <v>750.82</v>
      </c>
      <c r="AN36" s="919">
        <v>14051</v>
      </c>
      <c r="AO36" s="920">
        <v>4172</v>
      </c>
      <c r="AP36" s="810">
        <v>1000</v>
      </c>
      <c r="AQ36" s="810">
        <v>220</v>
      </c>
      <c r="AR36" s="810">
        <v>150</v>
      </c>
      <c r="AS36" s="810">
        <v>455</v>
      </c>
      <c r="AT36" s="996">
        <v>0</v>
      </c>
      <c r="AU36" s="810">
        <v>850</v>
      </c>
      <c r="AV36" s="810">
        <v>750</v>
      </c>
      <c r="AW36" s="810">
        <v>120</v>
      </c>
      <c r="AX36" s="921">
        <v>706000</v>
      </c>
      <c r="AY36" s="811">
        <v>125000</v>
      </c>
      <c r="AZ36" s="811">
        <v>450</v>
      </c>
      <c r="BA36" s="923">
        <v>1300000</v>
      </c>
      <c r="BB36" s="810">
        <v>2700000</v>
      </c>
      <c r="BC36" s="811">
        <v>200000</v>
      </c>
      <c r="BD36" s="810">
        <v>200000</v>
      </c>
      <c r="BE36" s="996">
        <v>0</v>
      </c>
      <c r="BF36" s="1759">
        <v>0</v>
      </c>
      <c r="BG36" s="752">
        <v>64.099999999999994</v>
      </c>
    </row>
    <row r="37" spans="2:59" x14ac:dyDescent="0.25">
      <c r="B37" s="903">
        <v>27</v>
      </c>
      <c r="C37" s="904">
        <v>41660</v>
      </c>
      <c r="D37" s="922" t="s">
        <v>85</v>
      </c>
      <c r="E37" s="906">
        <v>12815</v>
      </c>
      <c r="F37" s="907">
        <v>11978</v>
      </c>
      <c r="G37" s="893">
        <v>837</v>
      </c>
      <c r="H37" s="141">
        <v>210</v>
      </c>
      <c r="I37" s="154">
        <v>54</v>
      </c>
      <c r="J37" s="983">
        <v>0.49</v>
      </c>
      <c r="K37" s="756">
        <v>8.1999999999999993</v>
      </c>
      <c r="L37" s="909">
        <v>2.4</v>
      </c>
      <c r="M37" s="197">
        <v>2</v>
      </c>
      <c r="N37" s="974">
        <v>0</v>
      </c>
      <c r="O37" s="197">
        <v>38</v>
      </c>
      <c r="P37" s="974">
        <v>0</v>
      </c>
      <c r="Q37" s="911">
        <v>2</v>
      </c>
      <c r="R37" s="756">
        <v>0</v>
      </c>
      <c r="S37" s="154">
        <v>0</v>
      </c>
      <c r="T37" s="756">
        <v>5</v>
      </c>
      <c r="U37" s="154">
        <v>2</v>
      </c>
      <c r="V37" s="154">
        <v>111</v>
      </c>
      <c r="W37" s="197">
        <v>231</v>
      </c>
      <c r="X37" s="197">
        <v>1367</v>
      </c>
      <c r="Y37" s="197">
        <v>687</v>
      </c>
      <c r="Z37" s="197">
        <v>214</v>
      </c>
      <c r="AA37" s="154">
        <v>71</v>
      </c>
      <c r="AB37" s="1153">
        <v>3910</v>
      </c>
      <c r="AC37" s="1135">
        <v>100</v>
      </c>
      <c r="AD37" s="1135">
        <v>100</v>
      </c>
      <c r="AE37" s="1135">
        <v>100</v>
      </c>
      <c r="AF37" s="915">
        <v>264</v>
      </c>
      <c r="AG37" s="915">
        <v>214</v>
      </c>
      <c r="AH37" s="916">
        <v>15</v>
      </c>
      <c r="AI37" s="917">
        <v>56.3</v>
      </c>
      <c r="AJ37" s="898">
        <v>601.85</v>
      </c>
      <c r="AK37" s="916">
        <v>3511.7250000000004</v>
      </c>
      <c r="AL37" s="916">
        <v>2816.4</v>
      </c>
      <c r="AM37" s="916">
        <v>3549.28</v>
      </c>
      <c r="AN37" s="919">
        <v>5013</v>
      </c>
      <c r="AO37" s="920">
        <v>61</v>
      </c>
      <c r="AP37" s="810">
        <v>600</v>
      </c>
      <c r="AQ37" s="810">
        <v>25</v>
      </c>
      <c r="AR37" s="810">
        <v>40</v>
      </c>
      <c r="AS37" s="810">
        <v>0</v>
      </c>
      <c r="AT37" s="974">
        <v>0</v>
      </c>
      <c r="AU37" s="810">
        <v>100</v>
      </c>
      <c r="AV37" s="974">
        <v>0</v>
      </c>
      <c r="AW37" s="810">
        <v>45</v>
      </c>
      <c r="AX37" s="921">
        <v>18000</v>
      </c>
      <c r="AY37" s="811">
        <v>5600</v>
      </c>
      <c r="AZ37" s="811">
        <v>30</v>
      </c>
      <c r="BA37" s="921">
        <v>85000</v>
      </c>
      <c r="BB37" s="810">
        <v>180000</v>
      </c>
      <c r="BC37" s="974">
        <v>0</v>
      </c>
      <c r="BD37" s="974">
        <v>0</v>
      </c>
      <c r="BE37" s="834">
        <v>14000</v>
      </c>
      <c r="BF37" s="809">
        <v>28000</v>
      </c>
      <c r="BG37" s="799">
        <v>55.3</v>
      </c>
    </row>
    <row r="38" spans="2:59" x14ac:dyDescent="0.25">
      <c r="B38" s="903">
        <v>28</v>
      </c>
      <c r="C38" s="904">
        <v>41668</v>
      </c>
      <c r="D38" s="922" t="s">
        <v>86</v>
      </c>
      <c r="E38" s="906">
        <v>33228</v>
      </c>
      <c r="F38" s="907">
        <v>29522</v>
      </c>
      <c r="G38" s="908">
        <v>3706</v>
      </c>
      <c r="H38" s="141">
        <v>387</v>
      </c>
      <c r="I38" s="157">
        <v>189</v>
      </c>
      <c r="J38" s="983">
        <v>0.36</v>
      </c>
      <c r="K38" s="756">
        <v>12</v>
      </c>
      <c r="L38" s="909">
        <v>2.7</v>
      </c>
      <c r="M38" s="197">
        <v>9</v>
      </c>
      <c r="N38" s="996">
        <v>0</v>
      </c>
      <c r="O38" s="197">
        <v>80</v>
      </c>
      <c r="P38" s="197">
        <v>1</v>
      </c>
      <c r="Q38" s="911">
        <v>9</v>
      </c>
      <c r="R38" s="756">
        <v>0</v>
      </c>
      <c r="S38" s="154">
        <v>0</v>
      </c>
      <c r="T38" s="756">
        <v>10</v>
      </c>
      <c r="U38" s="154">
        <v>2</v>
      </c>
      <c r="V38" s="154">
        <v>261</v>
      </c>
      <c r="W38" s="197">
        <v>525</v>
      </c>
      <c r="X38" s="197">
        <v>2833</v>
      </c>
      <c r="Y38" s="197">
        <v>2119</v>
      </c>
      <c r="Z38" s="197">
        <v>743</v>
      </c>
      <c r="AA38" s="154">
        <v>210</v>
      </c>
      <c r="AB38" s="1153">
        <v>11431</v>
      </c>
      <c r="AC38" s="1135">
        <v>100</v>
      </c>
      <c r="AD38" s="1135">
        <v>100</v>
      </c>
      <c r="AE38" s="1135">
        <v>100</v>
      </c>
      <c r="AF38" s="915">
        <v>5467</v>
      </c>
      <c r="AG38" s="915">
        <v>5598</v>
      </c>
      <c r="AH38" s="916">
        <v>204</v>
      </c>
      <c r="AI38" s="917">
        <v>1252.5</v>
      </c>
      <c r="AJ38" s="918">
        <v>2210.8000000000002</v>
      </c>
      <c r="AK38" s="916">
        <v>15692.5376</v>
      </c>
      <c r="AL38" s="916">
        <v>4706.54</v>
      </c>
      <c r="AM38" s="916">
        <v>5838.28</v>
      </c>
      <c r="AN38" s="919">
        <v>6156</v>
      </c>
      <c r="AO38" s="920">
        <v>1745</v>
      </c>
      <c r="AP38" s="810">
        <v>700</v>
      </c>
      <c r="AQ38" s="810">
        <v>175</v>
      </c>
      <c r="AR38" s="810">
        <v>100</v>
      </c>
      <c r="AS38" s="810">
        <v>65</v>
      </c>
      <c r="AT38" s="810">
        <v>800</v>
      </c>
      <c r="AU38" s="810">
        <v>2800</v>
      </c>
      <c r="AV38" s="810">
        <v>95</v>
      </c>
      <c r="AW38" s="810">
        <v>93</v>
      </c>
      <c r="AX38" s="921">
        <v>8000</v>
      </c>
      <c r="AY38" s="811">
        <v>140000</v>
      </c>
      <c r="AZ38" s="811">
        <v>765</v>
      </c>
      <c r="BA38" s="921">
        <v>100000</v>
      </c>
      <c r="BB38" s="810">
        <v>210000</v>
      </c>
      <c r="BC38" s="811">
        <v>60000</v>
      </c>
      <c r="BD38" s="812">
        <v>75000</v>
      </c>
      <c r="BE38" s="835">
        <v>5400</v>
      </c>
      <c r="BF38" s="814">
        <v>9500</v>
      </c>
      <c r="BG38" s="752">
        <v>57.7</v>
      </c>
    </row>
    <row r="39" spans="2:59" x14ac:dyDescent="0.25">
      <c r="B39" s="903">
        <v>29</v>
      </c>
      <c r="C39" s="904">
        <v>41676</v>
      </c>
      <c r="D39" s="922" t="s">
        <v>62</v>
      </c>
      <c r="E39" s="906">
        <v>10567</v>
      </c>
      <c r="F39" s="907">
        <v>9474</v>
      </c>
      <c r="G39" s="893">
        <v>1093</v>
      </c>
      <c r="H39" s="141">
        <v>153</v>
      </c>
      <c r="I39" s="154">
        <v>58</v>
      </c>
      <c r="J39" s="983">
        <v>0.77</v>
      </c>
      <c r="K39" s="756">
        <v>7.2</v>
      </c>
      <c r="L39" s="909">
        <v>2</v>
      </c>
      <c r="M39" s="197">
        <v>4</v>
      </c>
      <c r="N39" s="974">
        <v>0</v>
      </c>
      <c r="O39" s="197">
        <v>35</v>
      </c>
      <c r="P39" s="974">
        <v>0</v>
      </c>
      <c r="Q39" s="911">
        <v>4</v>
      </c>
      <c r="R39" s="756">
        <v>0</v>
      </c>
      <c r="S39" s="154">
        <v>0</v>
      </c>
      <c r="T39" s="756">
        <v>3</v>
      </c>
      <c r="U39" s="154">
        <v>1</v>
      </c>
      <c r="V39" s="154">
        <v>97</v>
      </c>
      <c r="W39" s="197">
        <v>186</v>
      </c>
      <c r="X39" s="197">
        <v>1074</v>
      </c>
      <c r="Y39" s="197">
        <v>674</v>
      </c>
      <c r="Z39" s="197">
        <v>212</v>
      </c>
      <c r="AA39" s="154">
        <v>0</v>
      </c>
      <c r="AB39" s="1153">
        <v>3796</v>
      </c>
      <c r="AC39" s="1135">
        <v>96</v>
      </c>
      <c r="AD39" s="1135">
        <v>93</v>
      </c>
      <c r="AE39" s="1135">
        <v>93</v>
      </c>
      <c r="AF39" s="915">
        <v>1325</v>
      </c>
      <c r="AG39" s="915">
        <v>1808</v>
      </c>
      <c r="AH39" s="916">
        <v>15</v>
      </c>
      <c r="AI39" s="917">
        <v>112</v>
      </c>
      <c r="AJ39" s="898">
        <v>1772.5</v>
      </c>
      <c r="AK39" s="916">
        <v>9225.7000000000007</v>
      </c>
      <c r="AL39" s="916">
        <v>2790.06</v>
      </c>
      <c r="AM39" s="916">
        <v>3129</v>
      </c>
      <c r="AN39" s="919">
        <v>7038</v>
      </c>
      <c r="AO39" s="920">
        <v>1093</v>
      </c>
      <c r="AP39" s="928">
        <v>1500</v>
      </c>
      <c r="AQ39" s="928">
        <v>60</v>
      </c>
      <c r="AR39" s="928">
        <v>40</v>
      </c>
      <c r="AS39" s="928">
        <v>0</v>
      </c>
      <c r="AT39" s="928">
        <v>200</v>
      </c>
      <c r="AU39" s="928">
        <v>150</v>
      </c>
      <c r="AV39" s="928">
        <v>150</v>
      </c>
      <c r="AW39" s="928">
        <v>100</v>
      </c>
      <c r="AX39" s="921">
        <v>11000</v>
      </c>
      <c r="AY39" s="811">
        <v>30000</v>
      </c>
      <c r="AZ39" s="811">
        <v>165</v>
      </c>
      <c r="BA39" s="921">
        <v>0</v>
      </c>
      <c r="BB39" s="974">
        <v>0</v>
      </c>
      <c r="BC39" s="974">
        <v>0</v>
      </c>
      <c r="BD39" s="974">
        <v>0</v>
      </c>
      <c r="BE39" s="834">
        <v>35000</v>
      </c>
      <c r="BF39" s="809">
        <v>75000</v>
      </c>
      <c r="BG39" s="799">
        <v>51.1</v>
      </c>
    </row>
    <row r="40" spans="2:59" x14ac:dyDescent="0.25">
      <c r="B40" s="903">
        <v>30</v>
      </c>
      <c r="C40" s="904">
        <v>41770</v>
      </c>
      <c r="D40" s="922" t="s">
        <v>77</v>
      </c>
      <c r="E40" s="906">
        <v>22772</v>
      </c>
      <c r="F40" s="907">
        <v>19426</v>
      </c>
      <c r="G40" s="908">
        <v>3346</v>
      </c>
      <c r="H40" s="141">
        <v>361</v>
      </c>
      <c r="I40" s="154">
        <v>108</v>
      </c>
      <c r="J40" s="983">
        <v>0.08</v>
      </c>
      <c r="K40" s="756">
        <v>6.3</v>
      </c>
      <c r="L40" s="909">
        <v>1.3</v>
      </c>
      <c r="M40" s="197">
        <v>7</v>
      </c>
      <c r="N40" s="996">
        <v>0</v>
      </c>
      <c r="O40" s="197">
        <v>48</v>
      </c>
      <c r="P40" s="197">
        <v>2</v>
      </c>
      <c r="Q40" s="911">
        <v>7</v>
      </c>
      <c r="R40" s="756">
        <v>0</v>
      </c>
      <c r="S40" s="154">
        <v>0</v>
      </c>
      <c r="T40" s="756">
        <v>6</v>
      </c>
      <c r="U40" s="154">
        <v>2</v>
      </c>
      <c r="V40" s="154">
        <v>204</v>
      </c>
      <c r="W40" s="197">
        <v>433</v>
      </c>
      <c r="X40" s="197">
        <v>2590</v>
      </c>
      <c r="Y40" s="197">
        <v>1580</v>
      </c>
      <c r="Z40" s="197">
        <v>446</v>
      </c>
      <c r="AA40" s="154">
        <v>178</v>
      </c>
      <c r="AB40" s="1153">
        <v>7303</v>
      </c>
      <c r="AC40" s="1135">
        <v>99</v>
      </c>
      <c r="AD40" s="1135">
        <v>98</v>
      </c>
      <c r="AE40" s="1135">
        <v>98</v>
      </c>
      <c r="AF40" s="915">
        <v>1139</v>
      </c>
      <c r="AG40" s="915">
        <v>416</v>
      </c>
      <c r="AH40" s="916">
        <v>21</v>
      </c>
      <c r="AI40" s="917">
        <v>295</v>
      </c>
      <c r="AJ40" s="918">
        <v>631</v>
      </c>
      <c r="AK40" s="916">
        <v>4993.1620000000003</v>
      </c>
      <c r="AL40" s="916">
        <v>5782.36</v>
      </c>
      <c r="AM40" s="916">
        <v>7351.79</v>
      </c>
      <c r="AN40" s="919">
        <v>8890</v>
      </c>
      <c r="AO40" s="920">
        <v>643</v>
      </c>
      <c r="AP40" s="810">
        <v>1200</v>
      </c>
      <c r="AQ40" s="810">
        <v>55</v>
      </c>
      <c r="AR40" s="810">
        <v>18</v>
      </c>
      <c r="AS40" s="810">
        <v>8</v>
      </c>
      <c r="AT40" s="810">
        <v>191</v>
      </c>
      <c r="AU40" s="996">
        <v>0</v>
      </c>
      <c r="AV40" s="810">
        <v>145</v>
      </c>
      <c r="AW40" s="810">
        <v>80</v>
      </c>
      <c r="AX40" s="921">
        <v>13000</v>
      </c>
      <c r="AY40" s="811">
        <v>7500</v>
      </c>
      <c r="AZ40" s="811">
        <v>155</v>
      </c>
      <c r="BA40" s="921">
        <v>122000</v>
      </c>
      <c r="BB40" s="810">
        <v>300000</v>
      </c>
      <c r="BC40" s="996">
        <v>0</v>
      </c>
      <c r="BD40" s="996">
        <v>0</v>
      </c>
      <c r="BE40" s="835">
        <v>7000</v>
      </c>
      <c r="BF40" s="814">
        <v>13800</v>
      </c>
      <c r="BG40" s="752">
        <v>59.2</v>
      </c>
    </row>
    <row r="41" spans="2:59" x14ac:dyDescent="0.25">
      <c r="B41" s="889">
        <v>31</v>
      </c>
      <c r="C41" s="904">
        <v>41791</v>
      </c>
      <c r="D41" s="922" t="s">
        <v>78</v>
      </c>
      <c r="E41" s="906">
        <v>17575</v>
      </c>
      <c r="F41" s="907">
        <v>15713</v>
      </c>
      <c r="G41" s="893">
        <v>1862</v>
      </c>
      <c r="H41" s="141">
        <v>248</v>
      </c>
      <c r="I41" s="154">
        <v>101</v>
      </c>
      <c r="J41" s="1137">
        <v>0.12</v>
      </c>
      <c r="K41" s="756">
        <v>9.1999999999999993</v>
      </c>
      <c r="L41" s="909">
        <v>3.1</v>
      </c>
      <c r="M41" s="197">
        <v>6</v>
      </c>
      <c r="N41" s="974">
        <v>0</v>
      </c>
      <c r="O41" s="197">
        <v>45</v>
      </c>
      <c r="P41" s="197">
        <v>1</v>
      </c>
      <c r="Q41" s="911">
        <v>6</v>
      </c>
      <c r="R41" s="756">
        <v>0</v>
      </c>
      <c r="S41" s="154">
        <v>0</v>
      </c>
      <c r="T41" s="756">
        <v>6</v>
      </c>
      <c r="U41" s="154">
        <v>2</v>
      </c>
      <c r="V41" s="154">
        <v>162</v>
      </c>
      <c r="W41" s="197">
        <v>313</v>
      </c>
      <c r="X41" s="197">
        <v>1589</v>
      </c>
      <c r="Y41" s="197">
        <v>1125</v>
      </c>
      <c r="Z41" s="197">
        <v>506</v>
      </c>
      <c r="AA41" s="154">
        <v>114</v>
      </c>
      <c r="AB41" s="1153">
        <v>6044</v>
      </c>
      <c r="AC41" s="1135">
        <v>96.62</v>
      </c>
      <c r="AD41" s="1135">
        <v>94.59</v>
      </c>
      <c r="AE41" s="1135">
        <v>94.59</v>
      </c>
      <c r="AF41" s="915">
        <v>1144</v>
      </c>
      <c r="AG41" s="915">
        <v>1021</v>
      </c>
      <c r="AH41" s="916">
        <v>71</v>
      </c>
      <c r="AI41" s="917">
        <v>874.22900000000004</v>
      </c>
      <c r="AJ41" s="898">
        <v>1281.1439999999998</v>
      </c>
      <c r="AK41" s="916">
        <v>8822.6403546000001</v>
      </c>
      <c r="AL41" s="916">
        <v>2652.68</v>
      </c>
      <c r="AM41" s="916">
        <v>3388.69</v>
      </c>
      <c r="AN41" s="919">
        <v>17302</v>
      </c>
      <c r="AO41" s="920">
        <v>1382</v>
      </c>
      <c r="AP41" s="810">
        <v>900</v>
      </c>
      <c r="AQ41" s="810">
        <v>70</v>
      </c>
      <c r="AR41" s="810">
        <v>130</v>
      </c>
      <c r="AS41" s="810">
        <v>113</v>
      </c>
      <c r="AT41" s="974">
        <v>0</v>
      </c>
      <c r="AU41" s="810">
        <v>40</v>
      </c>
      <c r="AV41" s="810">
        <v>18</v>
      </c>
      <c r="AW41" s="810">
        <v>35</v>
      </c>
      <c r="AX41" s="921">
        <v>6000</v>
      </c>
      <c r="AY41" s="811">
        <v>75000</v>
      </c>
      <c r="AZ41" s="811">
        <v>170</v>
      </c>
      <c r="BA41" s="921">
        <v>180000</v>
      </c>
      <c r="BB41" s="810">
        <v>360000</v>
      </c>
      <c r="BC41" s="811">
        <v>4400</v>
      </c>
      <c r="BD41" s="812">
        <v>5500</v>
      </c>
      <c r="BE41" s="974">
        <v>0</v>
      </c>
      <c r="BF41" s="1758">
        <v>0</v>
      </c>
      <c r="BG41" s="799">
        <v>52.8</v>
      </c>
    </row>
    <row r="42" spans="2:59" x14ac:dyDescent="0.25">
      <c r="B42" s="903">
        <v>32</v>
      </c>
      <c r="C42" s="904">
        <v>41799</v>
      </c>
      <c r="D42" s="922" t="s">
        <v>63</v>
      </c>
      <c r="E42" s="906">
        <v>12828</v>
      </c>
      <c r="F42" s="907">
        <v>10946</v>
      </c>
      <c r="G42" s="908">
        <v>1882</v>
      </c>
      <c r="H42" s="141">
        <v>147</v>
      </c>
      <c r="I42" s="154">
        <v>64</v>
      </c>
      <c r="J42" s="983">
        <v>0.37</v>
      </c>
      <c r="K42" s="756">
        <v>6.8</v>
      </c>
      <c r="L42" s="909">
        <v>1.7</v>
      </c>
      <c r="M42" s="197">
        <v>4</v>
      </c>
      <c r="N42" s="996">
        <v>0</v>
      </c>
      <c r="O42" s="197">
        <v>42</v>
      </c>
      <c r="P42" s="996">
        <v>0</v>
      </c>
      <c r="Q42" s="911">
        <v>4</v>
      </c>
      <c r="R42" s="756">
        <v>0</v>
      </c>
      <c r="S42" s="154">
        <v>0</v>
      </c>
      <c r="T42" s="756">
        <v>4</v>
      </c>
      <c r="U42" s="154">
        <v>2</v>
      </c>
      <c r="V42" s="154">
        <v>117</v>
      </c>
      <c r="W42" s="197">
        <v>216</v>
      </c>
      <c r="X42" s="197">
        <v>1116</v>
      </c>
      <c r="Y42" s="197">
        <v>785</v>
      </c>
      <c r="Z42" s="197">
        <v>272</v>
      </c>
      <c r="AA42" s="154">
        <v>62</v>
      </c>
      <c r="AB42" s="1153">
        <v>4258</v>
      </c>
      <c r="AC42" s="1135">
        <v>96</v>
      </c>
      <c r="AD42" s="1135">
        <v>93</v>
      </c>
      <c r="AE42" s="1135">
        <v>93</v>
      </c>
      <c r="AF42" s="915">
        <v>15218</v>
      </c>
      <c r="AG42" s="915">
        <v>16356</v>
      </c>
      <c r="AH42" s="916">
        <v>29</v>
      </c>
      <c r="AI42" s="917">
        <v>205</v>
      </c>
      <c r="AJ42" s="918">
        <v>3916.91</v>
      </c>
      <c r="AK42" s="916">
        <v>20875.128000000001</v>
      </c>
      <c r="AL42" s="916">
        <v>2794.71</v>
      </c>
      <c r="AM42" s="916">
        <v>3276.29</v>
      </c>
      <c r="AN42" s="919">
        <v>16629</v>
      </c>
      <c r="AO42" s="920">
        <v>816</v>
      </c>
      <c r="AP42" s="810">
        <v>1300</v>
      </c>
      <c r="AQ42" s="810">
        <v>950</v>
      </c>
      <c r="AR42" s="810">
        <v>80</v>
      </c>
      <c r="AS42" s="810">
        <v>52</v>
      </c>
      <c r="AT42" s="996">
        <v>0</v>
      </c>
      <c r="AU42" s="810">
        <v>1500</v>
      </c>
      <c r="AV42" s="996">
        <v>0</v>
      </c>
      <c r="AW42" s="810">
        <v>400</v>
      </c>
      <c r="AX42" s="921">
        <v>4000</v>
      </c>
      <c r="AY42" s="811">
        <v>9600</v>
      </c>
      <c r="AZ42" s="811">
        <v>55</v>
      </c>
      <c r="BA42" s="921">
        <v>735000</v>
      </c>
      <c r="BB42" s="810">
        <v>1540000</v>
      </c>
      <c r="BC42" s="811">
        <v>60000</v>
      </c>
      <c r="BD42" s="812">
        <v>65000</v>
      </c>
      <c r="BE42" s="996">
        <v>0</v>
      </c>
      <c r="BF42" s="1759">
        <v>0</v>
      </c>
      <c r="BG42" s="752">
        <v>53.3</v>
      </c>
    </row>
    <row r="43" spans="2:59" x14ac:dyDescent="0.25">
      <c r="B43" s="903">
        <v>33</v>
      </c>
      <c r="C43" s="904">
        <v>41801</v>
      </c>
      <c r="D43" s="922" t="s">
        <v>64</v>
      </c>
      <c r="E43" s="906">
        <v>8119</v>
      </c>
      <c r="F43" s="907">
        <v>7248</v>
      </c>
      <c r="G43" s="893">
        <v>871</v>
      </c>
      <c r="H43" s="141">
        <v>111</v>
      </c>
      <c r="I43" s="157">
        <v>42</v>
      </c>
      <c r="J43" s="983">
        <v>0.12</v>
      </c>
      <c r="K43" s="756">
        <v>10</v>
      </c>
      <c r="L43" s="909">
        <v>1.4</v>
      </c>
      <c r="M43" s="197">
        <v>3</v>
      </c>
      <c r="N43" s="974">
        <v>0</v>
      </c>
      <c r="O43" s="197">
        <v>20</v>
      </c>
      <c r="P43" s="974">
        <v>0</v>
      </c>
      <c r="Q43" s="911">
        <v>3</v>
      </c>
      <c r="R43" s="756">
        <v>0</v>
      </c>
      <c r="S43" s="154">
        <v>0</v>
      </c>
      <c r="T43" s="756">
        <v>2</v>
      </c>
      <c r="U43" s="154">
        <v>1</v>
      </c>
      <c r="V43" s="154">
        <v>60</v>
      </c>
      <c r="W43" s="197">
        <v>121</v>
      </c>
      <c r="X43" s="197">
        <v>745</v>
      </c>
      <c r="Y43" s="197">
        <v>427</v>
      </c>
      <c r="Z43" s="197">
        <v>148</v>
      </c>
      <c r="AA43" s="154">
        <v>23</v>
      </c>
      <c r="AB43" s="1153">
        <v>3026</v>
      </c>
      <c r="AC43" s="1135">
        <v>99.5</v>
      </c>
      <c r="AD43" s="1135">
        <v>99</v>
      </c>
      <c r="AE43" s="1135">
        <v>99</v>
      </c>
      <c r="AF43" s="915">
        <v>1179</v>
      </c>
      <c r="AG43" s="915">
        <v>1174</v>
      </c>
      <c r="AH43" s="916">
        <v>26</v>
      </c>
      <c r="AI43" s="917">
        <v>183.2</v>
      </c>
      <c r="AJ43" s="898">
        <v>424.59999999999997</v>
      </c>
      <c r="AK43" s="916">
        <v>1784.335</v>
      </c>
      <c r="AL43" s="916">
        <v>2329.3200000000002</v>
      </c>
      <c r="AM43" s="916">
        <v>2779.73</v>
      </c>
      <c r="AN43" s="919">
        <v>6320</v>
      </c>
      <c r="AO43" s="920">
        <v>4938</v>
      </c>
      <c r="AP43" s="810">
        <v>300</v>
      </c>
      <c r="AQ43" s="810">
        <v>35</v>
      </c>
      <c r="AR43" s="810">
        <v>189</v>
      </c>
      <c r="AS43" s="810">
        <v>16</v>
      </c>
      <c r="AT43" s="974">
        <v>0</v>
      </c>
      <c r="AU43" s="974">
        <v>0</v>
      </c>
      <c r="AV43" s="810">
        <v>45</v>
      </c>
      <c r="AW43" s="810">
        <v>120</v>
      </c>
      <c r="AX43" s="921">
        <v>2000</v>
      </c>
      <c r="AY43" s="811">
        <v>6900</v>
      </c>
      <c r="AZ43" s="811">
        <v>24</v>
      </c>
      <c r="BA43" s="921">
        <v>20000</v>
      </c>
      <c r="BB43" s="810">
        <v>40000</v>
      </c>
      <c r="BC43" s="811">
        <v>560</v>
      </c>
      <c r="BD43" s="808">
        <v>800</v>
      </c>
      <c r="BE43" s="834">
        <v>30000</v>
      </c>
      <c r="BF43" s="809">
        <v>72000</v>
      </c>
      <c r="BG43" s="799">
        <v>52.8</v>
      </c>
    </row>
    <row r="44" spans="2:59" x14ac:dyDescent="0.25">
      <c r="B44" s="903">
        <v>34</v>
      </c>
      <c r="C44" s="904">
        <v>41797</v>
      </c>
      <c r="D44" s="922" t="s">
        <v>71</v>
      </c>
      <c r="E44" s="906">
        <v>10517</v>
      </c>
      <c r="F44" s="907">
        <v>8665</v>
      </c>
      <c r="G44" s="908">
        <v>1852</v>
      </c>
      <c r="H44" s="141">
        <v>122</v>
      </c>
      <c r="I44" s="154">
        <v>64</v>
      </c>
      <c r="J44" s="1137">
        <v>0.5</v>
      </c>
      <c r="K44" s="756">
        <v>9.5</v>
      </c>
      <c r="L44" s="909">
        <v>2.2000000000000002</v>
      </c>
      <c r="M44" s="197">
        <v>4</v>
      </c>
      <c r="N44" s="996">
        <v>0</v>
      </c>
      <c r="O44" s="197">
        <v>16</v>
      </c>
      <c r="P44" s="195">
        <v>1</v>
      </c>
      <c r="Q44" s="911">
        <v>3</v>
      </c>
      <c r="R44" s="756">
        <v>0</v>
      </c>
      <c r="S44" s="154">
        <v>0</v>
      </c>
      <c r="T44" s="756">
        <v>3</v>
      </c>
      <c r="U44" s="154">
        <v>1</v>
      </c>
      <c r="V44" s="154">
        <v>91</v>
      </c>
      <c r="W44" s="197">
        <v>145</v>
      </c>
      <c r="X44" s="197">
        <v>888</v>
      </c>
      <c r="Y44" s="197">
        <v>653</v>
      </c>
      <c r="Z44" s="197">
        <v>332</v>
      </c>
      <c r="AA44" s="154">
        <v>31</v>
      </c>
      <c r="AB44" s="1153">
        <v>4056</v>
      </c>
      <c r="AC44" s="1135">
        <v>100</v>
      </c>
      <c r="AD44" s="1135">
        <v>100</v>
      </c>
      <c r="AE44" s="1135">
        <v>100</v>
      </c>
      <c r="AF44" s="915">
        <v>6019</v>
      </c>
      <c r="AG44" s="915">
        <v>4784</v>
      </c>
      <c r="AH44" s="916">
        <v>5</v>
      </c>
      <c r="AI44" s="917">
        <v>75</v>
      </c>
      <c r="AJ44" s="918">
        <v>333.56</v>
      </c>
      <c r="AK44" s="916">
        <v>1118.46</v>
      </c>
      <c r="AL44" s="916">
        <v>580.16999999999996</v>
      </c>
      <c r="AM44" s="916">
        <v>676.98</v>
      </c>
      <c r="AN44" s="919">
        <v>18080</v>
      </c>
      <c r="AO44" s="920">
        <v>4694</v>
      </c>
      <c r="AP44" s="810">
        <v>800</v>
      </c>
      <c r="AQ44" s="810">
        <v>30</v>
      </c>
      <c r="AR44" s="810">
        <v>30</v>
      </c>
      <c r="AS44" s="810">
        <v>3</v>
      </c>
      <c r="AT44" s="810">
        <v>50</v>
      </c>
      <c r="AU44" s="810">
        <v>50</v>
      </c>
      <c r="AV44" s="810">
        <v>100</v>
      </c>
      <c r="AW44" s="810">
        <v>15</v>
      </c>
      <c r="AX44" s="921">
        <v>20000</v>
      </c>
      <c r="AY44" s="811">
        <v>21600</v>
      </c>
      <c r="AZ44" s="811">
        <v>140</v>
      </c>
      <c r="BA44" s="921">
        <v>40000</v>
      </c>
      <c r="BB44" s="810">
        <v>80000</v>
      </c>
      <c r="BC44" s="811">
        <v>2400</v>
      </c>
      <c r="BD44" s="812">
        <v>4800</v>
      </c>
      <c r="BE44" s="996">
        <v>0</v>
      </c>
      <c r="BF44" s="1759">
        <v>0</v>
      </c>
      <c r="BG44" s="752">
        <v>62.1</v>
      </c>
    </row>
    <row r="45" spans="2:59" x14ac:dyDescent="0.25">
      <c r="B45" s="903">
        <v>35</v>
      </c>
      <c r="C45" s="904">
        <v>41807</v>
      </c>
      <c r="D45" s="922" t="s">
        <v>87</v>
      </c>
      <c r="E45" s="906">
        <v>21814</v>
      </c>
      <c r="F45" s="907">
        <v>19147</v>
      </c>
      <c r="G45" s="893">
        <v>2667</v>
      </c>
      <c r="H45" s="141">
        <v>300</v>
      </c>
      <c r="I45" s="154">
        <v>135</v>
      </c>
      <c r="J45" s="983">
        <v>0.16</v>
      </c>
      <c r="K45" s="756">
        <v>4.5</v>
      </c>
      <c r="L45" s="909">
        <v>0.3</v>
      </c>
      <c r="M45" s="197">
        <v>6</v>
      </c>
      <c r="N45" s="974">
        <v>0</v>
      </c>
      <c r="O45" s="197">
        <v>31</v>
      </c>
      <c r="P45" s="197">
        <v>3</v>
      </c>
      <c r="Q45" s="911">
        <v>6</v>
      </c>
      <c r="R45" s="756">
        <v>0</v>
      </c>
      <c r="S45" s="154">
        <v>0</v>
      </c>
      <c r="T45" s="756">
        <v>6</v>
      </c>
      <c r="U45" s="154">
        <v>1</v>
      </c>
      <c r="V45" s="154">
        <v>162</v>
      </c>
      <c r="W45" s="197">
        <v>330</v>
      </c>
      <c r="X45" s="197">
        <v>1743</v>
      </c>
      <c r="Y45" s="197">
        <v>1212</v>
      </c>
      <c r="Z45" s="197">
        <v>429</v>
      </c>
      <c r="AA45" s="154">
        <v>164</v>
      </c>
      <c r="AB45" s="1153">
        <v>7773</v>
      </c>
      <c r="AC45" s="1135">
        <v>98.5</v>
      </c>
      <c r="AD45" s="1135">
        <v>97</v>
      </c>
      <c r="AE45" s="1135">
        <v>97</v>
      </c>
      <c r="AF45" s="915">
        <v>603</v>
      </c>
      <c r="AG45" s="929">
        <v>597</v>
      </c>
      <c r="AH45" s="916">
        <v>31</v>
      </c>
      <c r="AI45" s="917">
        <v>418.5</v>
      </c>
      <c r="AJ45" s="898">
        <v>1022</v>
      </c>
      <c r="AK45" s="916">
        <v>8122.1</v>
      </c>
      <c r="AL45" s="916">
        <v>4093.03</v>
      </c>
      <c r="AM45" s="916">
        <v>5009.22</v>
      </c>
      <c r="AN45" s="919">
        <v>9938</v>
      </c>
      <c r="AO45" s="920">
        <v>2968</v>
      </c>
      <c r="AP45" s="921">
        <v>800</v>
      </c>
      <c r="AQ45" s="810">
        <v>120</v>
      </c>
      <c r="AR45" s="810">
        <v>5</v>
      </c>
      <c r="AS45" s="810">
        <v>5</v>
      </c>
      <c r="AT45" s="810">
        <v>4200</v>
      </c>
      <c r="AU45" s="810">
        <v>5000</v>
      </c>
      <c r="AV45" s="810">
        <v>150</v>
      </c>
      <c r="AW45" s="920">
        <v>200</v>
      </c>
      <c r="AX45" s="921">
        <v>8000</v>
      </c>
      <c r="AY45" s="811">
        <v>110000</v>
      </c>
      <c r="AZ45" s="811">
        <v>500</v>
      </c>
      <c r="BA45" s="921">
        <v>80000</v>
      </c>
      <c r="BB45" s="810">
        <v>167000</v>
      </c>
      <c r="BC45" s="811">
        <v>2115</v>
      </c>
      <c r="BD45" s="810">
        <v>4000</v>
      </c>
      <c r="BE45" s="974">
        <v>0</v>
      </c>
      <c r="BF45" s="1758">
        <v>0</v>
      </c>
      <c r="BG45" s="799">
        <v>59.2</v>
      </c>
    </row>
    <row r="46" spans="2:59" x14ac:dyDescent="0.25">
      <c r="B46" s="925">
        <v>36</v>
      </c>
      <c r="C46" s="904">
        <v>41872</v>
      </c>
      <c r="D46" s="922" t="s">
        <v>65</v>
      </c>
      <c r="E46" s="906">
        <v>7610</v>
      </c>
      <c r="F46" s="907">
        <v>6310</v>
      </c>
      <c r="G46" s="908">
        <v>1300</v>
      </c>
      <c r="H46" s="141">
        <v>67</v>
      </c>
      <c r="I46" s="154">
        <v>54</v>
      </c>
      <c r="J46" s="1137">
        <v>0</v>
      </c>
      <c r="K46" s="756">
        <v>3.8</v>
      </c>
      <c r="L46" s="909">
        <v>1.3</v>
      </c>
      <c r="M46" s="197">
        <v>4</v>
      </c>
      <c r="N46" s="197">
        <v>1</v>
      </c>
      <c r="O46" s="197">
        <v>10</v>
      </c>
      <c r="P46" s="996">
        <v>0</v>
      </c>
      <c r="Q46" s="911">
        <v>3</v>
      </c>
      <c r="R46" s="154">
        <v>1</v>
      </c>
      <c r="S46" s="154">
        <v>0</v>
      </c>
      <c r="T46" s="756">
        <v>1</v>
      </c>
      <c r="U46" s="154">
        <v>0</v>
      </c>
      <c r="V46" s="154">
        <v>63</v>
      </c>
      <c r="W46" s="197">
        <v>103</v>
      </c>
      <c r="X46" s="197">
        <v>597</v>
      </c>
      <c r="Y46" s="197">
        <v>435</v>
      </c>
      <c r="Z46" s="197">
        <v>157</v>
      </c>
      <c r="AA46" s="154">
        <v>79</v>
      </c>
      <c r="AB46" s="1153">
        <v>2766</v>
      </c>
      <c r="AC46" s="1135">
        <v>97.5</v>
      </c>
      <c r="AD46" s="1135">
        <v>95</v>
      </c>
      <c r="AE46" s="1135">
        <v>95</v>
      </c>
      <c r="AF46" s="915">
        <v>15221</v>
      </c>
      <c r="AG46" s="915">
        <v>16600</v>
      </c>
      <c r="AH46" s="916">
        <v>30</v>
      </c>
      <c r="AI46" s="917">
        <v>120</v>
      </c>
      <c r="AJ46" s="918">
        <v>351.27000000000004</v>
      </c>
      <c r="AK46" s="916">
        <v>2769.29</v>
      </c>
      <c r="AL46" s="916">
        <v>0</v>
      </c>
      <c r="AM46" s="916">
        <v>0</v>
      </c>
      <c r="AN46" s="919">
        <v>11685</v>
      </c>
      <c r="AO46" s="920">
        <v>1654</v>
      </c>
      <c r="AP46" s="921">
        <v>1200</v>
      </c>
      <c r="AQ46" s="810">
        <v>298</v>
      </c>
      <c r="AR46" s="810">
        <v>159</v>
      </c>
      <c r="AS46" s="810">
        <v>0</v>
      </c>
      <c r="AT46" s="996">
        <v>0</v>
      </c>
      <c r="AU46" s="996">
        <v>0</v>
      </c>
      <c r="AV46" s="810">
        <v>4500</v>
      </c>
      <c r="AW46" s="810">
        <v>5600</v>
      </c>
      <c r="AX46" s="921">
        <v>2000</v>
      </c>
      <c r="AY46" s="811">
        <v>12000</v>
      </c>
      <c r="AZ46" s="919">
        <v>75</v>
      </c>
      <c r="BA46" s="921">
        <v>4300000</v>
      </c>
      <c r="BB46" s="810">
        <v>9500000</v>
      </c>
      <c r="BC46" s="811">
        <v>33907.5</v>
      </c>
      <c r="BD46" s="810">
        <v>67000</v>
      </c>
      <c r="BE46" s="996">
        <v>0</v>
      </c>
      <c r="BF46" s="1759">
        <v>0</v>
      </c>
      <c r="BG46" s="752">
        <v>63.3</v>
      </c>
    </row>
    <row r="47" spans="2:59" ht="15.75" thickBot="1" x14ac:dyDescent="0.3">
      <c r="B47" s="903">
        <v>37</v>
      </c>
      <c r="C47" s="904">
        <v>41885</v>
      </c>
      <c r="D47" s="922" t="s">
        <v>66</v>
      </c>
      <c r="E47" s="906">
        <v>7522</v>
      </c>
      <c r="F47" s="930">
        <v>5151</v>
      </c>
      <c r="G47" s="893">
        <v>2371</v>
      </c>
      <c r="H47" s="926">
        <v>67</v>
      </c>
      <c r="I47" s="154">
        <v>48</v>
      </c>
      <c r="J47" s="983">
        <v>0.48</v>
      </c>
      <c r="K47" s="756">
        <v>5.5</v>
      </c>
      <c r="L47" s="909">
        <v>1.5</v>
      </c>
      <c r="M47" s="197">
        <v>1</v>
      </c>
      <c r="N47" s="974">
        <v>0</v>
      </c>
      <c r="O47" s="197">
        <v>7</v>
      </c>
      <c r="P47" s="197">
        <v>2</v>
      </c>
      <c r="Q47" s="911">
        <v>1</v>
      </c>
      <c r="R47" s="154">
        <v>0</v>
      </c>
      <c r="S47" s="154">
        <v>0</v>
      </c>
      <c r="T47" s="154">
        <v>3</v>
      </c>
      <c r="U47" s="154">
        <v>1</v>
      </c>
      <c r="V47" s="154">
        <v>49</v>
      </c>
      <c r="W47" s="197">
        <v>111</v>
      </c>
      <c r="X47" s="197">
        <v>598</v>
      </c>
      <c r="Y47" s="197">
        <v>449</v>
      </c>
      <c r="Z47" s="197">
        <v>178</v>
      </c>
      <c r="AA47" s="154">
        <v>35</v>
      </c>
      <c r="AB47" s="1154">
        <v>3156</v>
      </c>
      <c r="AC47" s="1135">
        <v>99.5</v>
      </c>
      <c r="AD47" s="1135">
        <v>99</v>
      </c>
      <c r="AE47" s="1136">
        <v>99</v>
      </c>
      <c r="AF47" s="929">
        <v>12732</v>
      </c>
      <c r="AG47" s="915">
        <v>14532</v>
      </c>
      <c r="AH47" s="916">
        <v>0</v>
      </c>
      <c r="AI47" s="917">
        <v>0</v>
      </c>
      <c r="AJ47" s="898">
        <v>171.625</v>
      </c>
      <c r="AK47" s="916">
        <v>751.3</v>
      </c>
      <c r="AL47" s="916">
        <v>0</v>
      </c>
      <c r="AM47" s="916">
        <v>0</v>
      </c>
      <c r="AN47" s="919">
        <v>15653</v>
      </c>
      <c r="AO47" s="931">
        <v>1102</v>
      </c>
      <c r="AP47" s="932">
        <v>600</v>
      </c>
      <c r="AQ47" s="932">
        <v>63</v>
      </c>
      <c r="AR47" s="932">
        <v>21</v>
      </c>
      <c r="AS47" s="932">
        <v>42</v>
      </c>
      <c r="AT47" s="974">
        <v>0</v>
      </c>
      <c r="AU47" s="974">
        <v>0</v>
      </c>
      <c r="AV47" s="932">
        <v>80</v>
      </c>
      <c r="AW47" s="932">
        <v>30</v>
      </c>
      <c r="AX47" s="933">
        <v>81000</v>
      </c>
      <c r="AY47" s="934">
        <v>9600</v>
      </c>
      <c r="AZ47" s="974">
        <v>0</v>
      </c>
      <c r="BA47" s="921">
        <v>450000</v>
      </c>
      <c r="BB47" s="810">
        <v>1100000</v>
      </c>
      <c r="BC47" s="974">
        <v>0</v>
      </c>
      <c r="BD47" s="974">
        <v>0</v>
      </c>
      <c r="BE47" s="974">
        <v>0</v>
      </c>
      <c r="BF47" s="1758">
        <v>0</v>
      </c>
      <c r="BG47" s="1760">
        <v>70</v>
      </c>
    </row>
    <row r="48" spans="2:59" ht="8.25" customHeight="1" thickTop="1" thickBot="1" x14ac:dyDescent="0.3">
      <c r="B48" s="935"/>
      <c r="C48" s="936"/>
      <c r="D48" s="936"/>
      <c r="E48" s="237"/>
      <c r="F48" s="237"/>
      <c r="G48" s="237"/>
      <c r="H48" s="237"/>
      <c r="I48" s="237"/>
      <c r="J48" s="937"/>
      <c r="K48" s="937"/>
      <c r="L48" s="1116"/>
      <c r="M48" s="237"/>
      <c r="N48" s="237"/>
      <c r="O48" s="237"/>
      <c r="P48" s="237"/>
      <c r="Q48" s="237"/>
      <c r="R48" s="237"/>
      <c r="S48" s="237"/>
      <c r="T48" s="237"/>
      <c r="U48" s="237"/>
      <c r="V48" s="237"/>
      <c r="W48" s="237"/>
      <c r="X48" s="237"/>
      <c r="Y48" s="237"/>
      <c r="Z48" s="237"/>
      <c r="AA48" s="237"/>
      <c r="AB48" s="237"/>
      <c r="AC48" s="936"/>
      <c r="AD48" s="936"/>
      <c r="AE48" s="936"/>
      <c r="AF48" s="1115"/>
      <c r="AG48" s="938"/>
      <c r="AH48" s="939"/>
      <c r="AI48" s="940"/>
      <c r="AJ48" s="237"/>
      <c r="AK48" s="237"/>
      <c r="AL48" s="237"/>
      <c r="AM48" s="237"/>
      <c r="AN48" s="1114"/>
      <c r="AO48" s="237"/>
      <c r="AP48" s="237"/>
      <c r="AQ48" s="237"/>
      <c r="AR48" s="237"/>
      <c r="AS48" s="237"/>
      <c r="AT48" s="237"/>
      <c r="AU48" s="237"/>
      <c r="AV48" s="237"/>
      <c r="AW48" s="237"/>
      <c r="AX48" s="237"/>
      <c r="AY48" s="237"/>
      <c r="AZ48" s="1114"/>
      <c r="BA48" s="237"/>
      <c r="BB48" s="237"/>
      <c r="BC48" s="237"/>
      <c r="BD48" s="237"/>
      <c r="BE48" s="941"/>
      <c r="BF48" s="1113"/>
      <c r="BG48" s="1102"/>
    </row>
    <row r="49" spans="2:59" ht="16.5" customHeight="1" thickBot="1" x14ac:dyDescent="0.3">
      <c r="B49" s="904"/>
      <c r="C49" s="904"/>
      <c r="D49" s="904"/>
      <c r="E49" s="154"/>
      <c r="F49" s="154"/>
      <c r="G49" s="154"/>
      <c r="H49" s="154"/>
      <c r="I49" s="154"/>
      <c r="J49" s="66"/>
      <c r="K49" s="66"/>
      <c r="L49" s="66"/>
      <c r="M49" s="154"/>
      <c r="N49" s="154"/>
      <c r="O49" s="154"/>
      <c r="P49" s="154"/>
      <c r="Q49" s="154"/>
      <c r="R49" s="154"/>
      <c r="S49" s="154"/>
      <c r="T49" s="154"/>
      <c r="U49" s="154"/>
      <c r="V49" s="154"/>
      <c r="W49" s="154"/>
      <c r="X49" s="154"/>
      <c r="Y49" s="154"/>
      <c r="Z49" s="154"/>
      <c r="AA49" s="154"/>
      <c r="AB49" s="154"/>
      <c r="AC49" s="904"/>
      <c r="AD49" s="904"/>
      <c r="AE49" s="904"/>
      <c r="AF49" s="1106"/>
      <c r="AG49" s="1107"/>
      <c r="AH49" s="1108"/>
      <c r="AI49" s="1109"/>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110"/>
      <c r="BF49" s="1032"/>
      <c r="BG49" s="1018"/>
    </row>
    <row r="50" spans="2:59" ht="16.5" customHeight="1" x14ac:dyDescent="0.25">
      <c r="B50" s="331" t="s">
        <v>301</v>
      </c>
      <c r="C50" s="1036"/>
      <c r="D50" s="1036"/>
      <c r="E50" s="1009"/>
      <c r="F50" s="1009"/>
      <c r="G50" s="1009"/>
      <c r="H50" s="1009"/>
      <c r="I50" s="1009"/>
      <c r="J50" s="1009"/>
      <c r="K50" s="1009"/>
      <c r="L50" s="1063"/>
      <c r="M50" s="154"/>
      <c r="N50" s="154"/>
      <c r="O50" s="154"/>
      <c r="P50" s="154"/>
      <c r="Q50" s="154"/>
      <c r="R50" s="154"/>
      <c r="S50" s="154"/>
      <c r="T50" s="154"/>
      <c r="U50" s="154"/>
      <c r="V50" s="154"/>
      <c r="W50" s="154"/>
      <c r="X50" s="154"/>
      <c r="Y50" s="154"/>
      <c r="Z50" s="154"/>
      <c r="AA50" s="154"/>
      <c r="AB50" s="154"/>
      <c r="AC50" s="904"/>
      <c r="AD50" s="904"/>
      <c r="AE50" s="904"/>
      <c r="AF50" s="1106"/>
      <c r="AG50" s="1107"/>
      <c r="AH50" s="1108"/>
      <c r="AI50" s="1109"/>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110"/>
      <c r="BF50" s="1032"/>
      <c r="BG50" s="1018"/>
    </row>
    <row r="51" spans="2:59" ht="18" customHeight="1" x14ac:dyDescent="0.25">
      <c r="B51" s="332" t="s">
        <v>306</v>
      </c>
      <c r="C51" s="999"/>
      <c r="D51" s="999"/>
      <c r="E51" s="1011"/>
      <c r="F51" s="1011"/>
      <c r="G51" s="1011"/>
      <c r="H51" s="1011"/>
      <c r="I51" s="1011"/>
      <c r="J51" s="1011"/>
      <c r="K51" s="1011"/>
      <c r="L51" s="1064"/>
      <c r="M51" s="154"/>
      <c r="N51" s="154"/>
      <c r="O51" s="154"/>
      <c r="P51" s="154"/>
      <c r="Q51" s="154"/>
      <c r="R51" s="154"/>
      <c r="S51" s="154"/>
      <c r="T51" s="154"/>
      <c r="U51" s="154"/>
      <c r="V51" s="154"/>
      <c r="W51" s="154"/>
      <c r="X51" s="154"/>
      <c r="Y51" s="154"/>
      <c r="Z51" s="154"/>
      <c r="AA51" s="154"/>
      <c r="AB51" s="154"/>
      <c r="AC51" s="904"/>
      <c r="AD51" s="904"/>
      <c r="AE51" s="904"/>
      <c r="AF51" s="1106"/>
      <c r="AG51" s="1107"/>
      <c r="AH51" s="1108"/>
      <c r="AI51" s="1109"/>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110"/>
      <c r="BF51" s="1032"/>
      <c r="BG51" s="1018"/>
    </row>
    <row r="52" spans="2:59" ht="4.5" customHeight="1" thickBot="1" x14ac:dyDescent="0.3">
      <c r="B52" s="1013"/>
      <c r="C52" s="27"/>
      <c r="D52" s="27"/>
      <c r="E52" s="27"/>
      <c r="F52" s="27"/>
      <c r="G52" s="27"/>
      <c r="H52" s="1014"/>
      <c r="I52" s="1015"/>
      <c r="J52" s="1015"/>
      <c r="K52" s="1065"/>
      <c r="L52" s="115"/>
      <c r="M52" s="154"/>
      <c r="N52" s="154"/>
      <c r="O52" s="154"/>
      <c r="P52" s="154"/>
      <c r="Q52" s="154"/>
      <c r="R52" s="154"/>
      <c r="S52" s="154"/>
      <c r="T52" s="154"/>
      <c r="U52" s="154"/>
      <c r="V52" s="154"/>
      <c r="W52" s="154"/>
      <c r="X52" s="154"/>
      <c r="Y52" s="154"/>
      <c r="Z52" s="154"/>
      <c r="AA52" s="154"/>
      <c r="AB52" s="154"/>
      <c r="AC52" s="904"/>
      <c r="AD52" s="904"/>
      <c r="AE52" s="904"/>
      <c r="AF52" s="1106"/>
      <c r="AG52" s="1107"/>
      <c r="AH52" s="1108"/>
      <c r="AI52" s="1109"/>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110"/>
      <c r="BF52" s="1032"/>
      <c r="BG52" s="1018"/>
    </row>
    <row r="53" spans="2:59" ht="15.75" thickBot="1" x14ac:dyDescent="0.3"/>
    <row r="54" spans="2:59" ht="16.5" customHeight="1" x14ac:dyDescent="0.25">
      <c r="B54" s="1378" t="s">
        <v>127</v>
      </c>
      <c r="C54" s="1379"/>
      <c r="D54" s="334"/>
      <c r="E54" s="334"/>
      <c r="F54" s="334"/>
      <c r="G54" s="334"/>
      <c r="H54" s="334"/>
      <c r="I54" s="334"/>
      <c r="J54" s="334"/>
      <c r="K54" s="334"/>
      <c r="L54" s="306"/>
      <c r="N54" s="729"/>
    </row>
    <row r="55" spans="2:59" x14ac:dyDescent="0.25">
      <c r="B55" s="1380" t="s">
        <v>237</v>
      </c>
      <c r="C55" s="1381"/>
      <c r="D55" s="1381"/>
      <c r="E55" s="1381"/>
      <c r="F55" s="1381"/>
      <c r="G55" s="1381"/>
      <c r="H55" s="330"/>
      <c r="I55" s="330"/>
      <c r="J55" s="330"/>
      <c r="K55" s="330"/>
      <c r="L55" s="725"/>
      <c r="M55" s="345"/>
    </row>
    <row r="56" spans="2:59" x14ac:dyDescent="0.25">
      <c r="B56" s="339" t="s">
        <v>193</v>
      </c>
      <c r="C56" s="340"/>
      <c r="D56" s="340"/>
      <c r="E56" s="340"/>
      <c r="F56" s="340"/>
      <c r="G56" s="340"/>
      <c r="H56" s="340"/>
      <c r="I56" s="340"/>
      <c r="J56" s="340"/>
      <c r="K56" s="340"/>
      <c r="L56" s="347"/>
    </row>
    <row r="57" spans="2:59" x14ac:dyDescent="0.25">
      <c r="B57" s="1380" t="s">
        <v>197</v>
      </c>
      <c r="C57" s="1381"/>
      <c r="D57" s="1381"/>
      <c r="E57" s="1381"/>
      <c r="F57" s="1381"/>
      <c r="G57" s="1381"/>
      <c r="H57" s="1381"/>
      <c r="I57" s="1381"/>
      <c r="J57" s="1381"/>
      <c r="K57" s="1381"/>
      <c r="L57" s="347"/>
    </row>
    <row r="58" spans="2:59" x14ac:dyDescent="0.25">
      <c r="B58" s="332" t="s">
        <v>227</v>
      </c>
      <c r="C58" s="330"/>
      <c r="D58" s="330"/>
      <c r="E58" s="330"/>
      <c r="F58" s="330"/>
      <c r="G58" s="330"/>
      <c r="H58" s="340"/>
      <c r="I58" s="340"/>
      <c r="J58" s="340"/>
      <c r="K58" s="340"/>
      <c r="L58" s="347"/>
    </row>
    <row r="59" spans="2:59" ht="15" customHeight="1" x14ac:dyDescent="0.25">
      <c r="B59" s="1671" t="s">
        <v>228</v>
      </c>
      <c r="C59" s="1381"/>
      <c r="D59" s="1381"/>
      <c r="E59" s="1381"/>
      <c r="F59" s="1381"/>
      <c r="G59" s="1381"/>
      <c r="H59" s="1381"/>
      <c r="I59" s="1381"/>
      <c r="J59" s="1381"/>
      <c r="K59" s="1381"/>
      <c r="L59" s="1382"/>
    </row>
    <row r="60" spans="2:59" ht="15" customHeight="1" x14ac:dyDescent="0.25">
      <c r="B60" s="332" t="s">
        <v>231</v>
      </c>
      <c r="C60" s="330"/>
      <c r="D60" s="330"/>
      <c r="E60" s="330"/>
      <c r="F60" s="330"/>
      <c r="G60" s="330"/>
      <c r="H60" s="330"/>
      <c r="I60" s="330"/>
      <c r="J60" s="330"/>
      <c r="K60" s="330"/>
      <c r="L60" s="347"/>
    </row>
    <row r="61" spans="2:59" x14ac:dyDescent="0.25">
      <c r="B61" s="1380" t="s">
        <v>232</v>
      </c>
      <c r="C61" s="1381"/>
      <c r="D61" s="1381"/>
      <c r="E61" s="1381"/>
      <c r="F61" s="1381"/>
      <c r="G61" s="1381"/>
      <c r="H61" s="1381"/>
      <c r="I61" s="1381"/>
      <c r="J61" s="1381"/>
      <c r="K61" s="1381"/>
      <c r="L61" s="347"/>
    </row>
    <row r="62" spans="2:59" ht="18.75" customHeight="1" x14ac:dyDescent="0.25">
      <c r="B62" s="342" t="s">
        <v>300</v>
      </c>
      <c r="C62" s="340"/>
      <c r="D62" s="340"/>
      <c r="E62" s="340"/>
      <c r="F62" s="340"/>
      <c r="G62" s="340"/>
      <c r="H62" s="340"/>
      <c r="I62" s="340"/>
      <c r="J62" s="340"/>
      <c r="K62" s="340"/>
      <c r="L62" s="347"/>
      <c r="AC62" s="14"/>
    </row>
    <row r="63" spans="2:59" ht="12" customHeight="1" x14ac:dyDescent="0.25">
      <c r="B63" s="342" t="s">
        <v>297</v>
      </c>
      <c r="C63" s="340"/>
      <c r="D63" s="340"/>
      <c r="E63" s="340"/>
      <c r="F63" s="340"/>
      <c r="G63" s="340"/>
      <c r="H63" s="340"/>
      <c r="I63" s="340"/>
      <c r="J63" s="340"/>
      <c r="K63" s="340"/>
      <c r="L63" s="347"/>
      <c r="AC63" s="14"/>
    </row>
    <row r="64" spans="2:59" ht="26.25" customHeight="1" x14ac:dyDescent="0.25">
      <c r="B64" s="1696" t="s">
        <v>299</v>
      </c>
      <c r="C64" s="1697"/>
      <c r="D64" s="1697"/>
      <c r="E64" s="1697"/>
      <c r="F64" s="1697"/>
      <c r="G64" s="1697"/>
      <c r="H64" s="1697"/>
      <c r="I64" s="1697"/>
      <c r="J64" s="1697"/>
      <c r="K64" s="1697"/>
      <c r="L64" s="1698"/>
      <c r="AC64" s="14"/>
    </row>
    <row r="65" spans="2:58" s="736" customFormat="1" ht="18.75" customHeight="1" x14ac:dyDescent="0.25">
      <c r="B65" s="731" t="s">
        <v>236</v>
      </c>
      <c r="C65" s="732"/>
      <c r="D65" s="732"/>
      <c r="E65" s="732"/>
      <c r="F65" s="732"/>
      <c r="G65" s="732"/>
      <c r="H65" s="732"/>
      <c r="I65" s="732"/>
      <c r="J65" s="732"/>
      <c r="K65" s="732"/>
      <c r="L65" s="733"/>
      <c r="M65" s="734"/>
      <c r="N65" s="734"/>
      <c r="O65" s="734"/>
      <c r="P65" s="734"/>
      <c r="Q65" s="734"/>
      <c r="R65" s="734"/>
      <c r="S65" s="734"/>
      <c r="T65" s="734"/>
      <c r="U65" s="734"/>
      <c r="V65" s="734"/>
      <c r="W65" s="734"/>
      <c r="X65" s="734"/>
      <c r="Y65" s="734"/>
      <c r="Z65" s="734"/>
      <c r="AA65" s="734"/>
      <c r="AB65" s="734"/>
      <c r="AC65" s="735"/>
      <c r="AF65" s="734"/>
      <c r="AG65" s="734"/>
      <c r="AH65" s="734"/>
      <c r="AI65" s="734"/>
      <c r="AJ65" s="734"/>
      <c r="AK65" s="734"/>
      <c r="AL65" s="734"/>
      <c r="AM65" s="734"/>
      <c r="AN65" s="734"/>
      <c r="AO65" s="734"/>
      <c r="AP65" s="734"/>
      <c r="AQ65" s="734"/>
      <c r="AR65" s="734"/>
      <c r="AS65" s="734"/>
      <c r="AT65" s="734"/>
      <c r="AU65" s="734"/>
      <c r="AV65" s="734"/>
      <c r="AW65" s="734"/>
      <c r="AX65" s="734"/>
      <c r="AY65" s="734"/>
      <c r="AZ65" s="734"/>
      <c r="BA65" s="734"/>
      <c r="BB65" s="734"/>
      <c r="BC65" s="734"/>
      <c r="BD65" s="734"/>
      <c r="BE65" s="734"/>
      <c r="BF65" s="734"/>
    </row>
    <row r="66" spans="2:58" s="736" customFormat="1" ht="12" customHeight="1" x14ac:dyDescent="0.25">
      <c r="B66" s="731" t="s">
        <v>297</v>
      </c>
      <c r="C66" s="732"/>
      <c r="D66" s="732"/>
      <c r="E66" s="732"/>
      <c r="F66" s="732"/>
      <c r="G66" s="732"/>
      <c r="H66" s="732"/>
      <c r="I66" s="732"/>
      <c r="J66" s="732"/>
      <c r="K66" s="732"/>
      <c r="L66" s="733"/>
      <c r="M66" s="734"/>
      <c r="N66" s="734"/>
      <c r="O66" s="734"/>
      <c r="P66" s="734"/>
      <c r="Q66" s="734"/>
      <c r="R66" s="734"/>
      <c r="S66" s="734"/>
      <c r="T66" s="734"/>
      <c r="U66" s="734"/>
      <c r="V66" s="734"/>
      <c r="W66" s="734"/>
      <c r="X66" s="734"/>
      <c r="Y66" s="734"/>
      <c r="Z66" s="734"/>
      <c r="AA66" s="734"/>
      <c r="AB66" s="734"/>
      <c r="AC66" s="735"/>
      <c r="AF66" s="734"/>
      <c r="AG66" s="734"/>
      <c r="AH66" s="734"/>
      <c r="AI66" s="734"/>
      <c r="AJ66" s="734"/>
      <c r="AK66" s="734"/>
      <c r="AL66" s="734"/>
      <c r="AM66" s="734"/>
      <c r="AN66" s="734"/>
      <c r="AO66" s="734"/>
      <c r="AP66" s="734"/>
      <c r="AQ66" s="734"/>
      <c r="AR66" s="734"/>
      <c r="AS66" s="734"/>
      <c r="AT66" s="734"/>
      <c r="AU66" s="734"/>
      <c r="AV66" s="734"/>
      <c r="AW66" s="734"/>
      <c r="AX66" s="734"/>
      <c r="AY66" s="734"/>
      <c r="AZ66" s="734"/>
      <c r="BA66" s="734"/>
      <c r="BB66" s="734"/>
      <c r="BC66" s="734"/>
      <c r="BD66" s="734"/>
      <c r="BE66" s="734"/>
      <c r="BF66" s="734"/>
    </row>
    <row r="67" spans="2:58" x14ac:dyDescent="0.25">
      <c r="B67" s="342" t="s">
        <v>200</v>
      </c>
      <c r="D67" s="35"/>
      <c r="L67" s="347"/>
      <c r="O67" s="30" t="s">
        <v>238</v>
      </c>
      <c r="AC67" s="14"/>
    </row>
    <row r="68" spans="2:58" ht="43.5" customHeight="1" thickBot="1" x14ac:dyDescent="0.3">
      <c r="B68" s="1687" t="s">
        <v>314</v>
      </c>
      <c r="C68" s="1678"/>
      <c r="D68" s="1678"/>
      <c r="E68" s="1678"/>
      <c r="F68" s="1678"/>
      <c r="G68" s="1678"/>
      <c r="H68" s="1678"/>
      <c r="I68" s="1678"/>
      <c r="J68" s="1678"/>
      <c r="K68" s="1678"/>
      <c r="L68" s="1679"/>
      <c r="AC68" s="14"/>
    </row>
    <row r="69" spans="2:58" x14ac:dyDescent="0.25">
      <c r="B69" s="726"/>
      <c r="D69" s="35"/>
      <c r="AC69" s="14"/>
    </row>
    <row r="70" spans="2:58" x14ac:dyDescent="0.25">
      <c r="B70" s="1708"/>
      <c r="C70" s="1708"/>
      <c r="D70" s="1708"/>
      <c r="E70" s="1708"/>
      <c r="F70" s="1708"/>
      <c r="G70" s="1708"/>
      <c r="H70" s="1708"/>
      <c r="I70" s="1708"/>
      <c r="J70" s="1708"/>
      <c r="AC70" s="14"/>
    </row>
    <row r="71" spans="2:58" x14ac:dyDescent="0.25">
      <c r="D71" s="35"/>
    </row>
    <row r="72" spans="2:58" x14ac:dyDescent="0.25">
      <c r="D72" s="35"/>
    </row>
    <row r="73" spans="2:58" x14ac:dyDescent="0.25">
      <c r="D73" s="35"/>
    </row>
    <row r="74" spans="2:58" x14ac:dyDescent="0.25">
      <c r="D74" s="35"/>
    </row>
    <row r="75" spans="2:58" x14ac:dyDescent="0.25">
      <c r="D75" s="35"/>
    </row>
    <row r="76" spans="2:58" x14ac:dyDescent="0.25">
      <c r="D76" s="35"/>
    </row>
    <row r="77" spans="2:58" x14ac:dyDescent="0.25">
      <c r="D77" s="35"/>
    </row>
    <row r="78" spans="2:58" x14ac:dyDescent="0.25">
      <c r="D78" s="35"/>
      <c r="F78" s="40"/>
    </row>
    <row r="79" spans="2:58" x14ac:dyDescent="0.25">
      <c r="D79" s="33"/>
      <c r="E79" s="34"/>
      <c r="F79" s="34"/>
    </row>
    <row r="80" spans="2:58" x14ac:dyDescent="0.25">
      <c r="D80" s="35"/>
    </row>
    <row r="81" spans="4:6" x14ac:dyDescent="0.25">
      <c r="D81" s="35"/>
    </row>
    <row r="82" spans="4:6" x14ac:dyDescent="0.25">
      <c r="D82" s="35"/>
    </row>
    <row r="83" spans="4:6" x14ac:dyDescent="0.25">
      <c r="D83" s="35"/>
    </row>
    <row r="84" spans="4:6" x14ac:dyDescent="0.25">
      <c r="D84" s="35"/>
    </row>
    <row r="85" spans="4:6" x14ac:dyDescent="0.25">
      <c r="D85" s="33"/>
      <c r="E85" s="34"/>
      <c r="F85" s="34"/>
    </row>
    <row r="86" spans="4:6" x14ac:dyDescent="0.25">
      <c r="D86" s="35"/>
    </row>
    <row r="87" spans="4:6" x14ac:dyDescent="0.25">
      <c r="D87" s="35"/>
    </row>
    <row r="88" spans="4:6" x14ac:dyDescent="0.25">
      <c r="D88" s="35"/>
    </row>
    <row r="89" spans="4:6" x14ac:dyDescent="0.25">
      <c r="D89" s="35"/>
    </row>
    <row r="90" spans="4:6" x14ac:dyDescent="0.25">
      <c r="D90" s="35"/>
    </row>
    <row r="91" spans="4:6" x14ac:dyDescent="0.25">
      <c r="D91" s="35"/>
    </row>
    <row r="92" spans="4:6" x14ac:dyDescent="0.25">
      <c r="D92" s="35"/>
    </row>
    <row r="93" spans="4:6" x14ac:dyDescent="0.25">
      <c r="D93" s="35"/>
    </row>
    <row r="94" spans="4:6" x14ac:dyDescent="0.25">
      <c r="D94" s="33"/>
      <c r="E94" s="34"/>
      <c r="F94" s="34"/>
    </row>
    <row r="95" spans="4:6" x14ac:dyDescent="0.25">
      <c r="D95" s="35"/>
    </row>
    <row r="96" spans="4:6" x14ac:dyDescent="0.25">
      <c r="D96" s="35"/>
    </row>
    <row r="97" spans="4:4" x14ac:dyDescent="0.25">
      <c r="D97" s="35"/>
    </row>
    <row r="98" spans="4:4" x14ac:dyDescent="0.25">
      <c r="D98" s="35"/>
    </row>
    <row r="99" spans="4:4" x14ac:dyDescent="0.25">
      <c r="D99" s="35"/>
    </row>
    <row r="100" spans="4:4" x14ac:dyDescent="0.25">
      <c r="D100" s="35"/>
    </row>
    <row r="101" spans="4:4" x14ac:dyDescent="0.25">
      <c r="D101" s="35"/>
    </row>
    <row r="102" spans="4:4" x14ac:dyDescent="0.25">
      <c r="D102" s="35"/>
    </row>
    <row r="103" spans="4:4" x14ac:dyDescent="0.25">
      <c r="D103" s="35"/>
    </row>
    <row r="104" spans="4:4" x14ac:dyDescent="0.25">
      <c r="D104" s="38"/>
    </row>
  </sheetData>
  <mergeCells count="106">
    <mergeCell ref="AD8:AD9"/>
    <mergeCell ref="AE8:AE9"/>
    <mergeCell ref="AF8:AF9"/>
    <mergeCell ref="AH8:AH9"/>
    <mergeCell ref="AJ8:AJ9"/>
    <mergeCell ref="AL8:AL9"/>
    <mergeCell ref="AM8:AM9"/>
    <mergeCell ref="B70:J70"/>
    <mergeCell ref="B55:G55"/>
    <mergeCell ref="B57:K57"/>
    <mergeCell ref="B59:L59"/>
    <mergeCell ref="B61:K61"/>
    <mergeCell ref="B64:L64"/>
    <mergeCell ref="B68:L68"/>
    <mergeCell ref="B54:C54"/>
    <mergeCell ref="B3:C10"/>
    <mergeCell ref="D3:D9"/>
    <mergeCell ref="E4:G4"/>
    <mergeCell ref="H4:I4"/>
    <mergeCell ref="J4:L4"/>
    <mergeCell ref="M4:O4"/>
    <mergeCell ref="P4:P7"/>
    <mergeCell ref="J5:J7"/>
    <mergeCell ref="K5:K7"/>
    <mergeCell ref="W5:W7"/>
    <mergeCell ref="X5:X7"/>
    <mergeCell ref="Y5:Y7"/>
    <mergeCell ref="Z5:Z7"/>
    <mergeCell ref="AA5:AA7"/>
    <mergeCell ref="AC5:AC7"/>
    <mergeCell ref="AS4:AS7"/>
    <mergeCell ref="AT4:AT7"/>
    <mergeCell ref="AV4:AV7"/>
    <mergeCell ref="AJ4:AM4"/>
    <mergeCell ref="AN4:AN7"/>
    <mergeCell ref="AO4:AO7"/>
    <mergeCell ref="AM5:AM7"/>
    <mergeCell ref="AU4:AU7"/>
    <mergeCell ref="AL5:AL7"/>
    <mergeCell ref="BE5:BE7"/>
    <mergeCell ref="BF5:BF7"/>
    <mergeCell ref="AD5:AD7"/>
    <mergeCell ref="AE5:AE7"/>
    <mergeCell ref="AF5:AF7"/>
    <mergeCell ref="AG5:AG7"/>
    <mergeCell ref="AH5:AH7"/>
    <mergeCell ref="AI5:AI7"/>
    <mergeCell ref="AY4:AY7"/>
    <mergeCell ref="AZ4:AZ7"/>
    <mergeCell ref="BA4:BB4"/>
    <mergeCell ref="BC4:BD4"/>
    <mergeCell ref="BE4:BF4"/>
    <mergeCell ref="BA5:BA7"/>
    <mergeCell ref="BB5:BB7"/>
    <mergeCell ref="BC5:BC7"/>
    <mergeCell ref="BD5:BD7"/>
    <mergeCell ref="AW4:AW7"/>
    <mergeCell ref="AX4:AX7"/>
    <mergeCell ref="B1:BF1"/>
    <mergeCell ref="E3:L3"/>
    <mergeCell ref="M3:AA3"/>
    <mergeCell ref="AB3:AE3"/>
    <mergeCell ref="AF3:AM3"/>
    <mergeCell ref="AN3:AZ3"/>
    <mergeCell ref="BA3:BF3"/>
    <mergeCell ref="AH4:AI4"/>
    <mergeCell ref="AP4:AP7"/>
    <mergeCell ref="AQ4:AQ7"/>
    <mergeCell ref="AR4:AR7"/>
    <mergeCell ref="AJ5:AJ7"/>
    <mergeCell ref="AK5:AK7"/>
    <mergeCell ref="Q4:V4"/>
    <mergeCell ref="W4:AA4"/>
    <mergeCell ref="AB4:AB7"/>
    <mergeCell ref="AF4:AG4"/>
    <mergeCell ref="E5:E7"/>
    <mergeCell ref="F5:F7"/>
    <mergeCell ref="Q5:Q7"/>
    <mergeCell ref="R5:R7"/>
    <mergeCell ref="S5:S7"/>
    <mergeCell ref="T5:T7"/>
    <mergeCell ref="U5:U7"/>
    <mergeCell ref="G5:G7"/>
    <mergeCell ref="H5:H7"/>
    <mergeCell ref="I5:I7"/>
    <mergeCell ref="V5:V7"/>
    <mergeCell ref="AP8:AP9"/>
    <mergeCell ref="AX8:AX9"/>
    <mergeCell ref="AY8:AY9"/>
    <mergeCell ref="BG8:BG9"/>
    <mergeCell ref="AK8:AK9"/>
    <mergeCell ref="AI8:AI9"/>
    <mergeCell ref="AG8:AG9"/>
    <mergeCell ref="AN8:AN9"/>
    <mergeCell ref="AO8:AO9"/>
    <mergeCell ref="L5:L7"/>
    <mergeCell ref="M5:M7"/>
    <mergeCell ref="N5:N7"/>
    <mergeCell ref="O5:O7"/>
    <mergeCell ref="BG3:BG7"/>
    <mergeCell ref="H9:I9"/>
    <mergeCell ref="K9:AA9"/>
    <mergeCell ref="AQ9:AW9"/>
    <mergeCell ref="AZ9:BF9"/>
    <mergeCell ref="AB8:AB9"/>
    <mergeCell ref="AC8:AC9"/>
  </mergeCells>
  <pageMargins left="0.7" right="0.7" top="0.75" bottom="0.75" header="0.3" footer="0.3"/>
  <pageSetup orientation="portrait" r:id="rId1"/>
  <ignoredErrors>
    <ignoredError sqref="AH12:AH47 AI12:AI47 AJ12:AJ47 AK12:AK47" calculatedColumn="1"/>
    <ignoredError sqref="Q10:S10 U10:V10" formulaRange="1"/>
    <ignoredError sqref="T10" formula="1"/>
  </ignoredErrors>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O103"/>
  <sheetViews>
    <sheetView tabSelected="1" topLeftCell="AK7" zoomScaleNormal="100" workbookViewId="0">
      <selection activeCell="BH8" sqref="BH8"/>
    </sheetView>
  </sheetViews>
  <sheetFormatPr baseColWidth="10" defaultRowHeight="15" x14ac:dyDescent="0.25"/>
  <cols>
    <col min="1" max="1" width="4.7109375" style="1157" customWidth="1"/>
    <col min="2" max="2" width="4" style="1156" customWidth="1"/>
    <col min="3" max="3" width="11" style="1157" customWidth="1"/>
    <col min="4" max="4" width="11.140625" style="1157" customWidth="1"/>
    <col min="5" max="9" width="10.7109375" style="1158" customWidth="1"/>
    <col min="10" max="11" width="10.7109375" style="1157" customWidth="1"/>
    <col min="12" max="12" width="12" style="1157" customWidth="1"/>
    <col min="13" max="16" width="10.7109375" style="1158" customWidth="1"/>
    <col min="17" max="21" width="8.7109375" style="1158" customWidth="1"/>
    <col min="22" max="22" width="10" style="1158" customWidth="1"/>
    <col min="23" max="28" width="10.7109375" style="1158" customWidth="1"/>
    <col min="29" max="29" width="12.42578125" style="1157" customWidth="1"/>
    <col min="30" max="30" width="16.7109375" style="1157" customWidth="1"/>
    <col min="31" max="31" width="10.7109375" style="1157" customWidth="1"/>
    <col min="32" max="51" width="10.7109375" style="1158" customWidth="1"/>
    <col min="52" max="52" width="21.85546875" style="1158" customWidth="1"/>
    <col min="53" max="58" width="10.7109375" style="1158" customWidth="1"/>
    <col min="59" max="250" width="11.42578125" style="1157"/>
    <col min="251" max="251" width="2.5703125" style="1157" customWidth="1"/>
    <col min="252" max="252" width="5.140625" style="1157" customWidth="1"/>
    <col min="253" max="253" width="12.42578125" style="1157" customWidth="1"/>
    <col min="254" max="254" width="8.5703125" style="1157" customWidth="1"/>
    <col min="255" max="255" width="9.28515625" style="1157" customWidth="1"/>
    <col min="256" max="256" width="9.140625" style="1157" customWidth="1"/>
    <col min="257" max="257" width="9" style="1157" customWidth="1"/>
    <col min="258" max="258" width="8.85546875" style="1157" customWidth="1"/>
    <col min="259" max="259" width="9" style="1157" customWidth="1"/>
    <col min="260" max="261" width="8.85546875" style="1157" customWidth="1"/>
    <col min="262" max="262" width="9.140625" style="1157" customWidth="1"/>
    <col min="263" max="263" width="9.28515625" style="1157" customWidth="1"/>
    <col min="264" max="264" width="9.42578125" style="1157" customWidth="1"/>
    <col min="265" max="265" width="9.28515625" style="1157" customWidth="1"/>
    <col min="266" max="266" width="9.5703125" style="1157" customWidth="1"/>
    <col min="267" max="267" width="10" style="1157" customWidth="1"/>
    <col min="268" max="268" width="10.140625" style="1157" customWidth="1"/>
    <col min="269" max="269" width="10.28515625" style="1157" customWidth="1"/>
    <col min="270" max="270" width="9.42578125" style="1157" customWidth="1"/>
    <col min="271" max="271" width="9.5703125" style="1157" customWidth="1"/>
    <col min="272" max="272" width="9" style="1157" customWidth="1"/>
    <col min="273" max="273" width="9.42578125" style="1157" customWidth="1"/>
    <col min="274" max="275" width="9.7109375" style="1157" customWidth="1"/>
    <col min="276" max="277" width="10" style="1157" customWidth="1"/>
    <col min="278" max="278" width="9.85546875" style="1157" customWidth="1"/>
    <col min="279" max="279" width="14.140625" style="1157" customWidth="1"/>
    <col min="280" max="280" width="10.42578125" style="1157" customWidth="1"/>
    <col min="281" max="281" width="10.5703125" style="1157" customWidth="1"/>
    <col min="282" max="282" width="10.42578125" style="1157" customWidth="1"/>
    <col min="283" max="283" width="10.28515625" style="1157" customWidth="1"/>
    <col min="284" max="284" width="10.5703125" style="1157" customWidth="1"/>
    <col min="285" max="285" width="9.140625" style="1157" customWidth="1"/>
    <col min="286" max="286" width="10.42578125" style="1157" customWidth="1"/>
    <col min="287" max="292" width="9.140625" style="1157" customWidth="1"/>
    <col min="293" max="293" width="8" style="1157" customWidth="1"/>
    <col min="294" max="302" width="7.28515625" style="1157" customWidth="1"/>
    <col min="303" max="303" width="8.42578125" style="1157" customWidth="1"/>
    <col min="304" max="304" width="9.28515625" style="1157" customWidth="1"/>
    <col min="305" max="305" width="7.28515625" style="1157" customWidth="1"/>
    <col min="306" max="306" width="9.85546875" style="1157" customWidth="1"/>
    <col min="307" max="307" width="10.5703125" style="1157" customWidth="1"/>
    <col min="308" max="308" width="8.5703125" style="1157" customWidth="1"/>
    <col min="309" max="310" width="8.42578125" style="1157" customWidth="1"/>
    <col min="311" max="311" width="9.140625" style="1157" customWidth="1"/>
    <col min="312" max="312" width="8.140625" style="1157" customWidth="1"/>
    <col min="313" max="313" width="8.85546875" style="1157" customWidth="1"/>
    <col min="314" max="506" width="11.42578125" style="1157"/>
    <col min="507" max="507" width="2.5703125" style="1157" customWidth="1"/>
    <col min="508" max="508" width="5.140625" style="1157" customWidth="1"/>
    <col min="509" max="509" width="12.42578125" style="1157" customWidth="1"/>
    <col min="510" max="510" width="8.5703125" style="1157" customWidth="1"/>
    <col min="511" max="511" width="9.28515625" style="1157" customWidth="1"/>
    <col min="512" max="512" width="9.140625" style="1157" customWidth="1"/>
    <col min="513" max="513" width="9" style="1157" customWidth="1"/>
    <col min="514" max="514" width="8.85546875" style="1157" customWidth="1"/>
    <col min="515" max="515" width="9" style="1157" customWidth="1"/>
    <col min="516" max="517" width="8.85546875" style="1157" customWidth="1"/>
    <col min="518" max="518" width="9.140625" style="1157" customWidth="1"/>
    <col min="519" max="519" width="9.28515625" style="1157" customWidth="1"/>
    <col min="520" max="520" width="9.42578125" style="1157" customWidth="1"/>
    <col min="521" max="521" width="9.28515625" style="1157" customWidth="1"/>
    <col min="522" max="522" width="9.5703125" style="1157" customWidth="1"/>
    <col min="523" max="523" width="10" style="1157" customWidth="1"/>
    <col min="524" max="524" width="10.140625" style="1157" customWidth="1"/>
    <col min="525" max="525" width="10.28515625" style="1157" customWidth="1"/>
    <col min="526" max="526" width="9.42578125" style="1157" customWidth="1"/>
    <col min="527" max="527" width="9.5703125" style="1157" customWidth="1"/>
    <col min="528" max="528" width="9" style="1157" customWidth="1"/>
    <col min="529" max="529" width="9.42578125" style="1157" customWidth="1"/>
    <col min="530" max="531" width="9.7109375" style="1157" customWidth="1"/>
    <col min="532" max="533" width="10" style="1157" customWidth="1"/>
    <col min="534" max="534" width="9.85546875" style="1157" customWidth="1"/>
    <col min="535" max="535" width="14.140625" style="1157" customWidth="1"/>
    <col min="536" max="536" width="10.42578125" style="1157" customWidth="1"/>
    <col min="537" max="537" width="10.5703125" style="1157" customWidth="1"/>
    <col min="538" max="538" width="10.42578125" style="1157" customWidth="1"/>
    <col min="539" max="539" width="10.28515625" style="1157" customWidth="1"/>
    <col min="540" max="540" width="10.5703125" style="1157" customWidth="1"/>
    <col min="541" max="541" width="9.140625" style="1157" customWidth="1"/>
    <col min="542" max="542" width="10.42578125" style="1157" customWidth="1"/>
    <col min="543" max="548" width="9.140625" style="1157" customWidth="1"/>
    <col min="549" max="549" width="8" style="1157" customWidth="1"/>
    <col min="550" max="558" width="7.28515625" style="1157" customWidth="1"/>
    <col min="559" max="559" width="8.42578125" style="1157" customWidth="1"/>
    <col min="560" max="560" width="9.28515625" style="1157" customWidth="1"/>
    <col min="561" max="561" width="7.28515625" style="1157" customWidth="1"/>
    <col min="562" max="562" width="9.85546875" style="1157" customWidth="1"/>
    <col min="563" max="563" width="10.5703125" style="1157" customWidth="1"/>
    <col min="564" max="564" width="8.5703125" style="1157" customWidth="1"/>
    <col min="565" max="566" width="8.42578125" style="1157" customWidth="1"/>
    <col min="567" max="567" width="9.140625" style="1157" customWidth="1"/>
    <col min="568" max="568" width="8.140625" style="1157" customWidth="1"/>
    <col min="569" max="569" width="8.85546875" style="1157" customWidth="1"/>
    <col min="570" max="762" width="11.42578125" style="1157"/>
    <col min="763" max="763" width="2.5703125" style="1157" customWidth="1"/>
    <col min="764" max="764" width="5.140625" style="1157" customWidth="1"/>
    <col min="765" max="765" width="12.42578125" style="1157" customWidth="1"/>
    <col min="766" max="766" width="8.5703125" style="1157" customWidth="1"/>
    <col min="767" max="767" width="9.28515625" style="1157" customWidth="1"/>
    <col min="768" max="768" width="9.140625" style="1157" customWidth="1"/>
    <col min="769" max="769" width="9" style="1157" customWidth="1"/>
    <col min="770" max="770" width="8.85546875" style="1157" customWidth="1"/>
    <col min="771" max="771" width="9" style="1157" customWidth="1"/>
    <col min="772" max="773" width="8.85546875" style="1157" customWidth="1"/>
    <col min="774" max="774" width="9.140625" style="1157" customWidth="1"/>
    <col min="775" max="775" width="9.28515625" style="1157" customWidth="1"/>
    <col min="776" max="776" width="9.42578125" style="1157" customWidth="1"/>
    <col min="777" max="777" width="9.28515625" style="1157" customWidth="1"/>
    <col min="778" max="778" width="9.5703125" style="1157" customWidth="1"/>
    <col min="779" max="779" width="10" style="1157" customWidth="1"/>
    <col min="780" max="780" width="10.140625" style="1157" customWidth="1"/>
    <col min="781" max="781" width="10.28515625" style="1157" customWidth="1"/>
    <col min="782" max="782" width="9.42578125" style="1157" customWidth="1"/>
    <col min="783" max="783" width="9.5703125" style="1157" customWidth="1"/>
    <col min="784" max="784" width="9" style="1157" customWidth="1"/>
    <col min="785" max="785" width="9.42578125" style="1157" customWidth="1"/>
    <col min="786" max="787" width="9.7109375" style="1157" customWidth="1"/>
    <col min="788" max="789" width="10" style="1157" customWidth="1"/>
    <col min="790" max="790" width="9.85546875" style="1157" customWidth="1"/>
    <col min="791" max="791" width="14.140625" style="1157" customWidth="1"/>
    <col min="792" max="792" width="10.42578125" style="1157" customWidth="1"/>
    <col min="793" max="793" width="10.5703125" style="1157" customWidth="1"/>
    <col min="794" max="794" width="10.42578125" style="1157" customWidth="1"/>
    <col min="795" max="795" width="10.28515625" style="1157" customWidth="1"/>
    <col min="796" max="796" width="10.5703125" style="1157" customWidth="1"/>
    <col min="797" max="797" width="9.140625" style="1157" customWidth="1"/>
    <col min="798" max="798" width="10.42578125" style="1157" customWidth="1"/>
    <col min="799" max="804" width="9.140625" style="1157" customWidth="1"/>
    <col min="805" max="805" width="8" style="1157" customWidth="1"/>
    <col min="806" max="814" width="7.28515625" style="1157" customWidth="1"/>
    <col min="815" max="815" width="8.42578125" style="1157" customWidth="1"/>
    <col min="816" max="816" width="9.28515625" style="1157" customWidth="1"/>
    <col min="817" max="817" width="7.28515625" style="1157" customWidth="1"/>
    <col min="818" max="818" width="9.85546875" style="1157" customWidth="1"/>
    <col min="819" max="819" width="10.5703125" style="1157" customWidth="1"/>
    <col min="820" max="820" width="8.5703125" style="1157" customWidth="1"/>
    <col min="821" max="822" width="8.42578125" style="1157" customWidth="1"/>
    <col min="823" max="823" width="9.140625" style="1157" customWidth="1"/>
    <col min="824" max="824" width="8.140625" style="1157" customWidth="1"/>
    <col min="825" max="825" width="8.85546875" style="1157" customWidth="1"/>
    <col min="826" max="1018" width="11.42578125" style="1157"/>
    <col min="1019" max="1019" width="2.5703125" style="1157" customWidth="1"/>
    <col min="1020" max="1020" width="5.140625" style="1157" customWidth="1"/>
    <col min="1021" max="1021" width="12.42578125" style="1157" customWidth="1"/>
    <col min="1022" max="1022" width="8.5703125" style="1157" customWidth="1"/>
    <col min="1023" max="1023" width="9.28515625" style="1157" customWidth="1"/>
    <col min="1024" max="1024" width="9.140625" style="1157" customWidth="1"/>
    <col min="1025" max="1025" width="9" style="1157" customWidth="1"/>
    <col min="1026" max="1026" width="8.85546875" style="1157" customWidth="1"/>
    <col min="1027" max="1027" width="9" style="1157" customWidth="1"/>
    <col min="1028" max="1029" width="8.85546875" style="1157" customWidth="1"/>
    <col min="1030" max="1030" width="9.140625" style="1157" customWidth="1"/>
    <col min="1031" max="1031" width="9.28515625" style="1157" customWidth="1"/>
    <col min="1032" max="1032" width="9.42578125" style="1157" customWidth="1"/>
    <col min="1033" max="1033" width="9.28515625" style="1157" customWidth="1"/>
    <col min="1034" max="1034" width="9.5703125" style="1157" customWidth="1"/>
    <col min="1035" max="1035" width="10" style="1157" customWidth="1"/>
    <col min="1036" max="1036" width="10.140625" style="1157" customWidth="1"/>
    <col min="1037" max="1037" width="10.28515625" style="1157" customWidth="1"/>
    <col min="1038" max="1038" width="9.42578125" style="1157" customWidth="1"/>
    <col min="1039" max="1039" width="9.5703125" style="1157" customWidth="1"/>
    <col min="1040" max="1040" width="9" style="1157" customWidth="1"/>
    <col min="1041" max="1041" width="9.42578125" style="1157" customWidth="1"/>
    <col min="1042" max="1043" width="9.7109375" style="1157" customWidth="1"/>
    <col min="1044" max="1045" width="10" style="1157" customWidth="1"/>
    <col min="1046" max="1046" width="9.85546875" style="1157" customWidth="1"/>
    <col min="1047" max="1047" width="14.140625" style="1157" customWidth="1"/>
    <col min="1048" max="1048" width="10.42578125" style="1157" customWidth="1"/>
    <col min="1049" max="1049" width="10.5703125" style="1157" customWidth="1"/>
    <col min="1050" max="1050" width="10.42578125" style="1157" customWidth="1"/>
    <col min="1051" max="1051" width="10.28515625" style="1157" customWidth="1"/>
    <col min="1052" max="1052" width="10.5703125" style="1157" customWidth="1"/>
    <col min="1053" max="1053" width="9.140625" style="1157" customWidth="1"/>
    <col min="1054" max="1054" width="10.42578125" style="1157" customWidth="1"/>
    <col min="1055" max="1060" width="9.140625" style="1157" customWidth="1"/>
    <col min="1061" max="1061" width="8" style="1157" customWidth="1"/>
    <col min="1062" max="1070" width="7.28515625" style="1157" customWidth="1"/>
    <col min="1071" max="1071" width="8.42578125" style="1157" customWidth="1"/>
    <col min="1072" max="1072" width="9.28515625" style="1157" customWidth="1"/>
    <col min="1073" max="1073" width="7.28515625" style="1157" customWidth="1"/>
    <col min="1074" max="1074" width="9.85546875" style="1157" customWidth="1"/>
    <col min="1075" max="1075" width="10.5703125" style="1157" customWidth="1"/>
    <col min="1076" max="1076" width="8.5703125" style="1157" customWidth="1"/>
    <col min="1077" max="1078" width="8.42578125" style="1157" customWidth="1"/>
    <col min="1079" max="1079" width="9.140625" style="1157" customWidth="1"/>
    <col min="1080" max="1080" width="8.140625" style="1157" customWidth="1"/>
    <col min="1081" max="1081" width="8.85546875" style="1157" customWidth="1"/>
    <col min="1082" max="1274" width="11.42578125" style="1157"/>
    <col min="1275" max="1275" width="2.5703125" style="1157" customWidth="1"/>
    <col min="1276" max="1276" width="5.140625" style="1157" customWidth="1"/>
    <col min="1277" max="1277" width="12.42578125" style="1157" customWidth="1"/>
    <col min="1278" max="1278" width="8.5703125" style="1157" customWidth="1"/>
    <col min="1279" max="1279" width="9.28515625" style="1157" customWidth="1"/>
    <col min="1280" max="1280" width="9.140625" style="1157" customWidth="1"/>
    <col min="1281" max="1281" width="9" style="1157" customWidth="1"/>
    <col min="1282" max="1282" width="8.85546875" style="1157" customWidth="1"/>
    <col min="1283" max="1283" width="9" style="1157" customWidth="1"/>
    <col min="1284" max="1285" width="8.85546875" style="1157" customWidth="1"/>
    <col min="1286" max="1286" width="9.140625" style="1157" customWidth="1"/>
    <col min="1287" max="1287" width="9.28515625" style="1157" customWidth="1"/>
    <col min="1288" max="1288" width="9.42578125" style="1157" customWidth="1"/>
    <col min="1289" max="1289" width="9.28515625" style="1157" customWidth="1"/>
    <col min="1290" max="1290" width="9.5703125" style="1157" customWidth="1"/>
    <col min="1291" max="1291" width="10" style="1157" customWidth="1"/>
    <col min="1292" max="1292" width="10.140625" style="1157" customWidth="1"/>
    <col min="1293" max="1293" width="10.28515625" style="1157" customWidth="1"/>
    <col min="1294" max="1294" width="9.42578125" style="1157" customWidth="1"/>
    <col min="1295" max="1295" width="9.5703125" style="1157" customWidth="1"/>
    <col min="1296" max="1296" width="9" style="1157" customWidth="1"/>
    <col min="1297" max="1297" width="9.42578125" style="1157" customWidth="1"/>
    <col min="1298" max="1299" width="9.7109375" style="1157" customWidth="1"/>
    <col min="1300" max="1301" width="10" style="1157" customWidth="1"/>
    <col min="1302" max="1302" width="9.85546875" style="1157" customWidth="1"/>
    <col min="1303" max="1303" width="14.140625" style="1157" customWidth="1"/>
    <col min="1304" max="1304" width="10.42578125" style="1157" customWidth="1"/>
    <col min="1305" max="1305" width="10.5703125" style="1157" customWidth="1"/>
    <col min="1306" max="1306" width="10.42578125" style="1157" customWidth="1"/>
    <col min="1307" max="1307" width="10.28515625" style="1157" customWidth="1"/>
    <col min="1308" max="1308" width="10.5703125" style="1157" customWidth="1"/>
    <col min="1309" max="1309" width="9.140625" style="1157" customWidth="1"/>
    <col min="1310" max="1310" width="10.42578125" style="1157" customWidth="1"/>
    <col min="1311" max="1316" width="9.140625" style="1157" customWidth="1"/>
    <col min="1317" max="1317" width="8" style="1157" customWidth="1"/>
    <col min="1318" max="1326" width="7.28515625" style="1157" customWidth="1"/>
    <col min="1327" max="1327" width="8.42578125" style="1157" customWidth="1"/>
    <col min="1328" max="1328" width="9.28515625" style="1157" customWidth="1"/>
    <col min="1329" max="1329" width="7.28515625" style="1157" customWidth="1"/>
    <col min="1330" max="1330" width="9.85546875" style="1157" customWidth="1"/>
    <col min="1331" max="1331" width="10.5703125" style="1157" customWidth="1"/>
    <col min="1332" max="1332" width="8.5703125" style="1157" customWidth="1"/>
    <col min="1333" max="1334" width="8.42578125" style="1157" customWidth="1"/>
    <col min="1335" max="1335" width="9.140625" style="1157" customWidth="1"/>
    <col min="1336" max="1336" width="8.140625" style="1157" customWidth="1"/>
    <col min="1337" max="1337" width="8.85546875" style="1157" customWidth="1"/>
    <col min="1338" max="1530" width="11.42578125" style="1157"/>
    <col min="1531" max="1531" width="2.5703125" style="1157" customWidth="1"/>
    <col min="1532" max="1532" width="5.140625" style="1157" customWidth="1"/>
    <col min="1533" max="1533" width="12.42578125" style="1157" customWidth="1"/>
    <col min="1534" max="1534" width="8.5703125" style="1157" customWidth="1"/>
    <col min="1535" max="1535" width="9.28515625" style="1157" customWidth="1"/>
    <col min="1536" max="1536" width="9.140625" style="1157" customWidth="1"/>
    <col min="1537" max="1537" width="9" style="1157" customWidth="1"/>
    <col min="1538" max="1538" width="8.85546875" style="1157" customWidth="1"/>
    <col min="1539" max="1539" width="9" style="1157" customWidth="1"/>
    <col min="1540" max="1541" width="8.85546875" style="1157" customWidth="1"/>
    <col min="1542" max="1542" width="9.140625" style="1157" customWidth="1"/>
    <col min="1543" max="1543" width="9.28515625" style="1157" customWidth="1"/>
    <col min="1544" max="1544" width="9.42578125" style="1157" customWidth="1"/>
    <col min="1545" max="1545" width="9.28515625" style="1157" customWidth="1"/>
    <col min="1546" max="1546" width="9.5703125" style="1157" customWidth="1"/>
    <col min="1547" max="1547" width="10" style="1157" customWidth="1"/>
    <col min="1548" max="1548" width="10.140625" style="1157" customWidth="1"/>
    <col min="1549" max="1549" width="10.28515625" style="1157" customWidth="1"/>
    <col min="1550" max="1550" width="9.42578125" style="1157" customWidth="1"/>
    <col min="1551" max="1551" width="9.5703125" style="1157" customWidth="1"/>
    <col min="1552" max="1552" width="9" style="1157" customWidth="1"/>
    <col min="1553" max="1553" width="9.42578125" style="1157" customWidth="1"/>
    <col min="1554" max="1555" width="9.7109375" style="1157" customWidth="1"/>
    <col min="1556" max="1557" width="10" style="1157" customWidth="1"/>
    <col min="1558" max="1558" width="9.85546875" style="1157" customWidth="1"/>
    <col min="1559" max="1559" width="14.140625" style="1157" customWidth="1"/>
    <col min="1560" max="1560" width="10.42578125" style="1157" customWidth="1"/>
    <col min="1561" max="1561" width="10.5703125" style="1157" customWidth="1"/>
    <col min="1562" max="1562" width="10.42578125" style="1157" customWidth="1"/>
    <col min="1563" max="1563" width="10.28515625" style="1157" customWidth="1"/>
    <col min="1564" max="1564" width="10.5703125" style="1157" customWidth="1"/>
    <col min="1565" max="1565" width="9.140625" style="1157" customWidth="1"/>
    <col min="1566" max="1566" width="10.42578125" style="1157" customWidth="1"/>
    <col min="1567" max="1572" width="9.140625" style="1157" customWidth="1"/>
    <col min="1573" max="1573" width="8" style="1157" customWidth="1"/>
    <col min="1574" max="1582" width="7.28515625" style="1157" customWidth="1"/>
    <col min="1583" max="1583" width="8.42578125" style="1157" customWidth="1"/>
    <col min="1584" max="1584" width="9.28515625" style="1157" customWidth="1"/>
    <col min="1585" max="1585" width="7.28515625" style="1157" customWidth="1"/>
    <col min="1586" max="1586" width="9.85546875" style="1157" customWidth="1"/>
    <col min="1587" max="1587" width="10.5703125" style="1157" customWidth="1"/>
    <col min="1588" max="1588" width="8.5703125" style="1157" customWidth="1"/>
    <col min="1589" max="1590" width="8.42578125" style="1157" customWidth="1"/>
    <col min="1591" max="1591" width="9.140625" style="1157" customWidth="1"/>
    <col min="1592" max="1592" width="8.140625" style="1157" customWidth="1"/>
    <col min="1593" max="1593" width="8.85546875" style="1157" customWidth="1"/>
    <col min="1594" max="1786" width="11.42578125" style="1157"/>
    <col min="1787" max="1787" width="2.5703125" style="1157" customWidth="1"/>
    <col min="1788" max="1788" width="5.140625" style="1157" customWidth="1"/>
    <col min="1789" max="1789" width="12.42578125" style="1157" customWidth="1"/>
    <col min="1790" max="1790" width="8.5703125" style="1157" customWidth="1"/>
    <col min="1791" max="1791" width="9.28515625" style="1157" customWidth="1"/>
    <col min="1792" max="1792" width="9.140625" style="1157" customWidth="1"/>
    <col min="1793" max="1793" width="9" style="1157" customWidth="1"/>
    <col min="1794" max="1794" width="8.85546875" style="1157" customWidth="1"/>
    <col min="1795" max="1795" width="9" style="1157" customWidth="1"/>
    <col min="1796" max="1797" width="8.85546875" style="1157" customWidth="1"/>
    <col min="1798" max="1798" width="9.140625" style="1157" customWidth="1"/>
    <col min="1799" max="1799" width="9.28515625" style="1157" customWidth="1"/>
    <col min="1800" max="1800" width="9.42578125" style="1157" customWidth="1"/>
    <col min="1801" max="1801" width="9.28515625" style="1157" customWidth="1"/>
    <col min="1802" max="1802" width="9.5703125" style="1157" customWidth="1"/>
    <col min="1803" max="1803" width="10" style="1157" customWidth="1"/>
    <col min="1804" max="1804" width="10.140625" style="1157" customWidth="1"/>
    <col min="1805" max="1805" width="10.28515625" style="1157" customWidth="1"/>
    <col min="1806" max="1806" width="9.42578125" style="1157" customWidth="1"/>
    <col min="1807" max="1807" width="9.5703125" style="1157" customWidth="1"/>
    <col min="1808" max="1808" width="9" style="1157" customWidth="1"/>
    <col min="1809" max="1809" width="9.42578125" style="1157" customWidth="1"/>
    <col min="1810" max="1811" width="9.7109375" style="1157" customWidth="1"/>
    <col min="1812" max="1813" width="10" style="1157" customWidth="1"/>
    <col min="1814" max="1814" width="9.85546875" style="1157" customWidth="1"/>
    <col min="1815" max="1815" width="14.140625" style="1157" customWidth="1"/>
    <col min="1816" max="1816" width="10.42578125" style="1157" customWidth="1"/>
    <col min="1817" max="1817" width="10.5703125" style="1157" customWidth="1"/>
    <col min="1818" max="1818" width="10.42578125" style="1157" customWidth="1"/>
    <col min="1819" max="1819" width="10.28515625" style="1157" customWidth="1"/>
    <col min="1820" max="1820" width="10.5703125" style="1157" customWidth="1"/>
    <col min="1821" max="1821" width="9.140625" style="1157" customWidth="1"/>
    <col min="1822" max="1822" width="10.42578125" style="1157" customWidth="1"/>
    <col min="1823" max="1828" width="9.140625" style="1157" customWidth="1"/>
    <col min="1829" max="1829" width="8" style="1157" customWidth="1"/>
    <col min="1830" max="1838" width="7.28515625" style="1157" customWidth="1"/>
    <col min="1839" max="1839" width="8.42578125" style="1157" customWidth="1"/>
    <col min="1840" max="1840" width="9.28515625" style="1157" customWidth="1"/>
    <col min="1841" max="1841" width="7.28515625" style="1157" customWidth="1"/>
    <col min="1842" max="1842" width="9.85546875" style="1157" customWidth="1"/>
    <col min="1843" max="1843" width="10.5703125" style="1157" customWidth="1"/>
    <col min="1844" max="1844" width="8.5703125" style="1157" customWidth="1"/>
    <col min="1845" max="1846" width="8.42578125" style="1157" customWidth="1"/>
    <col min="1847" max="1847" width="9.140625" style="1157" customWidth="1"/>
    <col min="1848" max="1848" width="8.140625" style="1157" customWidth="1"/>
    <col min="1849" max="1849" width="8.85546875" style="1157" customWidth="1"/>
    <col min="1850" max="2042" width="11.42578125" style="1157"/>
    <col min="2043" max="2043" width="2.5703125" style="1157" customWidth="1"/>
    <col min="2044" max="2044" width="5.140625" style="1157" customWidth="1"/>
    <col min="2045" max="2045" width="12.42578125" style="1157" customWidth="1"/>
    <col min="2046" max="2046" width="8.5703125" style="1157" customWidth="1"/>
    <col min="2047" max="2047" width="9.28515625" style="1157" customWidth="1"/>
    <col min="2048" max="2048" width="9.140625" style="1157" customWidth="1"/>
    <col min="2049" max="2049" width="9" style="1157" customWidth="1"/>
    <col min="2050" max="2050" width="8.85546875" style="1157" customWidth="1"/>
    <col min="2051" max="2051" width="9" style="1157" customWidth="1"/>
    <col min="2052" max="2053" width="8.85546875" style="1157" customWidth="1"/>
    <col min="2054" max="2054" width="9.140625" style="1157" customWidth="1"/>
    <col min="2055" max="2055" width="9.28515625" style="1157" customWidth="1"/>
    <col min="2056" max="2056" width="9.42578125" style="1157" customWidth="1"/>
    <col min="2057" max="2057" width="9.28515625" style="1157" customWidth="1"/>
    <col min="2058" max="2058" width="9.5703125" style="1157" customWidth="1"/>
    <col min="2059" max="2059" width="10" style="1157" customWidth="1"/>
    <col min="2060" max="2060" width="10.140625" style="1157" customWidth="1"/>
    <col min="2061" max="2061" width="10.28515625" style="1157" customWidth="1"/>
    <col min="2062" max="2062" width="9.42578125" style="1157" customWidth="1"/>
    <col min="2063" max="2063" width="9.5703125" style="1157" customWidth="1"/>
    <col min="2064" max="2064" width="9" style="1157" customWidth="1"/>
    <col min="2065" max="2065" width="9.42578125" style="1157" customWidth="1"/>
    <col min="2066" max="2067" width="9.7109375" style="1157" customWidth="1"/>
    <col min="2068" max="2069" width="10" style="1157" customWidth="1"/>
    <col min="2070" max="2070" width="9.85546875" style="1157" customWidth="1"/>
    <col min="2071" max="2071" width="14.140625" style="1157" customWidth="1"/>
    <col min="2072" max="2072" width="10.42578125" style="1157" customWidth="1"/>
    <col min="2073" max="2073" width="10.5703125" style="1157" customWidth="1"/>
    <col min="2074" max="2074" width="10.42578125" style="1157" customWidth="1"/>
    <col min="2075" max="2075" width="10.28515625" style="1157" customWidth="1"/>
    <col min="2076" max="2076" width="10.5703125" style="1157" customWidth="1"/>
    <col min="2077" max="2077" width="9.140625" style="1157" customWidth="1"/>
    <col min="2078" max="2078" width="10.42578125" style="1157" customWidth="1"/>
    <col min="2079" max="2084" width="9.140625" style="1157" customWidth="1"/>
    <col min="2085" max="2085" width="8" style="1157" customWidth="1"/>
    <col min="2086" max="2094" width="7.28515625" style="1157" customWidth="1"/>
    <col min="2095" max="2095" width="8.42578125" style="1157" customWidth="1"/>
    <col min="2096" max="2096" width="9.28515625" style="1157" customWidth="1"/>
    <col min="2097" max="2097" width="7.28515625" style="1157" customWidth="1"/>
    <col min="2098" max="2098" width="9.85546875" style="1157" customWidth="1"/>
    <col min="2099" max="2099" width="10.5703125" style="1157" customWidth="1"/>
    <col min="2100" max="2100" width="8.5703125" style="1157" customWidth="1"/>
    <col min="2101" max="2102" width="8.42578125" style="1157" customWidth="1"/>
    <col min="2103" max="2103" width="9.140625" style="1157" customWidth="1"/>
    <col min="2104" max="2104" width="8.140625" style="1157" customWidth="1"/>
    <col min="2105" max="2105" width="8.85546875" style="1157" customWidth="1"/>
    <col min="2106" max="2298" width="11.42578125" style="1157"/>
    <col min="2299" max="2299" width="2.5703125" style="1157" customWidth="1"/>
    <col min="2300" max="2300" width="5.140625" style="1157" customWidth="1"/>
    <col min="2301" max="2301" width="12.42578125" style="1157" customWidth="1"/>
    <col min="2302" max="2302" width="8.5703125" style="1157" customWidth="1"/>
    <col min="2303" max="2303" width="9.28515625" style="1157" customWidth="1"/>
    <col min="2304" max="2304" width="9.140625" style="1157" customWidth="1"/>
    <col min="2305" max="2305" width="9" style="1157" customWidth="1"/>
    <col min="2306" max="2306" width="8.85546875" style="1157" customWidth="1"/>
    <col min="2307" max="2307" width="9" style="1157" customWidth="1"/>
    <col min="2308" max="2309" width="8.85546875" style="1157" customWidth="1"/>
    <col min="2310" max="2310" width="9.140625" style="1157" customWidth="1"/>
    <col min="2311" max="2311" width="9.28515625" style="1157" customWidth="1"/>
    <col min="2312" max="2312" width="9.42578125" style="1157" customWidth="1"/>
    <col min="2313" max="2313" width="9.28515625" style="1157" customWidth="1"/>
    <col min="2314" max="2314" width="9.5703125" style="1157" customWidth="1"/>
    <col min="2315" max="2315" width="10" style="1157" customWidth="1"/>
    <col min="2316" max="2316" width="10.140625" style="1157" customWidth="1"/>
    <col min="2317" max="2317" width="10.28515625" style="1157" customWidth="1"/>
    <col min="2318" max="2318" width="9.42578125" style="1157" customWidth="1"/>
    <col min="2319" max="2319" width="9.5703125" style="1157" customWidth="1"/>
    <col min="2320" max="2320" width="9" style="1157" customWidth="1"/>
    <col min="2321" max="2321" width="9.42578125" style="1157" customWidth="1"/>
    <col min="2322" max="2323" width="9.7109375" style="1157" customWidth="1"/>
    <col min="2324" max="2325" width="10" style="1157" customWidth="1"/>
    <col min="2326" max="2326" width="9.85546875" style="1157" customWidth="1"/>
    <col min="2327" max="2327" width="14.140625" style="1157" customWidth="1"/>
    <col min="2328" max="2328" width="10.42578125" style="1157" customWidth="1"/>
    <col min="2329" max="2329" width="10.5703125" style="1157" customWidth="1"/>
    <col min="2330" max="2330" width="10.42578125" style="1157" customWidth="1"/>
    <col min="2331" max="2331" width="10.28515625" style="1157" customWidth="1"/>
    <col min="2332" max="2332" width="10.5703125" style="1157" customWidth="1"/>
    <col min="2333" max="2333" width="9.140625" style="1157" customWidth="1"/>
    <col min="2334" max="2334" width="10.42578125" style="1157" customWidth="1"/>
    <col min="2335" max="2340" width="9.140625" style="1157" customWidth="1"/>
    <col min="2341" max="2341" width="8" style="1157" customWidth="1"/>
    <col min="2342" max="2350" width="7.28515625" style="1157" customWidth="1"/>
    <col min="2351" max="2351" width="8.42578125" style="1157" customWidth="1"/>
    <col min="2352" max="2352" width="9.28515625" style="1157" customWidth="1"/>
    <col min="2353" max="2353" width="7.28515625" style="1157" customWidth="1"/>
    <col min="2354" max="2354" width="9.85546875" style="1157" customWidth="1"/>
    <col min="2355" max="2355" width="10.5703125" style="1157" customWidth="1"/>
    <col min="2356" max="2356" width="8.5703125" style="1157" customWidth="1"/>
    <col min="2357" max="2358" width="8.42578125" style="1157" customWidth="1"/>
    <col min="2359" max="2359" width="9.140625" style="1157" customWidth="1"/>
    <col min="2360" max="2360" width="8.140625" style="1157" customWidth="1"/>
    <col min="2361" max="2361" width="8.85546875" style="1157" customWidth="1"/>
    <col min="2362" max="2554" width="11.42578125" style="1157"/>
    <col min="2555" max="2555" width="2.5703125" style="1157" customWidth="1"/>
    <col min="2556" max="2556" width="5.140625" style="1157" customWidth="1"/>
    <col min="2557" max="2557" width="12.42578125" style="1157" customWidth="1"/>
    <col min="2558" max="2558" width="8.5703125" style="1157" customWidth="1"/>
    <col min="2559" max="2559" width="9.28515625" style="1157" customWidth="1"/>
    <col min="2560" max="2560" width="9.140625" style="1157" customWidth="1"/>
    <col min="2561" max="2561" width="9" style="1157" customWidth="1"/>
    <col min="2562" max="2562" width="8.85546875" style="1157" customWidth="1"/>
    <col min="2563" max="2563" width="9" style="1157" customWidth="1"/>
    <col min="2564" max="2565" width="8.85546875" style="1157" customWidth="1"/>
    <col min="2566" max="2566" width="9.140625" style="1157" customWidth="1"/>
    <col min="2567" max="2567" width="9.28515625" style="1157" customWidth="1"/>
    <col min="2568" max="2568" width="9.42578125" style="1157" customWidth="1"/>
    <col min="2569" max="2569" width="9.28515625" style="1157" customWidth="1"/>
    <col min="2570" max="2570" width="9.5703125" style="1157" customWidth="1"/>
    <col min="2571" max="2571" width="10" style="1157" customWidth="1"/>
    <col min="2572" max="2572" width="10.140625" style="1157" customWidth="1"/>
    <col min="2573" max="2573" width="10.28515625" style="1157" customWidth="1"/>
    <col min="2574" max="2574" width="9.42578125" style="1157" customWidth="1"/>
    <col min="2575" max="2575" width="9.5703125" style="1157" customWidth="1"/>
    <col min="2576" max="2576" width="9" style="1157" customWidth="1"/>
    <col min="2577" max="2577" width="9.42578125" style="1157" customWidth="1"/>
    <col min="2578" max="2579" width="9.7109375" style="1157" customWidth="1"/>
    <col min="2580" max="2581" width="10" style="1157" customWidth="1"/>
    <col min="2582" max="2582" width="9.85546875" style="1157" customWidth="1"/>
    <col min="2583" max="2583" width="14.140625" style="1157" customWidth="1"/>
    <col min="2584" max="2584" width="10.42578125" style="1157" customWidth="1"/>
    <col min="2585" max="2585" width="10.5703125" style="1157" customWidth="1"/>
    <col min="2586" max="2586" width="10.42578125" style="1157" customWidth="1"/>
    <col min="2587" max="2587" width="10.28515625" style="1157" customWidth="1"/>
    <col min="2588" max="2588" width="10.5703125" style="1157" customWidth="1"/>
    <col min="2589" max="2589" width="9.140625" style="1157" customWidth="1"/>
    <col min="2590" max="2590" width="10.42578125" style="1157" customWidth="1"/>
    <col min="2591" max="2596" width="9.140625" style="1157" customWidth="1"/>
    <col min="2597" max="2597" width="8" style="1157" customWidth="1"/>
    <col min="2598" max="2606" width="7.28515625" style="1157" customWidth="1"/>
    <col min="2607" max="2607" width="8.42578125" style="1157" customWidth="1"/>
    <col min="2608" max="2608" width="9.28515625" style="1157" customWidth="1"/>
    <col min="2609" max="2609" width="7.28515625" style="1157" customWidth="1"/>
    <col min="2610" max="2610" width="9.85546875" style="1157" customWidth="1"/>
    <col min="2611" max="2611" width="10.5703125" style="1157" customWidth="1"/>
    <col min="2612" max="2612" width="8.5703125" style="1157" customWidth="1"/>
    <col min="2613" max="2614" width="8.42578125" style="1157" customWidth="1"/>
    <col min="2615" max="2615" width="9.140625" style="1157" customWidth="1"/>
    <col min="2616" max="2616" width="8.140625" style="1157" customWidth="1"/>
    <col min="2617" max="2617" width="8.85546875" style="1157" customWidth="1"/>
    <col min="2618" max="2810" width="11.42578125" style="1157"/>
    <col min="2811" max="2811" width="2.5703125" style="1157" customWidth="1"/>
    <col min="2812" max="2812" width="5.140625" style="1157" customWidth="1"/>
    <col min="2813" max="2813" width="12.42578125" style="1157" customWidth="1"/>
    <col min="2814" max="2814" width="8.5703125" style="1157" customWidth="1"/>
    <col min="2815" max="2815" width="9.28515625" style="1157" customWidth="1"/>
    <col min="2816" max="2816" width="9.140625" style="1157" customWidth="1"/>
    <col min="2817" max="2817" width="9" style="1157" customWidth="1"/>
    <col min="2818" max="2818" width="8.85546875" style="1157" customWidth="1"/>
    <col min="2819" max="2819" width="9" style="1157" customWidth="1"/>
    <col min="2820" max="2821" width="8.85546875" style="1157" customWidth="1"/>
    <col min="2822" max="2822" width="9.140625" style="1157" customWidth="1"/>
    <col min="2823" max="2823" width="9.28515625" style="1157" customWidth="1"/>
    <col min="2824" max="2824" width="9.42578125" style="1157" customWidth="1"/>
    <col min="2825" max="2825" width="9.28515625" style="1157" customWidth="1"/>
    <col min="2826" max="2826" width="9.5703125" style="1157" customWidth="1"/>
    <col min="2827" max="2827" width="10" style="1157" customWidth="1"/>
    <col min="2828" max="2828" width="10.140625" style="1157" customWidth="1"/>
    <col min="2829" max="2829" width="10.28515625" style="1157" customWidth="1"/>
    <col min="2830" max="2830" width="9.42578125" style="1157" customWidth="1"/>
    <col min="2831" max="2831" width="9.5703125" style="1157" customWidth="1"/>
    <col min="2832" max="2832" width="9" style="1157" customWidth="1"/>
    <col min="2833" max="2833" width="9.42578125" style="1157" customWidth="1"/>
    <col min="2834" max="2835" width="9.7109375" style="1157" customWidth="1"/>
    <col min="2836" max="2837" width="10" style="1157" customWidth="1"/>
    <col min="2838" max="2838" width="9.85546875" style="1157" customWidth="1"/>
    <col min="2839" max="2839" width="14.140625" style="1157" customWidth="1"/>
    <col min="2840" max="2840" width="10.42578125" style="1157" customWidth="1"/>
    <col min="2841" max="2841" width="10.5703125" style="1157" customWidth="1"/>
    <col min="2842" max="2842" width="10.42578125" style="1157" customWidth="1"/>
    <col min="2843" max="2843" width="10.28515625" style="1157" customWidth="1"/>
    <col min="2844" max="2844" width="10.5703125" style="1157" customWidth="1"/>
    <col min="2845" max="2845" width="9.140625" style="1157" customWidth="1"/>
    <col min="2846" max="2846" width="10.42578125" style="1157" customWidth="1"/>
    <col min="2847" max="2852" width="9.140625" style="1157" customWidth="1"/>
    <col min="2853" max="2853" width="8" style="1157" customWidth="1"/>
    <col min="2854" max="2862" width="7.28515625" style="1157" customWidth="1"/>
    <col min="2863" max="2863" width="8.42578125" style="1157" customWidth="1"/>
    <col min="2864" max="2864" width="9.28515625" style="1157" customWidth="1"/>
    <col min="2865" max="2865" width="7.28515625" style="1157" customWidth="1"/>
    <col min="2866" max="2866" width="9.85546875" style="1157" customWidth="1"/>
    <col min="2867" max="2867" width="10.5703125" style="1157" customWidth="1"/>
    <col min="2868" max="2868" width="8.5703125" style="1157" customWidth="1"/>
    <col min="2869" max="2870" width="8.42578125" style="1157" customWidth="1"/>
    <col min="2871" max="2871" width="9.140625" style="1157" customWidth="1"/>
    <col min="2872" max="2872" width="8.140625" style="1157" customWidth="1"/>
    <col min="2873" max="2873" width="8.85546875" style="1157" customWidth="1"/>
    <col min="2874" max="3066" width="11.42578125" style="1157"/>
    <col min="3067" max="3067" width="2.5703125" style="1157" customWidth="1"/>
    <col min="3068" max="3068" width="5.140625" style="1157" customWidth="1"/>
    <col min="3069" max="3069" width="12.42578125" style="1157" customWidth="1"/>
    <col min="3070" max="3070" width="8.5703125" style="1157" customWidth="1"/>
    <col min="3071" max="3071" width="9.28515625" style="1157" customWidth="1"/>
    <col min="3072" max="3072" width="9.140625" style="1157" customWidth="1"/>
    <col min="3073" max="3073" width="9" style="1157" customWidth="1"/>
    <col min="3074" max="3074" width="8.85546875" style="1157" customWidth="1"/>
    <col min="3075" max="3075" width="9" style="1157" customWidth="1"/>
    <col min="3076" max="3077" width="8.85546875" style="1157" customWidth="1"/>
    <col min="3078" max="3078" width="9.140625" style="1157" customWidth="1"/>
    <col min="3079" max="3079" width="9.28515625" style="1157" customWidth="1"/>
    <col min="3080" max="3080" width="9.42578125" style="1157" customWidth="1"/>
    <col min="3081" max="3081" width="9.28515625" style="1157" customWidth="1"/>
    <col min="3082" max="3082" width="9.5703125" style="1157" customWidth="1"/>
    <col min="3083" max="3083" width="10" style="1157" customWidth="1"/>
    <col min="3084" max="3084" width="10.140625" style="1157" customWidth="1"/>
    <col min="3085" max="3085" width="10.28515625" style="1157" customWidth="1"/>
    <col min="3086" max="3086" width="9.42578125" style="1157" customWidth="1"/>
    <col min="3087" max="3087" width="9.5703125" style="1157" customWidth="1"/>
    <col min="3088" max="3088" width="9" style="1157" customWidth="1"/>
    <col min="3089" max="3089" width="9.42578125" style="1157" customWidth="1"/>
    <col min="3090" max="3091" width="9.7109375" style="1157" customWidth="1"/>
    <col min="3092" max="3093" width="10" style="1157" customWidth="1"/>
    <col min="3094" max="3094" width="9.85546875" style="1157" customWidth="1"/>
    <col min="3095" max="3095" width="14.140625" style="1157" customWidth="1"/>
    <col min="3096" max="3096" width="10.42578125" style="1157" customWidth="1"/>
    <col min="3097" max="3097" width="10.5703125" style="1157" customWidth="1"/>
    <col min="3098" max="3098" width="10.42578125" style="1157" customWidth="1"/>
    <col min="3099" max="3099" width="10.28515625" style="1157" customWidth="1"/>
    <col min="3100" max="3100" width="10.5703125" style="1157" customWidth="1"/>
    <col min="3101" max="3101" width="9.140625" style="1157" customWidth="1"/>
    <col min="3102" max="3102" width="10.42578125" style="1157" customWidth="1"/>
    <col min="3103" max="3108" width="9.140625" style="1157" customWidth="1"/>
    <col min="3109" max="3109" width="8" style="1157" customWidth="1"/>
    <col min="3110" max="3118" width="7.28515625" style="1157" customWidth="1"/>
    <col min="3119" max="3119" width="8.42578125" style="1157" customWidth="1"/>
    <col min="3120" max="3120" width="9.28515625" style="1157" customWidth="1"/>
    <col min="3121" max="3121" width="7.28515625" style="1157" customWidth="1"/>
    <col min="3122" max="3122" width="9.85546875" style="1157" customWidth="1"/>
    <col min="3123" max="3123" width="10.5703125" style="1157" customWidth="1"/>
    <col min="3124" max="3124" width="8.5703125" style="1157" customWidth="1"/>
    <col min="3125" max="3126" width="8.42578125" style="1157" customWidth="1"/>
    <col min="3127" max="3127" width="9.140625" style="1157" customWidth="1"/>
    <col min="3128" max="3128" width="8.140625" style="1157" customWidth="1"/>
    <col min="3129" max="3129" width="8.85546875" style="1157" customWidth="1"/>
    <col min="3130" max="3322" width="11.42578125" style="1157"/>
    <col min="3323" max="3323" width="2.5703125" style="1157" customWidth="1"/>
    <col min="3324" max="3324" width="5.140625" style="1157" customWidth="1"/>
    <col min="3325" max="3325" width="12.42578125" style="1157" customWidth="1"/>
    <col min="3326" max="3326" width="8.5703125" style="1157" customWidth="1"/>
    <col min="3327" max="3327" width="9.28515625" style="1157" customWidth="1"/>
    <col min="3328" max="3328" width="9.140625" style="1157" customWidth="1"/>
    <col min="3329" max="3329" width="9" style="1157" customWidth="1"/>
    <col min="3330" max="3330" width="8.85546875" style="1157" customWidth="1"/>
    <col min="3331" max="3331" width="9" style="1157" customWidth="1"/>
    <col min="3332" max="3333" width="8.85546875" style="1157" customWidth="1"/>
    <col min="3334" max="3334" width="9.140625" style="1157" customWidth="1"/>
    <col min="3335" max="3335" width="9.28515625" style="1157" customWidth="1"/>
    <col min="3336" max="3336" width="9.42578125" style="1157" customWidth="1"/>
    <col min="3337" max="3337" width="9.28515625" style="1157" customWidth="1"/>
    <col min="3338" max="3338" width="9.5703125" style="1157" customWidth="1"/>
    <col min="3339" max="3339" width="10" style="1157" customWidth="1"/>
    <col min="3340" max="3340" width="10.140625" style="1157" customWidth="1"/>
    <col min="3341" max="3341" width="10.28515625" style="1157" customWidth="1"/>
    <col min="3342" max="3342" width="9.42578125" style="1157" customWidth="1"/>
    <col min="3343" max="3343" width="9.5703125" style="1157" customWidth="1"/>
    <col min="3344" max="3344" width="9" style="1157" customWidth="1"/>
    <col min="3345" max="3345" width="9.42578125" style="1157" customWidth="1"/>
    <col min="3346" max="3347" width="9.7109375" style="1157" customWidth="1"/>
    <col min="3348" max="3349" width="10" style="1157" customWidth="1"/>
    <col min="3350" max="3350" width="9.85546875" style="1157" customWidth="1"/>
    <col min="3351" max="3351" width="14.140625" style="1157" customWidth="1"/>
    <col min="3352" max="3352" width="10.42578125" style="1157" customWidth="1"/>
    <col min="3353" max="3353" width="10.5703125" style="1157" customWidth="1"/>
    <col min="3354" max="3354" width="10.42578125" style="1157" customWidth="1"/>
    <col min="3355" max="3355" width="10.28515625" style="1157" customWidth="1"/>
    <col min="3356" max="3356" width="10.5703125" style="1157" customWidth="1"/>
    <col min="3357" max="3357" width="9.140625" style="1157" customWidth="1"/>
    <col min="3358" max="3358" width="10.42578125" style="1157" customWidth="1"/>
    <col min="3359" max="3364" width="9.140625" style="1157" customWidth="1"/>
    <col min="3365" max="3365" width="8" style="1157" customWidth="1"/>
    <col min="3366" max="3374" width="7.28515625" style="1157" customWidth="1"/>
    <col min="3375" max="3375" width="8.42578125" style="1157" customWidth="1"/>
    <col min="3376" max="3376" width="9.28515625" style="1157" customWidth="1"/>
    <col min="3377" max="3377" width="7.28515625" style="1157" customWidth="1"/>
    <col min="3378" max="3378" width="9.85546875" style="1157" customWidth="1"/>
    <col min="3379" max="3379" width="10.5703125" style="1157" customWidth="1"/>
    <col min="3380" max="3380" width="8.5703125" style="1157" customWidth="1"/>
    <col min="3381" max="3382" width="8.42578125" style="1157" customWidth="1"/>
    <col min="3383" max="3383" width="9.140625" style="1157" customWidth="1"/>
    <col min="3384" max="3384" width="8.140625" style="1157" customWidth="1"/>
    <col min="3385" max="3385" width="8.85546875" style="1157" customWidth="1"/>
    <col min="3386" max="3578" width="11.42578125" style="1157"/>
    <col min="3579" max="3579" width="2.5703125" style="1157" customWidth="1"/>
    <col min="3580" max="3580" width="5.140625" style="1157" customWidth="1"/>
    <col min="3581" max="3581" width="12.42578125" style="1157" customWidth="1"/>
    <col min="3582" max="3582" width="8.5703125" style="1157" customWidth="1"/>
    <col min="3583" max="3583" width="9.28515625" style="1157" customWidth="1"/>
    <col min="3584" max="3584" width="9.140625" style="1157" customWidth="1"/>
    <col min="3585" max="3585" width="9" style="1157" customWidth="1"/>
    <col min="3586" max="3586" width="8.85546875" style="1157" customWidth="1"/>
    <col min="3587" max="3587" width="9" style="1157" customWidth="1"/>
    <col min="3588" max="3589" width="8.85546875" style="1157" customWidth="1"/>
    <col min="3590" max="3590" width="9.140625" style="1157" customWidth="1"/>
    <col min="3591" max="3591" width="9.28515625" style="1157" customWidth="1"/>
    <col min="3592" max="3592" width="9.42578125" style="1157" customWidth="1"/>
    <col min="3593" max="3593" width="9.28515625" style="1157" customWidth="1"/>
    <col min="3594" max="3594" width="9.5703125" style="1157" customWidth="1"/>
    <col min="3595" max="3595" width="10" style="1157" customWidth="1"/>
    <col min="3596" max="3596" width="10.140625" style="1157" customWidth="1"/>
    <col min="3597" max="3597" width="10.28515625" style="1157" customWidth="1"/>
    <col min="3598" max="3598" width="9.42578125" style="1157" customWidth="1"/>
    <col min="3599" max="3599" width="9.5703125" style="1157" customWidth="1"/>
    <col min="3600" max="3600" width="9" style="1157" customWidth="1"/>
    <col min="3601" max="3601" width="9.42578125" style="1157" customWidth="1"/>
    <col min="3602" max="3603" width="9.7109375" style="1157" customWidth="1"/>
    <col min="3604" max="3605" width="10" style="1157" customWidth="1"/>
    <col min="3606" max="3606" width="9.85546875" style="1157" customWidth="1"/>
    <col min="3607" max="3607" width="14.140625" style="1157" customWidth="1"/>
    <col min="3608" max="3608" width="10.42578125" style="1157" customWidth="1"/>
    <col min="3609" max="3609" width="10.5703125" style="1157" customWidth="1"/>
    <col min="3610" max="3610" width="10.42578125" style="1157" customWidth="1"/>
    <col min="3611" max="3611" width="10.28515625" style="1157" customWidth="1"/>
    <col min="3612" max="3612" width="10.5703125" style="1157" customWidth="1"/>
    <col min="3613" max="3613" width="9.140625" style="1157" customWidth="1"/>
    <col min="3614" max="3614" width="10.42578125" style="1157" customWidth="1"/>
    <col min="3615" max="3620" width="9.140625" style="1157" customWidth="1"/>
    <col min="3621" max="3621" width="8" style="1157" customWidth="1"/>
    <col min="3622" max="3630" width="7.28515625" style="1157" customWidth="1"/>
    <col min="3631" max="3631" width="8.42578125" style="1157" customWidth="1"/>
    <col min="3632" max="3632" width="9.28515625" style="1157" customWidth="1"/>
    <col min="3633" max="3633" width="7.28515625" style="1157" customWidth="1"/>
    <col min="3634" max="3634" width="9.85546875" style="1157" customWidth="1"/>
    <col min="3635" max="3635" width="10.5703125" style="1157" customWidth="1"/>
    <col min="3636" max="3636" width="8.5703125" style="1157" customWidth="1"/>
    <col min="3637" max="3638" width="8.42578125" style="1157" customWidth="1"/>
    <col min="3639" max="3639" width="9.140625" style="1157" customWidth="1"/>
    <col min="3640" max="3640" width="8.140625" style="1157" customWidth="1"/>
    <col min="3641" max="3641" width="8.85546875" style="1157" customWidth="1"/>
    <col min="3642" max="3834" width="11.42578125" style="1157"/>
    <col min="3835" max="3835" width="2.5703125" style="1157" customWidth="1"/>
    <col min="3836" max="3836" width="5.140625" style="1157" customWidth="1"/>
    <col min="3837" max="3837" width="12.42578125" style="1157" customWidth="1"/>
    <col min="3838" max="3838" width="8.5703125" style="1157" customWidth="1"/>
    <col min="3839" max="3839" width="9.28515625" style="1157" customWidth="1"/>
    <col min="3840" max="3840" width="9.140625" style="1157" customWidth="1"/>
    <col min="3841" max="3841" width="9" style="1157" customWidth="1"/>
    <col min="3842" max="3842" width="8.85546875" style="1157" customWidth="1"/>
    <col min="3843" max="3843" width="9" style="1157" customWidth="1"/>
    <col min="3844" max="3845" width="8.85546875" style="1157" customWidth="1"/>
    <col min="3846" max="3846" width="9.140625" style="1157" customWidth="1"/>
    <col min="3847" max="3847" width="9.28515625" style="1157" customWidth="1"/>
    <col min="3848" max="3848" width="9.42578125" style="1157" customWidth="1"/>
    <col min="3849" max="3849" width="9.28515625" style="1157" customWidth="1"/>
    <col min="3850" max="3850" width="9.5703125" style="1157" customWidth="1"/>
    <col min="3851" max="3851" width="10" style="1157" customWidth="1"/>
    <col min="3852" max="3852" width="10.140625" style="1157" customWidth="1"/>
    <col min="3853" max="3853" width="10.28515625" style="1157" customWidth="1"/>
    <col min="3854" max="3854" width="9.42578125" style="1157" customWidth="1"/>
    <col min="3855" max="3855" width="9.5703125" style="1157" customWidth="1"/>
    <col min="3856" max="3856" width="9" style="1157" customWidth="1"/>
    <col min="3857" max="3857" width="9.42578125" style="1157" customWidth="1"/>
    <col min="3858" max="3859" width="9.7109375" style="1157" customWidth="1"/>
    <col min="3860" max="3861" width="10" style="1157" customWidth="1"/>
    <col min="3862" max="3862" width="9.85546875" style="1157" customWidth="1"/>
    <col min="3863" max="3863" width="14.140625" style="1157" customWidth="1"/>
    <col min="3864" max="3864" width="10.42578125" style="1157" customWidth="1"/>
    <col min="3865" max="3865" width="10.5703125" style="1157" customWidth="1"/>
    <col min="3866" max="3866" width="10.42578125" style="1157" customWidth="1"/>
    <col min="3867" max="3867" width="10.28515625" style="1157" customWidth="1"/>
    <col min="3868" max="3868" width="10.5703125" style="1157" customWidth="1"/>
    <col min="3869" max="3869" width="9.140625" style="1157" customWidth="1"/>
    <col min="3870" max="3870" width="10.42578125" style="1157" customWidth="1"/>
    <col min="3871" max="3876" width="9.140625" style="1157" customWidth="1"/>
    <col min="3877" max="3877" width="8" style="1157" customWidth="1"/>
    <col min="3878" max="3886" width="7.28515625" style="1157" customWidth="1"/>
    <col min="3887" max="3887" width="8.42578125" style="1157" customWidth="1"/>
    <col min="3888" max="3888" width="9.28515625" style="1157" customWidth="1"/>
    <col min="3889" max="3889" width="7.28515625" style="1157" customWidth="1"/>
    <col min="3890" max="3890" width="9.85546875" style="1157" customWidth="1"/>
    <col min="3891" max="3891" width="10.5703125" style="1157" customWidth="1"/>
    <col min="3892" max="3892" width="8.5703125" style="1157" customWidth="1"/>
    <col min="3893" max="3894" width="8.42578125" style="1157" customWidth="1"/>
    <col min="3895" max="3895" width="9.140625" style="1157" customWidth="1"/>
    <col min="3896" max="3896" width="8.140625" style="1157" customWidth="1"/>
    <col min="3897" max="3897" width="8.85546875" style="1157" customWidth="1"/>
    <col min="3898" max="4090" width="11.42578125" style="1157"/>
    <col min="4091" max="4091" width="2.5703125" style="1157" customWidth="1"/>
    <col min="4092" max="4092" width="5.140625" style="1157" customWidth="1"/>
    <col min="4093" max="4093" width="12.42578125" style="1157" customWidth="1"/>
    <col min="4094" max="4094" width="8.5703125" style="1157" customWidth="1"/>
    <col min="4095" max="4095" width="9.28515625" style="1157" customWidth="1"/>
    <col min="4096" max="4096" width="9.140625" style="1157" customWidth="1"/>
    <col min="4097" max="4097" width="9" style="1157" customWidth="1"/>
    <col min="4098" max="4098" width="8.85546875" style="1157" customWidth="1"/>
    <col min="4099" max="4099" width="9" style="1157" customWidth="1"/>
    <col min="4100" max="4101" width="8.85546875" style="1157" customWidth="1"/>
    <col min="4102" max="4102" width="9.140625" style="1157" customWidth="1"/>
    <col min="4103" max="4103" width="9.28515625" style="1157" customWidth="1"/>
    <col min="4104" max="4104" width="9.42578125" style="1157" customWidth="1"/>
    <col min="4105" max="4105" width="9.28515625" style="1157" customWidth="1"/>
    <col min="4106" max="4106" width="9.5703125" style="1157" customWidth="1"/>
    <col min="4107" max="4107" width="10" style="1157" customWidth="1"/>
    <col min="4108" max="4108" width="10.140625" style="1157" customWidth="1"/>
    <col min="4109" max="4109" width="10.28515625" style="1157" customWidth="1"/>
    <col min="4110" max="4110" width="9.42578125" style="1157" customWidth="1"/>
    <col min="4111" max="4111" width="9.5703125" style="1157" customWidth="1"/>
    <col min="4112" max="4112" width="9" style="1157" customWidth="1"/>
    <col min="4113" max="4113" width="9.42578125" style="1157" customWidth="1"/>
    <col min="4114" max="4115" width="9.7109375" style="1157" customWidth="1"/>
    <col min="4116" max="4117" width="10" style="1157" customWidth="1"/>
    <col min="4118" max="4118" width="9.85546875" style="1157" customWidth="1"/>
    <col min="4119" max="4119" width="14.140625" style="1157" customWidth="1"/>
    <col min="4120" max="4120" width="10.42578125" style="1157" customWidth="1"/>
    <col min="4121" max="4121" width="10.5703125" style="1157" customWidth="1"/>
    <col min="4122" max="4122" width="10.42578125" style="1157" customWidth="1"/>
    <col min="4123" max="4123" width="10.28515625" style="1157" customWidth="1"/>
    <col min="4124" max="4124" width="10.5703125" style="1157" customWidth="1"/>
    <col min="4125" max="4125" width="9.140625" style="1157" customWidth="1"/>
    <col min="4126" max="4126" width="10.42578125" style="1157" customWidth="1"/>
    <col min="4127" max="4132" width="9.140625" style="1157" customWidth="1"/>
    <col min="4133" max="4133" width="8" style="1157" customWidth="1"/>
    <col min="4134" max="4142" width="7.28515625" style="1157" customWidth="1"/>
    <col min="4143" max="4143" width="8.42578125" style="1157" customWidth="1"/>
    <col min="4144" max="4144" width="9.28515625" style="1157" customWidth="1"/>
    <col min="4145" max="4145" width="7.28515625" style="1157" customWidth="1"/>
    <col min="4146" max="4146" width="9.85546875" style="1157" customWidth="1"/>
    <col min="4147" max="4147" width="10.5703125" style="1157" customWidth="1"/>
    <col min="4148" max="4148" width="8.5703125" style="1157" customWidth="1"/>
    <col min="4149" max="4150" width="8.42578125" style="1157" customWidth="1"/>
    <col min="4151" max="4151" width="9.140625" style="1157" customWidth="1"/>
    <col min="4152" max="4152" width="8.140625" style="1157" customWidth="1"/>
    <col min="4153" max="4153" width="8.85546875" style="1157" customWidth="1"/>
    <col min="4154" max="4346" width="11.42578125" style="1157"/>
    <col min="4347" max="4347" width="2.5703125" style="1157" customWidth="1"/>
    <col min="4348" max="4348" width="5.140625" style="1157" customWidth="1"/>
    <col min="4349" max="4349" width="12.42578125" style="1157" customWidth="1"/>
    <col min="4350" max="4350" width="8.5703125" style="1157" customWidth="1"/>
    <col min="4351" max="4351" width="9.28515625" style="1157" customWidth="1"/>
    <col min="4352" max="4352" width="9.140625" style="1157" customWidth="1"/>
    <col min="4353" max="4353" width="9" style="1157" customWidth="1"/>
    <col min="4354" max="4354" width="8.85546875" style="1157" customWidth="1"/>
    <col min="4355" max="4355" width="9" style="1157" customWidth="1"/>
    <col min="4356" max="4357" width="8.85546875" style="1157" customWidth="1"/>
    <col min="4358" max="4358" width="9.140625" style="1157" customWidth="1"/>
    <col min="4359" max="4359" width="9.28515625" style="1157" customWidth="1"/>
    <col min="4360" max="4360" width="9.42578125" style="1157" customWidth="1"/>
    <col min="4361" max="4361" width="9.28515625" style="1157" customWidth="1"/>
    <col min="4362" max="4362" width="9.5703125" style="1157" customWidth="1"/>
    <col min="4363" max="4363" width="10" style="1157" customWidth="1"/>
    <col min="4364" max="4364" width="10.140625" style="1157" customWidth="1"/>
    <col min="4365" max="4365" width="10.28515625" style="1157" customWidth="1"/>
    <col min="4366" max="4366" width="9.42578125" style="1157" customWidth="1"/>
    <col min="4367" max="4367" width="9.5703125" style="1157" customWidth="1"/>
    <col min="4368" max="4368" width="9" style="1157" customWidth="1"/>
    <col min="4369" max="4369" width="9.42578125" style="1157" customWidth="1"/>
    <col min="4370" max="4371" width="9.7109375" style="1157" customWidth="1"/>
    <col min="4372" max="4373" width="10" style="1157" customWidth="1"/>
    <col min="4374" max="4374" width="9.85546875" style="1157" customWidth="1"/>
    <col min="4375" max="4375" width="14.140625" style="1157" customWidth="1"/>
    <col min="4376" max="4376" width="10.42578125" style="1157" customWidth="1"/>
    <col min="4377" max="4377" width="10.5703125" style="1157" customWidth="1"/>
    <col min="4378" max="4378" width="10.42578125" style="1157" customWidth="1"/>
    <col min="4379" max="4379" width="10.28515625" style="1157" customWidth="1"/>
    <col min="4380" max="4380" width="10.5703125" style="1157" customWidth="1"/>
    <col min="4381" max="4381" width="9.140625" style="1157" customWidth="1"/>
    <col min="4382" max="4382" width="10.42578125" style="1157" customWidth="1"/>
    <col min="4383" max="4388" width="9.140625" style="1157" customWidth="1"/>
    <col min="4389" max="4389" width="8" style="1157" customWidth="1"/>
    <col min="4390" max="4398" width="7.28515625" style="1157" customWidth="1"/>
    <col min="4399" max="4399" width="8.42578125" style="1157" customWidth="1"/>
    <col min="4400" max="4400" width="9.28515625" style="1157" customWidth="1"/>
    <col min="4401" max="4401" width="7.28515625" style="1157" customWidth="1"/>
    <col min="4402" max="4402" width="9.85546875" style="1157" customWidth="1"/>
    <col min="4403" max="4403" width="10.5703125" style="1157" customWidth="1"/>
    <col min="4404" max="4404" width="8.5703125" style="1157" customWidth="1"/>
    <col min="4405" max="4406" width="8.42578125" style="1157" customWidth="1"/>
    <col min="4407" max="4407" width="9.140625" style="1157" customWidth="1"/>
    <col min="4408" max="4408" width="8.140625" style="1157" customWidth="1"/>
    <col min="4409" max="4409" width="8.85546875" style="1157" customWidth="1"/>
    <col min="4410" max="4602" width="11.42578125" style="1157"/>
    <col min="4603" max="4603" width="2.5703125" style="1157" customWidth="1"/>
    <col min="4604" max="4604" width="5.140625" style="1157" customWidth="1"/>
    <col min="4605" max="4605" width="12.42578125" style="1157" customWidth="1"/>
    <col min="4606" max="4606" width="8.5703125" style="1157" customWidth="1"/>
    <col min="4607" max="4607" width="9.28515625" style="1157" customWidth="1"/>
    <col min="4608" max="4608" width="9.140625" style="1157" customWidth="1"/>
    <col min="4609" max="4609" width="9" style="1157" customWidth="1"/>
    <col min="4610" max="4610" width="8.85546875" style="1157" customWidth="1"/>
    <col min="4611" max="4611" width="9" style="1157" customWidth="1"/>
    <col min="4612" max="4613" width="8.85546875" style="1157" customWidth="1"/>
    <col min="4614" max="4614" width="9.140625" style="1157" customWidth="1"/>
    <col min="4615" max="4615" width="9.28515625" style="1157" customWidth="1"/>
    <col min="4616" max="4616" width="9.42578125" style="1157" customWidth="1"/>
    <col min="4617" max="4617" width="9.28515625" style="1157" customWidth="1"/>
    <col min="4618" max="4618" width="9.5703125" style="1157" customWidth="1"/>
    <col min="4619" max="4619" width="10" style="1157" customWidth="1"/>
    <col min="4620" max="4620" width="10.140625" style="1157" customWidth="1"/>
    <col min="4621" max="4621" width="10.28515625" style="1157" customWidth="1"/>
    <col min="4622" max="4622" width="9.42578125" style="1157" customWidth="1"/>
    <col min="4623" max="4623" width="9.5703125" style="1157" customWidth="1"/>
    <col min="4624" max="4624" width="9" style="1157" customWidth="1"/>
    <col min="4625" max="4625" width="9.42578125" style="1157" customWidth="1"/>
    <col min="4626" max="4627" width="9.7109375" style="1157" customWidth="1"/>
    <col min="4628" max="4629" width="10" style="1157" customWidth="1"/>
    <col min="4630" max="4630" width="9.85546875" style="1157" customWidth="1"/>
    <col min="4631" max="4631" width="14.140625" style="1157" customWidth="1"/>
    <col min="4632" max="4632" width="10.42578125" style="1157" customWidth="1"/>
    <col min="4633" max="4633" width="10.5703125" style="1157" customWidth="1"/>
    <col min="4634" max="4634" width="10.42578125" style="1157" customWidth="1"/>
    <col min="4635" max="4635" width="10.28515625" style="1157" customWidth="1"/>
    <col min="4636" max="4636" width="10.5703125" style="1157" customWidth="1"/>
    <col min="4637" max="4637" width="9.140625" style="1157" customWidth="1"/>
    <col min="4638" max="4638" width="10.42578125" style="1157" customWidth="1"/>
    <col min="4639" max="4644" width="9.140625" style="1157" customWidth="1"/>
    <col min="4645" max="4645" width="8" style="1157" customWidth="1"/>
    <col min="4646" max="4654" width="7.28515625" style="1157" customWidth="1"/>
    <col min="4655" max="4655" width="8.42578125" style="1157" customWidth="1"/>
    <col min="4656" max="4656" width="9.28515625" style="1157" customWidth="1"/>
    <col min="4657" max="4657" width="7.28515625" style="1157" customWidth="1"/>
    <col min="4658" max="4658" width="9.85546875" style="1157" customWidth="1"/>
    <col min="4659" max="4659" width="10.5703125" style="1157" customWidth="1"/>
    <col min="4660" max="4660" width="8.5703125" style="1157" customWidth="1"/>
    <col min="4661" max="4662" width="8.42578125" style="1157" customWidth="1"/>
    <col min="4663" max="4663" width="9.140625" style="1157" customWidth="1"/>
    <col min="4664" max="4664" width="8.140625" style="1157" customWidth="1"/>
    <col min="4665" max="4665" width="8.85546875" style="1157" customWidth="1"/>
    <col min="4666" max="4858" width="11.42578125" style="1157"/>
    <col min="4859" max="4859" width="2.5703125" style="1157" customWidth="1"/>
    <col min="4860" max="4860" width="5.140625" style="1157" customWidth="1"/>
    <col min="4861" max="4861" width="12.42578125" style="1157" customWidth="1"/>
    <col min="4862" max="4862" width="8.5703125" style="1157" customWidth="1"/>
    <col min="4863" max="4863" width="9.28515625" style="1157" customWidth="1"/>
    <col min="4864" max="4864" width="9.140625" style="1157" customWidth="1"/>
    <col min="4865" max="4865" width="9" style="1157" customWidth="1"/>
    <col min="4866" max="4866" width="8.85546875" style="1157" customWidth="1"/>
    <col min="4867" max="4867" width="9" style="1157" customWidth="1"/>
    <col min="4868" max="4869" width="8.85546875" style="1157" customWidth="1"/>
    <col min="4870" max="4870" width="9.140625" style="1157" customWidth="1"/>
    <col min="4871" max="4871" width="9.28515625" style="1157" customWidth="1"/>
    <col min="4872" max="4872" width="9.42578125" style="1157" customWidth="1"/>
    <col min="4873" max="4873" width="9.28515625" style="1157" customWidth="1"/>
    <col min="4874" max="4874" width="9.5703125" style="1157" customWidth="1"/>
    <col min="4875" max="4875" width="10" style="1157" customWidth="1"/>
    <col min="4876" max="4876" width="10.140625" style="1157" customWidth="1"/>
    <col min="4877" max="4877" width="10.28515625" style="1157" customWidth="1"/>
    <col min="4878" max="4878" width="9.42578125" style="1157" customWidth="1"/>
    <col min="4879" max="4879" width="9.5703125" style="1157" customWidth="1"/>
    <col min="4880" max="4880" width="9" style="1157" customWidth="1"/>
    <col min="4881" max="4881" width="9.42578125" style="1157" customWidth="1"/>
    <col min="4882" max="4883" width="9.7109375" style="1157" customWidth="1"/>
    <col min="4884" max="4885" width="10" style="1157" customWidth="1"/>
    <col min="4886" max="4886" width="9.85546875" style="1157" customWidth="1"/>
    <col min="4887" max="4887" width="14.140625" style="1157" customWidth="1"/>
    <col min="4888" max="4888" width="10.42578125" style="1157" customWidth="1"/>
    <col min="4889" max="4889" width="10.5703125" style="1157" customWidth="1"/>
    <col min="4890" max="4890" width="10.42578125" style="1157" customWidth="1"/>
    <col min="4891" max="4891" width="10.28515625" style="1157" customWidth="1"/>
    <col min="4892" max="4892" width="10.5703125" style="1157" customWidth="1"/>
    <col min="4893" max="4893" width="9.140625" style="1157" customWidth="1"/>
    <col min="4894" max="4894" width="10.42578125" style="1157" customWidth="1"/>
    <col min="4895" max="4900" width="9.140625" style="1157" customWidth="1"/>
    <col min="4901" max="4901" width="8" style="1157" customWidth="1"/>
    <col min="4902" max="4910" width="7.28515625" style="1157" customWidth="1"/>
    <col min="4911" max="4911" width="8.42578125" style="1157" customWidth="1"/>
    <col min="4912" max="4912" width="9.28515625" style="1157" customWidth="1"/>
    <col min="4913" max="4913" width="7.28515625" style="1157" customWidth="1"/>
    <col min="4914" max="4914" width="9.85546875" style="1157" customWidth="1"/>
    <col min="4915" max="4915" width="10.5703125" style="1157" customWidth="1"/>
    <col min="4916" max="4916" width="8.5703125" style="1157" customWidth="1"/>
    <col min="4917" max="4918" width="8.42578125" style="1157" customWidth="1"/>
    <col min="4919" max="4919" width="9.140625" style="1157" customWidth="1"/>
    <col min="4920" max="4920" width="8.140625" style="1157" customWidth="1"/>
    <col min="4921" max="4921" width="8.85546875" style="1157" customWidth="1"/>
    <col min="4922" max="5114" width="11.42578125" style="1157"/>
    <col min="5115" max="5115" width="2.5703125" style="1157" customWidth="1"/>
    <col min="5116" max="5116" width="5.140625" style="1157" customWidth="1"/>
    <col min="5117" max="5117" width="12.42578125" style="1157" customWidth="1"/>
    <col min="5118" max="5118" width="8.5703125" style="1157" customWidth="1"/>
    <col min="5119" max="5119" width="9.28515625" style="1157" customWidth="1"/>
    <col min="5120" max="5120" width="9.140625" style="1157" customWidth="1"/>
    <col min="5121" max="5121" width="9" style="1157" customWidth="1"/>
    <col min="5122" max="5122" width="8.85546875" style="1157" customWidth="1"/>
    <col min="5123" max="5123" width="9" style="1157" customWidth="1"/>
    <col min="5124" max="5125" width="8.85546875" style="1157" customWidth="1"/>
    <col min="5126" max="5126" width="9.140625" style="1157" customWidth="1"/>
    <col min="5127" max="5127" width="9.28515625" style="1157" customWidth="1"/>
    <col min="5128" max="5128" width="9.42578125" style="1157" customWidth="1"/>
    <col min="5129" max="5129" width="9.28515625" style="1157" customWidth="1"/>
    <col min="5130" max="5130" width="9.5703125" style="1157" customWidth="1"/>
    <col min="5131" max="5131" width="10" style="1157" customWidth="1"/>
    <col min="5132" max="5132" width="10.140625" style="1157" customWidth="1"/>
    <col min="5133" max="5133" width="10.28515625" style="1157" customWidth="1"/>
    <col min="5134" max="5134" width="9.42578125" style="1157" customWidth="1"/>
    <col min="5135" max="5135" width="9.5703125" style="1157" customWidth="1"/>
    <col min="5136" max="5136" width="9" style="1157" customWidth="1"/>
    <col min="5137" max="5137" width="9.42578125" style="1157" customWidth="1"/>
    <col min="5138" max="5139" width="9.7109375" style="1157" customWidth="1"/>
    <col min="5140" max="5141" width="10" style="1157" customWidth="1"/>
    <col min="5142" max="5142" width="9.85546875" style="1157" customWidth="1"/>
    <col min="5143" max="5143" width="14.140625" style="1157" customWidth="1"/>
    <col min="5144" max="5144" width="10.42578125" style="1157" customWidth="1"/>
    <col min="5145" max="5145" width="10.5703125" style="1157" customWidth="1"/>
    <col min="5146" max="5146" width="10.42578125" style="1157" customWidth="1"/>
    <col min="5147" max="5147" width="10.28515625" style="1157" customWidth="1"/>
    <col min="5148" max="5148" width="10.5703125" style="1157" customWidth="1"/>
    <col min="5149" max="5149" width="9.140625" style="1157" customWidth="1"/>
    <col min="5150" max="5150" width="10.42578125" style="1157" customWidth="1"/>
    <col min="5151" max="5156" width="9.140625" style="1157" customWidth="1"/>
    <col min="5157" max="5157" width="8" style="1157" customWidth="1"/>
    <col min="5158" max="5166" width="7.28515625" style="1157" customWidth="1"/>
    <col min="5167" max="5167" width="8.42578125" style="1157" customWidth="1"/>
    <col min="5168" max="5168" width="9.28515625" style="1157" customWidth="1"/>
    <col min="5169" max="5169" width="7.28515625" style="1157" customWidth="1"/>
    <col min="5170" max="5170" width="9.85546875" style="1157" customWidth="1"/>
    <col min="5171" max="5171" width="10.5703125" style="1157" customWidth="1"/>
    <col min="5172" max="5172" width="8.5703125" style="1157" customWidth="1"/>
    <col min="5173" max="5174" width="8.42578125" style="1157" customWidth="1"/>
    <col min="5175" max="5175" width="9.140625" style="1157" customWidth="1"/>
    <col min="5176" max="5176" width="8.140625" style="1157" customWidth="1"/>
    <col min="5177" max="5177" width="8.85546875" style="1157" customWidth="1"/>
    <col min="5178" max="5370" width="11.42578125" style="1157"/>
    <col min="5371" max="5371" width="2.5703125" style="1157" customWidth="1"/>
    <col min="5372" max="5372" width="5.140625" style="1157" customWidth="1"/>
    <col min="5373" max="5373" width="12.42578125" style="1157" customWidth="1"/>
    <col min="5374" max="5374" width="8.5703125" style="1157" customWidth="1"/>
    <col min="5375" max="5375" width="9.28515625" style="1157" customWidth="1"/>
    <col min="5376" max="5376" width="9.140625" style="1157" customWidth="1"/>
    <col min="5377" max="5377" width="9" style="1157" customWidth="1"/>
    <col min="5378" max="5378" width="8.85546875" style="1157" customWidth="1"/>
    <col min="5379" max="5379" width="9" style="1157" customWidth="1"/>
    <col min="5380" max="5381" width="8.85546875" style="1157" customWidth="1"/>
    <col min="5382" max="5382" width="9.140625" style="1157" customWidth="1"/>
    <col min="5383" max="5383" width="9.28515625" style="1157" customWidth="1"/>
    <col min="5384" max="5384" width="9.42578125" style="1157" customWidth="1"/>
    <col min="5385" max="5385" width="9.28515625" style="1157" customWidth="1"/>
    <col min="5386" max="5386" width="9.5703125" style="1157" customWidth="1"/>
    <col min="5387" max="5387" width="10" style="1157" customWidth="1"/>
    <col min="5388" max="5388" width="10.140625" style="1157" customWidth="1"/>
    <col min="5389" max="5389" width="10.28515625" style="1157" customWidth="1"/>
    <col min="5390" max="5390" width="9.42578125" style="1157" customWidth="1"/>
    <col min="5391" max="5391" width="9.5703125" style="1157" customWidth="1"/>
    <col min="5392" max="5392" width="9" style="1157" customWidth="1"/>
    <col min="5393" max="5393" width="9.42578125" style="1157" customWidth="1"/>
    <col min="5394" max="5395" width="9.7109375" style="1157" customWidth="1"/>
    <col min="5396" max="5397" width="10" style="1157" customWidth="1"/>
    <col min="5398" max="5398" width="9.85546875" style="1157" customWidth="1"/>
    <col min="5399" max="5399" width="14.140625" style="1157" customWidth="1"/>
    <col min="5400" max="5400" width="10.42578125" style="1157" customWidth="1"/>
    <col min="5401" max="5401" width="10.5703125" style="1157" customWidth="1"/>
    <col min="5402" max="5402" width="10.42578125" style="1157" customWidth="1"/>
    <col min="5403" max="5403" width="10.28515625" style="1157" customWidth="1"/>
    <col min="5404" max="5404" width="10.5703125" style="1157" customWidth="1"/>
    <col min="5405" max="5405" width="9.140625" style="1157" customWidth="1"/>
    <col min="5406" max="5406" width="10.42578125" style="1157" customWidth="1"/>
    <col min="5407" max="5412" width="9.140625" style="1157" customWidth="1"/>
    <col min="5413" max="5413" width="8" style="1157" customWidth="1"/>
    <col min="5414" max="5422" width="7.28515625" style="1157" customWidth="1"/>
    <col min="5423" max="5423" width="8.42578125" style="1157" customWidth="1"/>
    <col min="5424" max="5424" width="9.28515625" style="1157" customWidth="1"/>
    <col min="5425" max="5425" width="7.28515625" style="1157" customWidth="1"/>
    <col min="5426" max="5426" width="9.85546875" style="1157" customWidth="1"/>
    <col min="5427" max="5427" width="10.5703125" style="1157" customWidth="1"/>
    <col min="5428" max="5428" width="8.5703125" style="1157" customWidth="1"/>
    <col min="5429" max="5430" width="8.42578125" style="1157" customWidth="1"/>
    <col min="5431" max="5431" width="9.140625" style="1157" customWidth="1"/>
    <col min="5432" max="5432" width="8.140625" style="1157" customWidth="1"/>
    <col min="5433" max="5433" width="8.85546875" style="1157" customWidth="1"/>
    <col min="5434" max="5626" width="11.42578125" style="1157"/>
    <col min="5627" max="5627" width="2.5703125" style="1157" customWidth="1"/>
    <col min="5628" max="5628" width="5.140625" style="1157" customWidth="1"/>
    <col min="5629" max="5629" width="12.42578125" style="1157" customWidth="1"/>
    <col min="5630" max="5630" width="8.5703125" style="1157" customWidth="1"/>
    <col min="5631" max="5631" width="9.28515625" style="1157" customWidth="1"/>
    <col min="5632" max="5632" width="9.140625" style="1157" customWidth="1"/>
    <col min="5633" max="5633" width="9" style="1157" customWidth="1"/>
    <col min="5634" max="5634" width="8.85546875" style="1157" customWidth="1"/>
    <col min="5635" max="5635" width="9" style="1157" customWidth="1"/>
    <col min="5636" max="5637" width="8.85546875" style="1157" customWidth="1"/>
    <col min="5638" max="5638" width="9.140625" style="1157" customWidth="1"/>
    <col min="5639" max="5639" width="9.28515625" style="1157" customWidth="1"/>
    <col min="5640" max="5640" width="9.42578125" style="1157" customWidth="1"/>
    <col min="5641" max="5641" width="9.28515625" style="1157" customWidth="1"/>
    <col min="5642" max="5642" width="9.5703125" style="1157" customWidth="1"/>
    <col min="5643" max="5643" width="10" style="1157" customWidth="1"/>
    <col min="5644" max="5644" width="10.140625" style="1157" customWidth="1"/>
    <col min="5645" max="5645" width="10.28515625" style="1157" customWidth="1"/>
    <col min="5646" max="5646" width="9.42578125" style="1157" customWidth="1"/>
    <col min="5647" max="5647" width="9.5703125" style="1157" customWidth="1"/>
    <col min="5648" max="5648" width="9" style="1157" customWidth="1"/>
    <col min="5649" max="5649" width="9.42578125" style="1157" customWidth="1"/>
    <col min="5650" max="5651" width="9.7109375" style="1157" customWidth="1"/>
    <col min="5652" max="5653" width="10" style="1157" customWidth="1"/>
    <col min="5654" max="5654" width="9.85546875" style="1157" customWidth="1"/>
    <col min="5655" max="5655" width="14.140625" style="1157" customWidth="1"/>
    <col min="5656" max="5656" width="10.42578125" style="1157" customWidth="1"/>
    <col min="5657" max="5657" width="10.5703125" style="1157" customWidth="1"/>
    <col min="5658" max="5658" width="10.42578125" style="1157" customWidth="1"/>
    <col min="5659" max="5659" width="10.28515625" style="1157" customWidth="1"/>
    <col min="5660" max="5660" width="10.5703125" style="1157" customWidth="1"/>
    <col min="5661" max="5661" width="9.140625" style="1157" customWidth="1"/>
    <col min="5662" max="5662" width="10.42578125" style="1157" customWidth="1"/>
    <col min="5663" max="5668" width="9.140625" style="1157" customWidth="1"/>
    <col min="5669" max="5669" width="8" style="1157" customWidth="1"/>
    <col min="5670" max="5678" width="7.28515625" style="1157" customWidth="1"/>
    <col min="5679" max="5679" width="8.42578125" style="1157" customWidth="1"/>
    <col min="5680" max="5680" width="9.28515625" style="1157" customWidth="1"/>
    <col min="5681" max="5681" width="7.28515625" style="1157" customWidth="1"/>
    <col min="5682" max="5682" width="9.85546875" style="1157" customWidth="1"/>
    <col min="5683" max="5683" width="10.5703125" style="1157" customWidth="1"/>
    <col min="5684" max="5684" width="8.5703125" style="1157" customWidth="1"/>
    <col min="5685" max="5686" width="8.42578125" style="1157" customWidth="1"/>
    <col min="5687" max="5687" width="9.140625" style="1157" customWidth="1"/>
    <col min="5688" max="5688" width="8.140625" style="1157" customWidth="1"/>
    <col min="5689" max="5689" width="8.85546875" style="1157" customWidth="1"/>
    <col min="5690" max="5882" width="11.42578125" style="1157"/>
    <col min="5883" max="5883" width="2.5703125" style="1157" customWidth="1"/>
    <col min="5884" max="5884" width="5.140625" style="1157" customWidth="1"/>
    <col min="5885" max="5885" width="12.42578125" style="1157" customWidth="1"/>
    <col min="5886" max="5886" width="8.5703125" style="1157" customWidth="1"/>
    <col min="5887" max="5887" width="9.28515625" style="1157" customWidth="1"/>
    <col min="5888" max="5888" width="9.140625" style="1157" customWidth="1"/>
    <col min="5889" max="5889" width="9" style="1157" customWidth="1"/>
    <col min="5890" max="5890" width="8.85546875" style="1157" customWidth="1"/>
    <col min="5891" max="5891" width="9" style="1157" customWidth="1"/>
    <col min="5892" max="5893" width="8.85546875" style="1157" customWidth="1"/>
    <col min="5894" max="5894" width="9.140625" style="1157" customWidth="1"/>
    <col min="5895" max="5895" width="9.28515625" style="1157" customWidth="1"/>
    <col min="5896" max="5896" width="9.42578125" style="1157" customWidth="1"/>
    <col min="5897" max="5897" width="9.28515625" style="1157" customWidth="1"/>
    <col min="5898" max="5898" width="9.5703125" style="1157" customWidth="1"/>
    <col min="5899" max="5899" width="10" style="1157" customWidth="1"/>
    <col min="5900" max="5900" width="10.140625" style="1157" customWidth="1"/>
    <col min="5901" max="5901" width="10.28515625" style="1157" customWidth="1"/>
    <col min="5902" max="5902" width="9.42578125" style="1157" customWidth="1"/>
    <col min="5903" max="5903" width="9.5703125" style="1157" customWidth="1"/>
    <col min="5904" max="5904" width="9" style="1157" customWidth="1"/>
    <col min="5905" max="5905" width="9.42578125" style="1157" customWidth="1"/>
    <col min="5906" max="5907" width="9.7109375" style="1157" customWidth="1"/>
    <col min="5908" max="5909" width="10" style="1157" customWidth="1"/>
    <col min="5910" max="5910" width="9.85546875" style="1157" customWidth="1"/>
    <col min="5911" max="5911" width="14.140625" style="1157" customWidth="1"/>
    <col min="5912" max="5912" width="10.42578125" style="1157" customWidth="1"/>
    <col min="5913" max="5913" width="10.5703125" style="1157" customWidth="1"/>
    <col min="5914" max="5914" width="10.42578125" style="1157" customWidth="1"/>
    <col min="5915" max="5915" width="10.28515625" style="1157" customWidth="1"/>
    <col min="5916" max="5916" width="10.5703125" style="1157" customWidth="1"/>
    <col min="5917" max="5917" width="9.140625" style="1157" customWidth="1"/>
    <col min="5918" max="5918" width="10.42578125" style="1157" customWidth="1"/>
    <col min="5919" max="5924" width="9.140625" style="1157" customWidth="1"/>
    <col min="5925" max="5925" width="8" style="1157" customWidth="1"/>
    <col min="5926" max="5934" width="7.28515625" style="1157" customWidth="1"/>
    <col min="5935" max="5935" width="8.42578125" style="1157" customWidth="1"/>
    <col min="5936" max="5936" width="9.28515625" style="1157" customWidth="1"/>
    <col min="5937" max="5937" width="7.28515625" style="1157" customWidth="1"/>
    <col min="5938" max="5938" width="9.85546875" style="1157" customWidth="1"/>
    <col min="5939" max="5939" width="10.5703125" style="1157" customWidth="1"/>
    <col min="5940" max="5940" width="8.5703125" style="1157" customWidth="1"/>
    <col min="5941" max="5942" width="8.42578125" style="1157" customWidth="1"/>
    <col min="5943" max="5943" width="9.140625" style="1157" customWidth="1"/>
    <col min="5944" max="5944" width="8.140625" style="1157" customWidth="1"/>
    <col min="5945" max="5945" width="8.85546875" style="1157" customWidth="1"/>
    <col min="5946" max="6138" width="11.42578125" style="1157"/>
    <col min="6139" max="6139" width="2.5703125" style="1157" customWidth="1"/>
    <col min="6140" max="6140" width="5.140625" style="1157" customWidth="1"/>
    <col min="6141" max="6141" width="12.42578125" style="1157" customWidth="1"/>
    <col min="6142" max="6142" width="8.5703125" style="1157" customWidth="1"/>
    <col min="6143" max="6143" width="9.28515625" style="1157" customWidth="1"/>
    <col min="6144" max="6144" width="9.140625" style="1157" customWidth="1"/>
    <col min="6145" max="6145" width="9" style="1157" customWidth="1"/>
    <col min="6146" max="6146" width="8.85546875" style="1157" customWidth="1"/>
    <col min="6147" max="6147" width="9" style="1157" customWidth="1"/>
    <col min="6148" max="6149" width="8.85546875" style="1157" customWidth="1"/>
    <col min="6150" max="6150" width="9.140625" style="1157" customWidth="1"/>
    <col min="6151" max="6151" width="9.28515625" style="1157" customWidth="1"/>
    <col min="6152" max="6152" width="9.42578125" style="1157" customWidth="1"/>
    <col min="6153" max="6153" width="9.28515625" style="1157" customWidth="1"/>
    <col min="6154" max="6154" width="9.5703125" style="1157" customWidth="1"/>
    <col min="6155" max="6155" width="10" style="1157" customWidth="1"/>
    <col min="6156" max="6156" width="10.140625" style="1157" customWidth="1"/>
    <col min="6157" max="6157" width="10.28515625" style="1157" customWidth="1"/>
    <col min="6158" max="6158" width="9.42578125" style="1157" customWidth="1"/>
    <col min="6159" max="6159" width="9.5703125" style="1157" customWidth="1"/>
    <col min="6160" max="6160" width="9" style="1157" customWidth="1"/>
    <col min="6161" max="6161" width="9.42578125" style="1157" customWidth="1"/>
    <col min="6162" max="6163" width="9.7109375" style="1157" customWidth="1"/>
    <col min="6164" max="6165" width="10" style="1157" customWidth="1"/>
    <col min="6166" max="6166" width="9.85546875" style="1157" customWidth="1"/>
    <col min="6167" max="6167" width="14.140625" style="1157" customWidth="1"/>
    <col min="6168" max="6168" width="10.42578125" style="1157" customWidth="1"/>
    <col min="6169" max="6169" width="10.5703125" style="1157" customWidth="1"/>
    <col min="6170" max="6170" width="10.42578125" style="1157" customWidth="1"/>
    <col min="6171" max="6171" width="10.28515625" style="1157" customWidth="1"/>
    <col min="6172" max="6172" width="10.5703125" style="1157" customWidth="1"/>
    <col min="6173" max="6173" width="9.140625" style="1157" customWidth="1"/>
    <col min="6174" max="6174" width="10.42578125" style="1157" customWidth="1"/>
    <col min="6175" max="6180" width="9.140625" style="1157" customWidth="1"/>
    <col min="6181" max="6181" width="8" style="1157" customWidth="1"/>
    <col min="6182" max="6190" width="7.28515625" style="1157" customWidth="1"/>
    <col min="6191" max="6191" width="8.42578125" style="1157" customWidth="1"/>
    <col min="6192" max="6192" width="9.28515625" style="1157" customWidth="1"/>
    <col min="6193" max="6193" width="7.28515625" style="1157" customWidth="1"/>
    <col min="6194" max="6194" width="9.85546875" style="1157" customWidth="1"/>
    <col min="6195" max="6195" width="10.5703125" style="1157" customWidth="1"/>
    <col min="6196" max="6196" width="8.5703125" style="1157" customWidth="1"/>
    <col min="6197" max="6198" width="8.42578125" style="1157" customWidth="1"/>
    <col min="6199" max="6199" width="9.140625" style="1157" customWidth="1"/>
    <col min="6200" max="6200" width="8.140625" style="1157" customWidth="1"/>
    <col min="6201" max="6201" width="8.85546875" style="1157" customWidth="1"/>
    <col min="6202" max="6394" width="11.42578125" style="1157"/>
    <col min="6395" max="6395" width="2.5703125" style="1157" customWidth="1"/>
    <col min="6396" max="6396" width="5.140625" style="1157" customWidth="1"/>
    <col min="6397" max="6397" width="12.42578125" style="1157" customWidth="1"/>
    <col min="6398" max="6398" width="8.5703125" style="1157" customWidth="1"/>
    <col min="6399" max="6399" width="9.28515625" style="1157" customWidth="1"/>
    <col min="6400" max="6400" width="9.140625" style="1157" customWidth="1"/>
    <col min="6401" max="6401" width="9" style="1157" customWidth="1"/>
    <col min="6402" max="6402" width="8.85546875" style="1157" customWidth="1"/>
    <col min="6403" max="6403" width="9" style="1157" customWidth="1"/>
    <col min="6404" max="6405" width="8.85546875" style="1157" customWidth="1"/>
    <col min="6406" max="6406" width="9.140625" style="1157" customWidth="1"/>
    <col min="6407" max="6407" width="9.28515625" style="1157" customWidth="1"/>
    <col min="6408" max="6408" width="9.42578125" style="1157" customWidth="1"/>
    <col min="6409" max="6409" width="9.28515625" style="1157" customWidth="1"/>
    <col min="6410" max="6410" width="9.5703125" style="1157" customWidth="1"/>
    <col min="6411" max="6411" width="10" style="1157" customWidth="1"/>
    <col min="6412" max="6412" width="10.140625" style="1157" customWidth="1"/>
    <col min="6413" max="6413" width="10.28515625" style="1157" customWidth="1"/>
    <col min="6414" max="6414" width="9.42578125" style="1157" customWidth="1"/>
    <col min="6415" max="6415" width="9.5703125" style="1157" customWidth="1"/>
    <col min="6416" max="6416" width="9" style="1157" customWidth="1"/>
    <col min="6417" max="6417" width="9.42578125" style="1157" customWidth="1"/>
    <col min="6418" max="6419" width="9.7109375" style="1157" customWidth="1"/>
    <col min="6420" max="6421" width="10" style="1157" customWidth="1"/>
    <col min="6422" max="6422" width="9.85546875" style="1157" customWidth="1"/>
    <col min="6423" max="6423" width="14.140625" style="1157" customWidth="1"/>
    <col min="6424" max="6424" width="10.42578125" style="1157" customWidth="1"/>
    <col min="6425" max="6425" width="10.5703125" style="1157" customWidth="1"/>
    <col min="6426" max="6426" width="10.42578125" style="1157" customWidth="1"/>
    <col min="6427" max="6427" width="10.28515625" style="1157" customWidth="1"/>
    <col min="6428" max="6428" width="10.5703125" style="1157" customWidth="1"/>
    <col min="6429" max="6429" width="9.140625" style="1157" customWidth="1"/>
    <col min="6430" max="6430" width="10.42578125" style="1157" customWidth="1"/>
    <col min="6431" max="6436" width="9.140625" style="1157" customWidth="1"/>
    <col min="6437" max="6437" width="8" style="1157" customWidth="1"/>
    <col min="6438" max="6446" width="7.28515625" style="1157" customWidth="1"/>
    <col min="6447" max="6447" width="8.42578125" style="1157" customWidth="1"/>
    <col min="6448" max="6448" width="9.28515625" style="1157" customWidth="1"/>
    <col min="6449" max="6449" width="7.28515625" style="1157" customWidth="1"/>
    <col min="6450" max="6450" width="9.85546875" style="1157" customWidth="1"/>
    <col min="6451" max="6451" width="10.5703125" style="1157" customWidth="1"/>
    <col min="6452" max="6452" width="8.5703125" style="1157" customWidth="1"/>
    <col min="6453" max="6454" width="8.42578125" style="1157" customWidth="1"/>
    <col min="6455" max="6455" width="9.140625" style="1157" customWidth="1"/>
    <col min="6456" max="6456" width="8.140625" style="1157" customWidth="1"/>
    <col min="6457" max="6457" width="8.85546875" style="1157" customWidth="1"/>
    <col min="6458" max="6650" width="11.42578125" style="1157"/>
    <col min="6651" max="6651" width="2.5703125" style="1157" customWidth="1"/>
    <col min="6652" max="6652" width="5.140625" style="1157" customWidth="1"/>
    <col min="6653" max="6653" width="12.42578125" style="1157" customWidth="1"/>
    <col min="6654" max="6654" width="8.5703125" style="1157" customWidth="1"/>
    <col min="6655" max="6655" width="9.28515625" style="1157" customWidth="1"/>
    <col min="6656" max="6656" width="9.140625" style="1157" customWidth="1"/>
    <col min="6657" max="6657" width="9" style="1157" customWidth="1"/>
    <col min="6658" max="6658" width="8.85546875" style="1157" customWidth="1"/>
    <col min="6659" max="6659" width="9" style="1157" customWidth="1"/>
    <col min="6660" max="6661" width="8.85546875" style="1157" customWidth="1"/>
    <col min="6662" max="6662" width="9.140625" style="1157" customWidth="1"/>
    <col min="6663" max="6663" width="9.28515625" style="1157" customWidth="1"/>
    <col min="6664" max="6664" width="9.42578125" style="1157" customWidth="1"/>
    <col min="6665" max="6665" width="9.28515625" style="1157" customWidth="1"/>
    <col min="6666" max="6666" width="9.5703125" style="1157" customWidth="1"/>
    <col min="6667" max="6667" width="10" style="1157" customWidth="1"/>
    <col min="6668" max="6668" width="10.140625" style="1157" customWidth="1"/>
    <col min="6669" max="6669" width="10.28515625" style="1157" customWidth="1"/>
    <col min="6670" max="6670" width="9.42578125" style="1157" customWidth="1"/>
    <col min="6671" max="6671" width="9.5703125" style="1157" customWidth="1"/>
    <col min="6672" max="6672" width="9" style="1157" customWidth="1"/>
    <col min="6673" max="6673" width="9.42578125" style="1157" customWidth="1"/>
    <col min="6674" max="6675" width="9.7109375" style="1157" customWidth="1"/>
    <col min="6676" max="6677" width="10" style="1157" customWidth="1"/>
    <col min="6678" max="6678" width="9.85546875" style="1157" customWidth="1"/>
    <col min="6679" max="6679" width="14.140625" style="1157" customWidth="1"/>
    <col min="6680" max="6680" width="10.42578125" style="1157" customWidth="1"/>
    <col min="6681" max="6681" width="10.5703125" style="1157" customWidth="1"/>
    <col min="6682" max="6682" width="10.42578125" style="1157" customWidth="1"/>
    <col min="6683" max="6683" width="10.28515625" style="1157" customWidth="1"/>
    <col min="6684" max="6684" width="10.5703125" style="1157" customWidth="1"/>
    <col min="6685" max="6685" width="9.140625" style="1157" customWidth="1"/>
    <col min="6686" max="6686" width="10.42578125" style="1157" customWidth="1"/>
    <col min="6687" max="6692" width="9.140625" style="1157" customWidth="1"/>
    <col min="6693" max="6693" width="8" style="1157" customWidth="1"/>
    <col min="6694" max="6702" width="7.28515625" style="1157" customWidth="1"/>
    <col min="6703" max="6703" width="8.42578125" style="1157" customWidth="1"/>
    <col min="6704" max="6704" width="9.28515625" style="1157" customWidth="1"/>
    <col min="6705" max="6705" width="7.28515625" style="1157" customWidth="1"/>
    <col min="6706" max="6706" width="9.85546875" style="1157" customWidth="1"/>
    <col min="6707" max="6707" width="10.5703125" style="1157" customWidth="1"/>
    <col min="6708" max="6708" width="8.5703125" style="1157" customWidth="1"/>
    <col min="6709" max="6710" width="8.42578125" style="1157" customWidth="1"/>
    <col min="6711" max="6711" width="9.140625" style="1157" customWidth="1"/>
    <col min="6712" max="6712" width="8.140625" style="1157" customWidth="1"/>
    <col min="6713" max="6713" width="8.85546875" style="1157" customWidth="1"/>
    <col min="6714" max="6906" width="11.42578125" style="1157"/>
    <col min="6907" max="6907" width="2.5703125" style="1157" customWidth="1"/>
    <col min="6908" max="6908" width="5.140625" style="1157" customWidth="1"/>
    <col min="6909" max="6909" width="12.42578125" style="1157" customWidth="1"/>
    <col min="6910" max="6910" width="8.5703125" style="1157" customWidth="1"/>
    <col min="6911" max="6911" width="9.28515625" style="1157" customWidth="1"/>
    <col min="6912" max="6912" width="9.140625" style="1157" customWidth="1"/>
    <col min="6913" max="6913" width="9" style="1157" customWidth="1"/>
    <col min="6914" max="6914" width="8.85546875" style="1157" customWidth="1"/>
    <col min="6915" max="6915" width="9" style="1157" customWidth="1"/>
    <col min="6916" max="6917" width="8.85546875" style="1157" customWidth="1"/>
    <col min="6918" max="6918" width="9.140625" style="1157" customWidth="1"/>
    <col min="6919" max="6919" width="9.28515625" style="1157" customWidth="1"/>
    <col min="6920" max="6920" width="9.42578125" style="1157" customWidth="1"/>
    <col min="6921" max="6921" width="9.28515625" style="1157" customWidth="1"/>
    <col min="6922" max="6922" width="9.5703125" style="1157" customWidth="1"/>
    <col min="6923" max="6923" width="10" style="1157" customWidth="1"/>
    <col min="6924" max="6924" width="10.140625" style="1157" customWidth="1"/>
    <col min="6925" max="6925" width="10.28515625" style="1157" customWidth="1"/>
    <col min="6926" max="6926" width="9.42578125" style="1157" customWidth="1"/>
    <col min="6927" max="6927" width="9.5703125" style="1157" customWidth="1"/>
    <col min="6928" max="6928" width="9" style="1157" customWidth="1"/>
    <col min="6929" max="6929" width="9.42578125" style="1157" customWidth="1"/>
    <col min="6930" max="6931" width="9.7109375" style="1157" customWidth="1"/>
    <col min="6932" max="6933" width="10" style="1157" customWidth="1"/>
    <col min="6934" max="6934" width="9.85546875" style="1157" customWidth="1"/>
    <col min="6935" max="6935" width="14.140625" style="1157" customWidth="1"/>
    <col min="6936" max="6936" width="10.42578125" style="1157" customWidth="1"/>
    <col min="6937" max="6937" width="10.5703125" style="1157" customWidth="1"/>
    <col min="6938" max="6938" width="10.42578125" style="1157" customWidth="1"/>
    <col min="6939" max="6939" width="10.28515625" style="1157" customWidth="1"/>
    <col min="6940" max="6940" width="10.5703125" style="1157" customWidth="1"/>
    <col min="6941" max="6941" width="9.140625" style="1157" customWidth="1"/>
    <col min="6942" max="6942" width="10.42578125" style="1157" customWidth="1"/>
    <col min="6943" max="6948" width="9.140625" style="1157" customWidth="1"/>
    <col min="6949" max="6949" width="8" style="1157" customWidth="1"/>
    <col min="6950" max="6958" width="7.28515625" style="1157" customWidth="1"/>
    <col min="6959" max="6959" width="8.42578125" style="1157" customWidth="1"/>
    <col min="6960" max="6960" width="9.28515625" style="1157" customWidth="1"/>
    <col min="6961" max="6961" width="7.28515625" style="1157" customWidth="1"/>
    <col min="6962" max="6962" width="9.85546875" style="1157" customWidth="1"/>
    <col min="6963" max="6963" width="10.5703125" style="1157" customWidth="1"/>
    <col min="6964" max="6964" width="8.5703125" style="1157" customWidth="1"/>
    <col min="6965" max="6966" width="8.42578125" style="1157" customWidth="1"/>
    <col min="6967" max="6967" width="9.140625" style="1157" customWidth="1"/>
    <col min="6968" max="6968" width="8.140625" style="1157" customWidth="1"/>
    <col min="6969" max="6969" width="8.85546875" style="1157" customWidth="1"/>
    <col min="6970" max="7162" width="11.42578125" style="1157"/>
    <col min="7163" max="7163" width="2.5703125" style="1157" customWidth="1"/>
    <col min="7164" max="7164" width="5.140625" style="1157" customWidth="1"/>
    <col min="7165" max="7165" width="12.42578125" style="1157" customWidth="1"/>
    <col min="7166" max="7166" width="8.5703125" style="1157" customWidth="1"/>
    <col min="7167" max="7167" width="9.28515625" style="1157" customWidth="1"/>
    <col min="7168" max="7168" width="9.140625" style="1157" customWidth="1"/>
    <col min="7169" max="7169" width="9" style="1157" customWidth="1"/>
    <col min="7170" max="7170" width="8.85546875" style="1157" customWidth="1"/>
    <col min="7171" max="7171" width="9" style="1157" customWidth="1"/>
    <col min="7172" max="7173" width="8.85546875" style="1157" customWidth="1"/>
    <col min="7174" max="7174" width="9.140625" style="1157" customWidth="1"/>
    <col min="7175" max="7175" width="9.28515625" style="1157" customWidth="1"/>
    <col min="7176" max="7176" width="9.42578125" style="1157" customWidth="1"/>
    <col min="7177" max="7177" width="9.28515625" style="1157" customWidth="1"/>
    <col min="7178" max="7178" width="9.5703125" style="1157" customWidth="1"/>
    <col min="7179" max="7179" width="10" style="1157" customWidth="1"/>
    <col min="7180" max="7180" width="10.140625" style="1157" customWidth="1"/>
    <col min="7181" max="7181" width="10.28515625" style="1157" customWidth="1"/>
    <col min="7182" max="7182" width="9.42578125" style="1157" customWidth="1"/>
    <col min="7183" max="7183" width="9.5703125" style="1157" customWidth="1"/>
    <col min="7184" max="7184" width="9" style="1157" customWidth="1"/>
    <col min="7185" max="7185" width="9.42578125" style="1157" customWidth="1"/>
    <col min="7186" max="7187" width="9.7109375" style="1157" customWidth="1"/>
    <col min="7188" max="7189" width="10" style="1157" customWidth="1"/>
    <col min="7190" max="7190" width="9.85546875" style="1157" customWidth="1"/>
    <col min="7191" max="7191" width="14.140625" style="1157" customWidth="1"/>
    <col min="7192" max="7192" width="10.42578125" style="1157" customWidth="1"/>
    <col min="7193" max="7193" width="10.5703125" style="1157" customWidth="1"/>
    <col min="7194" max="7194" width="10.42578125" style="1157" customWidth="1"/>
    <col min="7195" max="7195" width="10.28515625" style="1157" customWidth="1"/>
    <col min="7196" max="7196" width="10.5703125" style="1157" customWidth="1"/>
    <col min="7197" max="7197" width="9.140625" style="1157" customWidth="1"/>
    <col min="7198" max="7198" width="10.42578125" style="1157" customWidth="1"/>
    <col min="7199" max="7204" width="9.140625" style="1157" customWidth="1"/>
    <col min="7205" max="7205" width="8" style="1157" customWidth="1"/>
    <col min="7206" max="7214" width="7.28515625" style="1157" customWidth="1"/>
    <col min="7215" max="7215" width="8.42578125" style="1157" customWidth="1"/>
    <col min="7216" max="7216" width="9.28515625" style="1157" customWidth="1"/>
    <col min="7217" max="7217" width="7.28515625" style="1157" customWidth="1"/>
    <col min="7218" max="7218" width="9.85546875" style="1157" customWidth="1"/>
    <col min="7219" max="7219" width="10.5703125" style="1157" customWidth="1"/>
    <col min="7220" max="7220" width="8.5703125" style="1157" customWidth="1"/>
    <col min="7221" max="7222" width="8.42578125" style="1157" customWidth="1"/>
    <col min="7223" max="7223" width="9.140625" style="1157" customWidth="1"/>
    <col min="7224" max="7224" width="8.140625" style="1157" customWidth="1"/>
    <col min="7225" max="7225" width="8.85546875" style="1157" customWidth="1"/>
    <col min="7226" max="7418" width="11.42578125" style="1157"/>
    <col min="7419" max="7419" width="2.5703125" style="1157" customWidth="1"/>
    <col min="7420" max="7420" width="5.140625" style="1157" customWidth="1"/>
    <col min="7421" max="7421" width="12.42578125" style="1157" customWidth="1"/>
    <col min="7422" max="7422" width="8.5703125" style="1157" customWidth="1"/>
    <col min="7423" max="7423" width="9.28515625" style="1157" customWidth="1"/>
    <col min="7424" max="7424" width="9.140625" style="1157" customWidth="1"/>
    <col min="7425" max="7425" width="9" style="1157" customWidth="1"/>
    <col min="7426" max="7426" width="8.85546875" style="1157" customWidth="1"/>
    <col min="7427" max="7427" width="9" style="1157" customWidth="1"/>
    <col min="7428" max="7429" width="8.85546875" style="1157" customWidth="1"/>
    <col min="7430" max="7430" width="9.140625" style="1157" customWidth="1"/>
    <col min="7431" max="7431" width="9.28515625" style="1157" customWidth="1"/>
    <col min="7432" max="7432" width="9.42578125" style="1157" customWidth="1"/>
    <col min="7433" max="7433" width="9.28515625" style="1157" customWidth="1"/>
    <col min="7434" max="7434" width="9.5703125" style="1157" customWidth="1"/>
    <col min="7435" max="7435" width="10" style="1157" customWidth="1"/>
    <col min="7436" max="7436" width="10.140625" style="1157" customWidth="1"/>
    <col min="7437" max="7437" width="10.28515625" style="1157" customWidth="1"/>
    <col min="7438" max="7438" width="9.42578125" style="1157" customWidth="1"/>
    <col min="7439" max="7439" width="9.5703125" style="1157" customWidth="1"/>
    <col min="7440" max="7440" width="9" style="1157" customWidth="1"/>
    <col min="7441" max="7441" width="9.42578125" style="1157" customWidth="1"/>
    <col min="7442" max="7443" width="9.7109375" style="1157" customWidth="1"/>
    <col min="7444" max="7445" width="10" style="1157" customWidth="1"/>
    <col min="7446" max="7446" width="9.85546875" style="1157" customWidth="1"/>
    <col min="7447" max="7447" width="14.140625" style="1157" customWidth="1"/>
    <col min="7448" max="7448" width="10.42578125" style="1157" customWidth="1"/>
    <col min="7449" max="7449" width="10.5703125" style="1157" customWidth="1"/>
    <col min="7450" max="7450" width="10.42578125" style="1157" customWidth="1"/>
    <col min="7451" max="7451" width="10.28515625" style="1157" customWidth="1"/>
    <col min="7452" max="7452" width="10.5703125" style="1157" customWidth="1"/>
    <col min="7453" max="7453" width="9.140625" style="1157" customWidth="1"/>
    <col min="7454" max="7454" width="10.42578125" style="1157" customWidth="1"/>
    <col min="7455" max="7460" width="9.140625" style="1157" customWidth="1"/>
    <col min="7461" max="7461" width="8" style="1157" customWidth="1"/>
    <col min="7462" max="7470" width="7.28515625" style="1157" customWidth="1"/>
    <col min="7471" max="7471" width="8.42578125" style="1157" customWidth="1"/>
    <col min="7472" max="7472" width="9.28515625" style="1157" customWidth="1"/>
    <col min="7473" max="7473" width="7.28515625" style="1157" customWidth="1"/>
    <col min="7474" max="7474" width="9.85546875" style="1157" customWidth="1"/>
    <col min="7475" max="7475" width="10.5703125" style="1157" customWidth="1"/>
    <col min="7476" max="7476" width="8.5703125" style="1157" customWidth="1"/>
    <col min="7477" max="7478" width="8.42578125" style="1157" customWidth="1"/>
    <col min="7479" max="7479" width="9.140625" style="1157" customWidth="1"/>
    <col min="7480" max="7480" width="8.140625" style="1157" customWidth="1"/>
    <col min="7481" max="7481" width="8.85546875" style="1157" customWidth="1"/>
    <col min="7482" max="7674" width="11.42578125" style="1157"/>
    <col min="7675" max="7675" width="2.5703125" style="1157" customWidth="1"/>
    <col min="7676" max="7676" width="5.140625" style="1157" customWidth="1"/>
    <col min="7677" max="7677" width="12.42578125" style="1157" customWidth="1"/>
    <col min="7678" max="7678" width="8.5703125" style="1157" customWidth="1"/>
    <col min="7679" max="7679" width="9.28515625" style="1157" customWidth="1"/>
    <col min="7680" max="7680" width="9.140625" style="1157" customWidth="1"/>
    <col min="7681" max="7681" width="9" style="1157" customWidth="1"/>
    <col min="7682" max="7682" width="8.85546875" style="1157" customWidth="1"/>
    <col min="7683" max="7683" width="9" style="1157" customWidth="1"/>
    <col min="7684" max="7685" width="8.85546875" style="1157" customWidth="1"/>
    <col min="7686" max="7686" width="9.140625" style="1157" customWidth="1"/>
    <col min="7687" max="7687" width="9.28515625" style="1157" customWidth="1"/>
    <col min="7688" max="7688" width="9.42578125" style="1157" customWidth="1"/>
    <col min="7689" max="7689" width="9.28515625" style="1157" customWidth="1"/>
    <col min="7690" max="7690" width="9.5703125" style="1157" customWidth="1"/>
    <col min="7691" max="7691" width="10" style="1157" customWidth="1"/>
    <col min="7692" max="7692" width="10.140625" style="1157" customWidth="1"/>
    <col min="7693" max="7693" width="10.28515625" style="1157" customWidth="1"/>
    <col min="7694" max="7694" width="9.42578125" style="1157" customWidth="1"/>
    <col min="7695" max="7695" width="9.5703125" style="1157" customWidth="1"/>
    <col min="7696" max="7696" width="9" style="1157" customWidth="1"/>
    <col min="7697" max="7697" width="9.42578125" style="1157" customWidth="1"/>
    <col min="7698" max="7699" width="9.7109375" style="1157" customWidth="1"/>
    <col min="7700" max="7701" width="10" style="1157" customWidth="1"/>
    <col min="7702" max="7702" width="9.85546875" style="1157" customWidth="1"/>
    <col min="7703" max="7703" width="14.140625" style="1157" customWidth="1"/>
    <col min="7704" max="7704" width="10.42578125" style="1157" customWidth="1"/>
    <col min="7705" max="7705" width="10.5703125" style="1157" customWidth="1"/>
    <col min="7706" max="7706" width="10.42578125" style="1157" customWidth="1"/>
    <col min="7707" max="7707" width="10.28515625" style="1157" customWidth="1"/>
    <col min="7708" max="7708" width="10.5703125" style="1157" customWidth="1"/>
    <col min="7709" max="7709" width="9.140625" style="1157" customWidth="1"/>
    <col min="7710" max="7710" width="10.42578125" style="1157" customWidth="1"/>
    <col min="7711" max="7716" width="9.140625" style="1157" customWidth="1"/>
    <col min="7717" max="7717" width="8" style="1157" customWidth="1"/>
    <col min="7718" max="7726" width="7.28515625" style="1157" customWidth="1"/>
    <col min="7727" max="7727" width="8.42578125" style="1157" customWidth="1"/>
    <col min="7728" max="7728" width="9.28515625" style="1157" customWidth="1"/>
    <col min="7729" max="7729" width="7.28515625" style="1157" customWidth="1"/>
    <col min="7730" max="7730" width="9.85546875" style="1157" customWidth="1"/>
    <col min="7731" max="7731" width="10.5703125" style="1157" customWidth="1"/>
    <col min="7732" max="7732" width="8.5703125" style="1157" customWidth="1"/>
    <col min="7733" max="7734" width="8.42578125" style="1157" customWidth="1"/>
    <col min="7735" max="7735" width="9.140625" style="1157" customWidth="1"/>
    <col min="7736" max="7736" width="8.140625" style="1157" customWidth="1"/>
    <col min="7737" max="7737" width="8.85546875" style="1157" customWidth="1"/>
    <col min="7738" max="7930" width="11.42578125" style="1157"/>
    <col min="7931" max="7931" width="2.5703125" style="1157" customWidth="1"/>
    <col min="7932" max="7932" width="5.140625" style="1157" customWidth="1"/>
    <col min="7933" max="7933" width="12.42578125" style="1157" customWidth="1"/>
    <col min="7934" max="7934" width="8.5703125" style="1157" customWidth="1"/>
    <col min="7935" max="7935" width="9.28515625" style="1157" customWidth="1"/>
    <col min="7936" max="7936" width="9.140625" style="1157" customWidth="1"/>
    <col min="7937" max="7937" width="9" style="1157" customWidth="1"/>
    <col min="7938" max="7938" width="8.85546875" style="1157" customWidth="1"/>
    <col min="7939" max="7939" width="9" style="1157" customWidth="1"/>
    <col min="7940" max="7941" width="8.85546875" style="1157" customWidth="1"/>
    <col min="7942" max="7942" width="9.140625" style="1157" customWidth="1"/>
    <col min="7943" max="7943" width="9.28515625" style="1157" customWidth="1"/>
    <col min="7944" max="7944" width="9.42578125" style="1157" customWidth="1"/>
    <col min="7945" max="7945" width="9.28515625" style="1157" customWidth="1"/>
    <col min="7946" max="7946" width="9.5703125" style="1157" customWidth="1"/>
    <col min="7947" max="7947" width="10" style="1157" customWidth="1"/>
    <col min="7948" max="7948" width="10.140625" style="1157" customWidth="1"/>
    <col min="7949" max="7949" width="10.28515625" style="1157" customWidth="1"/>
    <col min="7950" max="7950" width="9.42578125" style="1157" customWidth="1"/>
    <col min="7951" max="7951" width="9.5703125" style="1157" customWidth="1"/>
    <col min="7952" max="7952" width="9" style="1157" customWidth="1"/>
    <col min="7953" max="7953" width="9.42578125" style="1157" customWidth="1"/>
    <col min="7954" max="7955" width="9.7109375" style="1157" customWidth="1"/>
    <col min="7956" max="7957" width="10" style="1157" customWidth="1"/>
    <col min="7958" max="7958" width="9.85546875" style="1157" customWidth="1"/>
    <col min="7959" max="7959" width="14.140625" style="1157" customWidth="1"/>
    <col min="7960" max="7960" width="10.42578125" style="1157" customWidth="1"/>
    <col min="7961" max="7961" width="10.5703125" style="1157" customWidth="1"/>
    <col min="7962" max="7962" width="10.42578125" style="1157" customWidth="1"/>
    <col min="7963" max="7963" width="10.28515625" style="1157" customWidth="1"/>
    <col min="7964" max="7964" width="10.5703125" style="1157" customWidth="1"/>
    <col min="7965" max="7965" width="9.140625" style="1157" customWidth="1"/>
    <col min="7966" max="7966" width="10.42578125" style="1157" customWidth="1"/>
    <col min="7967" max="7972" width="9.140625" style="1157" customWidth="1"/>
    <col min="7973" max="7973" width="8" style="1157" customWidth="1"/>
    <col min="7974" max="7982" width="7.28515625" style="1157" customWidth="1"/>
    <col min="7983" max="7983" width="8.42578125" style="1157" customWidth="1"/>
    <col min="7984" max="7984" width="9.28515625" style="1157" customWidth="1"/>
    <col min="7985" max="7985" width="7.28515625" style="1157" customWidth="1"/>
    <col min="7986" max="7986" width="9.85546875" style="1157" customWidth="1"/>
    <col min="7987" max="7987" width="10.5703125" style="1157" customWidth="1"/>
    <col min="7988" max="7988" width="8.5703125" style="1157" customWidth="1"/>
    <col min="7989" max="7990" width="8.42578125" style="1157" customWidth="1"/>
    <col min="7991" max="7991" width="9.140625" style="1157" customWidth="1"/>
    <col min="7992" max="7992" width="8.140625" style="1157" customWidth="1"/>
    <col min="7993" max="7993" width="8.85546875" style="1157" customWidth="1"/>
    <col min="7994" max="8186" width="11.42578125" style="1157"/>
    <col min="8187" max="8187" width="2.5703125" style="1157" customWidth="1"/>
    <col min="8188" max="8188" width="5.140625" style="1157" customWidth="1"/>
    <col min="8189" max="8189" width="12.42578125" style="1157" customWidth="1"/>
    <col min="8190" max="8190" width="8.5703125" style="1157" customWidth="1"/>
    <col min="8191" max="8191" width="9.28515625" style="1157" customWidth="1"/>
    <col min="8192" max="8192" width="9.140625" style="1157" customWidth="1"/>
    <col min="8193" max="8193" width="9" style="1157" customWidth="1"/>
    <col min="8194" max="8194" width="8.85546875" style="1157" customWidth="1"/>
    <col min="8195" max="8195" width="9" style="1157" customWidth="1"/>
    <col min="8196" max="8197" width="8.85546875" style="1157" customWidth="1"/>
    <col min="8198" max="8198" width="9.140625" style="1157" customWidth="1"/>
    <col min="8199" max="8199" width="9.28515625" style="1157" customWidth="1"/>
    <col min="8200" max="8200" width="9.42578125" style="1157" customWidth="1"/>
    <col min="8201" max="8201" width="9.28515625" style="1157" customWidth="1"/>
    <col min="8202" max="8202" width="9.5703125" style="1157" customWidth="1"/>
    <col min="8203" max="8203" width="10" style="1157" customWidth="1"/>
    <col min="8204" max="8204" width="10.140625" style="1157" customWidth="1"/>
    <col min="8205" max="8205" width="10.28515625" style="1157" customWidth="1"/>
    <col min="8206" max="8206" width="9.42578125" style="1157" customWidth="1"/>
    <col min="8207" max="8207" width="9.5703125" style="1157" customWidth="1"/>
    <col min="8208" max="8208" width="9" style="1157" customWidth="1"/>
    <col min="8209" max="8209" width="9.42578125" style="1157" customWidth="1"/>
    <col min="8210" max="8211" width="9.7109375" style="1157" customWidth="1"/>
    <col min="8212" max="8213" width="10" style="1157" customWidth="1"/>
    <col min="8214" max="8214" width="9.85546875" style="1157" customWidth="1"/>
    <col min="8215" max="8215" width="14.140625" style="1157" customWidth="1"/>
    <col min="8216" max="8216" width="10.42578125" style="1157" customWidth="1"/>
    <col min="8217" max="8217" width="10.5703125" style="1157" customWidth="1"/>
    <col min="8218" max="8218" width="10.42578125" style="1157" customWidth="1"/>
    <col min="8219" max="8219" width="10.28515625" style="1157" customWidth="1"/>
    <col min="8220" max="8220" width="10.5703125" style="1157" customWidth="1"/>
    <col min="8221" max="8221" width="9.140625" style="1157" customWidth="1"/>
    <col min="8222" max="8222" width="10.42578125" style="1157" customWidth="1"/>
    <col min="8223" max="8228" width="9.140625" style="1157" customWidth="1"/>
    <col min="8229" max="8229" width="8" style="1157" customWidth="1"/>
    <col min="8230" max="8238" width="7.28515625" style="1157" customWidth="1"/>
    <col min="8239" max="8239" width="8.42578125" style="1157" customWidth="1"/>
    <col min="8240" max="8240" width="9.28515625" style="1157" customWidth="1"/>
    <col min="8241" max="8241" width="7.28515625" style="1157" customWidth="1"/>
    <col min="8242" max="8242" width="9.85546875" style="1157" customWidth="1"/>
    <col min="8243" max="8243" width="10.5703125" style="1157" customWidth="1"/>
    <col min="8244" max="8244" width="8.5703125" style="1157" customWidth="1"/>
    <col min="8245" max="8246" width="8.42578125" style="1157" customWidth="1"/>
    <col min="8247" max="8247" width="9.140625" style="1157" customWidth="1"/>
    <col min="8248" max="8248" width="8.140625" style="1157" customWidth="1"/>
    <col min="8249" max="8249" width="8.85546875" style="1157" customWidth="1"/>
    <col min="8250" max="8442" width="11.42578125" style="1157"/>
    <col min="8443" max="8443" width="2.5703125" style="1157" customWidth="1"/>
    <col min="8444" max="8444" width="5.140625" style="1157" customWidth="1"/>
    <col min="8445" max="8445" width="12.42578125" style="1157" customWidth="1"/>
    <col min="8446" max="8446" width="8.5703125" style="1157" customWidth="1"/>
    <col min="8447" max="8447" width="9.28515625" style="1157" customWidth="1"/>
    <col min="8448" max="8448" width="9.140625" style="1157" customWidth="1"/>
    <col min="8449" max="8449" width="9" style="1157" customWidth="1"/>
    <col min="8450" max="8450" width="8.85546875" style="1157" customWidth="1"/>
    <col min="8451" max="8451" width="9" style="1157" customWidth="1"/>
    <col min="8452" max="8453" width="8.85546875" style="1157" customWidth="1"/>
    <col min="8454" max="8454" width="9.140625" style="1157" customWidth="1"/>
    <col min="8455" max="8455" width="9.28515625" style="1157" customWidth="1"/>
    <col min="8456" max="8456" width="9.42578125" style="1157" customWidth="1"/>
    <col min="8457" max="8457" width="9.28515625" style="1157" customWidth="1"/>
    <col min="8458" max="8458" width="9.5703125" style="1157" customWidth="1"/>
    <col min="8459" max="8459" width="10" style="1157" customWidth="1"/>
    <col min="8460" max="8460" width="10.140625" style="1157" customWidth="1"/>
    <col min="8461" max="8461" width="10.28515625" style="1157" customWidth="1"/>
    <col min="8462" max="8462" width="9.42578125" style="1157" customWidth="1"/>
    <col min="8463" max="8463" width="9.5703125" style="1157" customWidth="1"/>
    <col min="8464" max="8464" width="9" style="1157" customWidth="1"/>
    <col min="8465" max="8465" width="9.42578125" style="1157" customWidth="1"/>
    <col min="8466" max="8467" width="9.7109375" style="1157" customWidth="1"/>
    <col min="8468" max="8469" width="10" style="1157" customWidth="1"/>
    <col min="8470" max="8470" width="9.85546875" style="1157" customWidth="1"/>
    <col min="8471" max="8471" width="14.140625" style="1157" customWidth="1"/>
    <col min="8472" max="8472" width="10.42578125" style="1157" customWidth="1"/>
    <col min="8473" max="8473" width="10.5703125" style="1157" customWidth="1"/>
    <col min="8474" max="8474" width="10.42578125" style="1157" customWidth="1"/>
    <col min="8475" max="8475" width="10.28515625" style="1157" customWidth="1"/>
    <col min="8476" max="8476" width="10.5703125" style="1157" customWidth="1"/>
    <col min="8477" max="8477" width="9.140625" style="1157" customWidth="1"/>
    <col min="8478" max="8478" width="10.42578125" style="1157" customWidth="1"/>
    <col min="8479" max="8484" width="9.140625" style="1157" customWidth="1"/>
    <col min="8485" max="8485" width="8" style="1157" customWidth="1"/>
    <col min="8486" max="8494" width="7.28515625" style="1157" customWidth="1"/>
    <col min="8495" max="8495" width="8.42578125" style="1157" customWidth="1"/>
    <col min="8496" max="8496" width="9.28515625" style="1157" customWidth="1"/>
    <col min="8497" max="8497" width="7.28515625" style="1157" customWidth="1"/>
    <col min="8498" max="8498" width="9.85546875" style="1157" customWidth="1"/>
    <col min="8499" max="8499" width="10.5703125" style="1157" customWidth="1"/>
    <col min="8500" max="8500" width="8.5703125" style="1157" customWidth="1"/>
    <col min="8501" max="8502" width="8.42578125" style="1157" customWidth="1"/>
    <col min="8503" max="8503" width="9.140625" style="1157" customWidth="1"/>
    <col min="8504" max="8504" width="8.140625" style="1157" customWidth="1"/>
    <col min="8505" max="8505" width="8.85546875" style="1157" customWidth="1"/>
    <col min="8506" max="8698" width="11.42578125" style="1157"/>
    <col min="8699" max="8699" width="2.5703125" style="1157" customWidth="1"/>
    <col min="8700" max="8700" width="5.140625" style="1157" customWidth="1"/>
    <col min="8701" max="8701" width="12.42578125" style="1157" customWidth="1"/>
    <col min="8702" max="8702" width="8.5703125" style="1157" customWidth="1"/>
    <col min="8703" max="8703" width="9.28515625" style="1157" customWidth="1"/>
    <col min="8704" max="8704" width="9.140625" style="1157" customWidth="1"/>
    <col min="8705" max="8705" width="9" style="1157" customWidth="1"/>
    <col min="8706" max="8706" width="8.85546875" style="1157" customWidth="1"/>
    <col min="8707" max="8707" width="9" style="1157" customWidth="1"/>
    <col min="8708" max="8709" width="8.85546875" style="1157" customWidth="1"/>
    <col min="8710" max="8710" width="9.140625" style="1157" customWidth="1"/>
    <col min="8711" max="8711" width="9.28515625" style="1157" customWidth="1"/>
    <col min="8712" max="8712" width="9.42578125" style="1157" customWidth="1"/>
    <col min="8713" max="8713" width="9.28515625" style="1157" customWidth="1"/>
    <col min="8714" max="8714" width="9.5703125" style="1157" customWidth="1"/>
    <col min="8715" max="8715" width="10" style="1157" customWidth="1"/>
    <col min="8716" max="8716" width="10.140625" style="1157" customWidth="1"/>
    <col min="8717" max="8717" width="10.28515625" style="1157" customWidth="1"/>
    <col min="8718" max="8718" width="9.42578125" style="1157" customWidth="1"/>
    <col min="8719" max="8719" width="9.5703125" style="1157" customWidth="1"/>
    <col min="8720" max="8720" width="9" style="1157" customWidth="1"/>
    <col min="8721" max="8721" width="9.42578125" style="1157" customWidth="1"/>
    <col min="8722" max="8723" width="9.7109375" style="1157" customWidth="1"/>
    <col min="8724" max="8725" width="10" style="1157" customWidth="1"/>
    <col min="8726" max="8726" width="9.85546875" style="1157" customWidth="1"/>
    <col min="8727" max="8727" width="14.140625" style="1157" customWidth="1"/>
    <col min="8728" max="8728" width="10.42578125" style="1157" customWidth="1"/>
    <col min="8729" max="8729" width="10.5703125" style="1157" customWidth="1"/>
    <col min="8730" max="8730" width="10.42578125" style="1157" customWidth="1"/>
    <col min="8731" max="8731" width="10.28515625" style="1157" customWidth="1"/>
    <col min="8732" max="8732" width="10.5703125" style="1157" customWidth="1"/>
    <col min="8733" max="8733" width="9.140625" style="1157" customWidth="1"/>
    <col min="8734" max="8734" width="10.42578125" style="1157" customWidth="1"/>
    <col min="8735" max="8740" width="9.140625" style="1157" customWidth="1"/>
    <col min="8741" max="8741" width="8" style="1157" customWidth="1"/>
    <col min="8742" max="8750" width="7.28515625" style="1157" customWidth="1"/>
    <col min="8751" max="8751" width="8.42578125" style="1157" customWidth="1"/>
    <col min="8752" max="8752" width="9.28515625" style="1157" customWidth="1"/>
    <col min="8753" max="8753" width="7.28515625" style="1157" customWidth="1"/>
    <col min="8754" max="8754" width="9.85546875" style="1157" customWidth="1"/>
    <col min="8755" max="8755" width="10.5703125" style="1157" customWidth="1"/>
    <col min="8756" max="8756" width="8.5703125" style="1157" customWidth="1"/>
    <col min="8757" max="8758" width="8.42578125" style="1157" customWidth="1"/>
    <col min="8759" max="8759" width="9.140625" style="1157" customWidth="1"/>
    <col min="8760" max="8760" width="8.140625" style="1157" customWidth="1"/>
    <col min="8761" max="8761" width="8.85546875" style="1157" customWidth="1"/>
    <col min="8762" max="8954" width="11.42578125" style="1157"/>
    <col min="8955" max="8955" width="2.5703125" style="1157" customWidth="1"/>
    <col min="8956" max="8956" width="5.140625" style="1157" customWidth="1"/>
    <col min="8957" max="8957" width="12.42578125" style="1157" customWidth="1"/>
    <col min="8958" max="8958" width="8.5703125" style="1157" customWidth="1"/>
    <col min="8959" max="8959" width="9.28515625" style="1157" customWidth="1"/>
    <col min="8960" max="8960" width="9.140625" style="1157" customWidth="1"/>
    <col min="8961" max="8961" width="9" style="1157" customWidth="1"/>
    <col min="8962" max="8962" width="8.85546875" style="1157" customWidth="1"/>
    <col min="8963" max="8963" width="9" style="1157" customWidth="1"/>
    <col min="8964" max="8965" width="8.85546875" style="1157" customWidth="1"/>
    <col min="8966" max="8966" width="9.140625" style="1157" customWidth="1"/>
    <col min="8967" max="8967" width="9.28515625" style="1157" customWidth="1"/>
    <col min="8968" max="8968" width="9.42578125" style="1157" customWidth="1"/>
    <col min="8969" max="8969" width="9.28515625" style="1157" customWidth="1"/>
    <col min="8970" max="8970" width="9.5703125" style="1157" customWidth="1"/>
    <col min="8971" max="8971" width="10" style="1157" customWidth="1"/>
    <col min="8972" max="8972" width="10.140625" style="1157" customWidth="1"/>
    <col min="8973" max="8973" width="10.28515625" style="1157" customWidth="1"/>
    <col min="8974" max="8974" width="9.42578125" style="1157" customWidth="1"/>
    <col min="8975" max="8975" width="9.5703125" style="1157" customWidth="1"/>
    <col min="8976" max="8976" width="9" style="1157" customWidth="1"/>
    <col min="8977" max="8977" width="9.42578125" style="1157" customWidth="1"/>
    <col min="8978" max="8979" width="9.7109375" style="1157" customWidth="1"/>
    <col min="8980" max="8981" width="10" style="1157" customWidth="1"/>
    <col min="8982" max="8982" width="9.85546875" style="1157" customWidth="1"/>
    <col min="8983" max="8983" width="14.140625" style="1157" customWidth="1"/>
    <col min="8984" max="8984" width="10.42578125" style="1157" customWidth="1"/>
    <col min="8985" max="8985" width="10.5703125" style="1157" customWidth="1"/>
    <col min="8986" max="8986" width="10.42578125" style="1157" customWidth="1"/>
    <col min="8987" max="8987" width="10.28515625" style="1157" customWidth="1"/>
    <col min="8988" max="8988" width="10.5703125" style="1157" customWidth="1"/>
    <col min="8989" max="8989" width="9.140625" style="1157" customWidth="1"/>
    <col min="8990" max="8990" width="10.42578125" style="1157" customWidth="1"/>
    <col min="8991" max="8996" width="9.140625" style="1157" customWidth="1"/>
    <col min="8997" max="8997" width="8" style="1157" customWidth="1"/>
    <col min="8998" max="9006" width="7.28515625" style="1157" customWidth="1"/>
    <col min="9007" max="9007" width="8.42578125" style="1157" customWidth="1"/>
    <col min="9008" max="9008" width="9.28515625" style="1157" customWidth="1"/>
    <col min="9009" max="9009" width="7.28515625" style="1157" customWidth="1"/>
    <col min="9010" max="9010" width="9.85546875" style="1157" customWidth="1"/>
    <col min="9011" max="9011" width="10.5703125" style="1157" customWidth="1"/>
    <col min="9012" max="9012" width="8.5703125" style="1157" customWidth="1"/>
    <col min="9013" max="9014" width="8.42578125" style="1157" customWidth="1"/>
    <col min="9015" max="9015" width="9.140625" style="1157" customWidth="1"/>
    <col min="9016" max="9016" width="8.140625" style="1157" customWidth="1"/>
    <col min="9017" max="9017" width="8.85546875" style="1157" customWidth="1"/>
    <col min="9018" max="9210" width="11.42578125" style="1157"/>
    <col min="9211" max="9211" width="2.5703125" style="1157" customWidth="1"/>
    <col min="9212" max="9212" width="5.140625" style="1157" customWidth="1"/>
    <col min="9213" max="9213" width="12.42578125" style="1157" customWidth="1"/>
    <col min="9214" max="9214" width="8.5703125" style="1157" customWidth="1"/>
    <col min="9215" max="9215" width="9.28515625" style="1157" customWidth="1"/>
    <col min="9216" max="9216" width="9.140625" style="1157" customWidth="1"/>
    <col min="9217" max="9217" width="9" style="1157" customWidth="1"/>
    <col min="9218" max="9218" width="8.85546875" style="1157" customWidth="1"/>
    <col min="9219" max="9219" width="9" style="1157" customWidth="1"/>
    <col min="9220" max="9221" width="8.85546875" style="1157" customWidth="1"/>
    <col min="9222" max="9222" width="9.140625" style="1157" customWidth="1"/>
    <col min="9223" max="9223" width="9.28515625" style="1157" customWidth="1"/>
    <col min="9224" max="9224" width="9.42578125" style="1157" customWidth="1"/>
    <col min="9225" max="9225" width="9.28515625" style="1157" customWidth="1"/>
    <col min="9226" max="9226" width="9.5703125" style="1157" customWidth="1"/>
    <col min="9227" max="9227" width="10" style="1157" customWidth="1"/>
    <col min="9228" max="9228" width="10.140625" style="1157" customWidth="1"/>
    <col min="9229" max="9229" width="10.28515625" style="1157" customWidth="1"/>
    <col min="9230" max="9230" width="9.42578125" style="1157" customWidth="1"/>
    <col min="9231" max="9231" width="9.5703125" style="1157" customWidth="1"/>
    <col min="9232" max="9232" width="9" style="1157" customWidth="1"/>
    <col min="9233" max="9233" width="9.42578125" style="1157" customWidth="1"/>
    <col min="9234" max="9235" width="9.7109375" style="1157" customWidth="1"/>
    <col min="9236" max="9237" width="10" style="1157" customWidth="1"/>
    <col min="9238" max="9238" width="9.85546875" style="1157" customWidth="1"/>
    <col min="9239" max="9239" width="14.140625" style="1157" customWidth="1"/>
    <col min="9240" max="9240" width="10.42578125" style="1157" customWidth="1"/>
    <col min="9241" max="9241" width="10.5703125" style="1157" customWidth="1"/>
    <col min="9242" max="9242" width="10.42578125" style="1157" customWidth="1"/>
    <col min="9243" max="9243" width="10.28515625" style="1157" customWidth="1"/>
    <col min="9244" max="9244" width="10.5703125" style="1157" customWidth="1"/>
    <col min="9245" max="9245" width="9.140625" style="1157" customWidth="1"/>
    <col min="9246" max="9246" width="10.42578125" style="1157" customWidth="1"/>
    <col min="9247" max="9252" width="9.140625" style="1157" customWidth="1"/>
    <col min="9253" max="9253" width="8" style="1157" customWidth="1"/>
    <col min="9254" max="9262" width="7.28515625" style="1157" customWidth="1"/>
    <col min="9263" max="9263" width="8.42578125" style="1157" customWidth="1"/>
    <col min="9264" max="9264" width="9.28515625" style="1157" customWidth="1"/>
    <col min="9265" max="9265" width="7.28515625" style="1157" customWidth="1"/>
    <col min="9266" max="9266" width="9.85546875" style="1157" customWidth="1"/>
    <col min="9267" max="9267" width="10.5703125" style="1157" customWidth="1"/>
    <col min="9268" max="9268" width="8.5703125" style="1157" customWidth="1"/>
    <col min="9269" max="9270" width="8.42578125" style="1157" customWidth="1"/>
    <col min="9271" max="9271" width="9.140625" style="1157" customWidth="1"/>
    <col min="9272" max="9272" width="8.140625" style="1157" customWidth="1"/>
    <col min="9273" max="9273" width="8.85546875" style="1157" customWidth="1"/>
    <col min="9274" max="9466" width="11.42578125" style="1157"/>
    <col min="9467" max="9467" width="2.5703125" style="1157" customWidth="1"/>
    <col min="9468" max="9468" width="5.140625" style="1157" customWidth="1"/>
    <col min="9469" max="9469" width="12.42578125" style="1157" customWidth="1"/>
    <col min="9470" max="9470" width="8.5703125" style="1157" customWidth="1"/>
    <col min="9471" max="9471" width="9.28515625" style="1157" customWidth="1"/>
    <col min="9472" max="9472" width="9.140625" style="1157" customWidth="1"/>
    <col min="9473" max="9473" width="9" style="1157" customWidth="1"/>
    <col min="9474" max="9474" width="8.85546875" style="1157" customWidth="1"/>
    <col min="9475" max="9475" width="9" style="1157" customWidth="1"/>
    <col min="9476" max="9477" width="8.85546875" style="1157" customWidth="1"/>
    <col min="9478" max="9478" width="9.140625" style="1157" customWidth="1"/>
    <col min="9479" max="9479" width="9.28515625" style="1157" customWidth="1"/>
    <col min="9480" max="9480" width="9.42578125" style="1157" customWidth="1"/>
    <col min="9481" max="9481" width="9.28515625" style="1157" customWidth="1"/>
    <col min="9482" max="9482" width="9.5703125" style="1157" customWidth="1"/>
    <col min="9483" max="9483" width="10" style="1157" customWidth="1"/>
    <col min="9484" max="9484" width="10.140625" style="1157" customWidth="1"/>
    <col min="9485" max="9485" width="10.28515625" style="1157" customWidth="1"/>
    <col min="9486" max="9486" width="9.42578125" style="1157" customWidth="1"/>
    <col min="9487" max="9487" width="9.5703125" style="1157" customWidth="1"/>
    <col min="9488" max="9488" width="9" style="1157" customWidth="1"/>
    <col min="9489" max="9489" width="9.42578125" style="1157" customWidth="1"/>
    <col min="9490" max="9491" width="9.7109375" style="1157" customWidth="1"/>
    <col min="9492" max="9493" width="10" style="1157" customWidth="1"/>
    <col min="9494" max="9494" width="9.85546875" style="1157" customWidth="1"/>
    <col min="9495" max="9495" width="14.140625" style="1157" customWidth="1"/>
    <col min="9496" max="9496" width="10.42578125" style="1157" customWidth="1"/>
    <col min="9497" max="9497" width="10.5703125" style="1157" customWidth="1"/>
    <col min="9498" max="9498" width="10.42578125" style="1157" customWidth="1"/>
    <col min="9499" max="9499" width="10.28515625" style="1157" customWidth="1"/>
    <col min="9500" max="9500" width="10.5703125" style="1157" customWidth="1"/>
    <col min="9501" max="9501" width="9.140625" style="1157" customWidth="1"/>
    <col min="9502" max="9502" width="10.42578125" style="1157" customWidth="1"/>
    <col min="9503" max="9508" width="9.140625" style="1157" customWidth="1"/>
    <col min="9509" max="9509" width="8" style="1157" customWidth="1"/>
    <col min="9510" max="9518" width="7.28515625" style="1157" customWidth="1"/>
    <col min="9519" max="9519" width="8.42578125" style="1157" customWidth="1"/>
    <col min="9520" max="9520" width="9.28515625" style="1157" customWidth="1"/>
    <col min="9521" max="9521" width="7.28515625" style="1157" customWidth="1"/>
    <col min="9522" max="9522" width="9.85546875" style="1157" customWidth="1"/>
    <col min="9523" max="9523" width="10.5703125" style="1157" customWidth="1"/>
    <col min="9524" max="9524" width="8.5703125" style="1157" customWidth="1"/>
    <col min="9525" max="9526" width="8.42578125" style="1157" customWidth="1"/>
    <col min="9527" max="9527" width="9.140625" style="1157" customWidth="1"/>
    <col min="9528" max="9528" width="8.140625" style="1157" customWidth="1"/>
    <col min="9529" max="9529" width="8.85546875" style="1157" customWidth="1"/>
    <col min="9530" max="9722" width="11.42578125" style="1157"/>
    <col min="9723" max="9723" width="2.5703125" style="1157" customWidth="1"/>
    <col min="9724" max="9724" width="5.140625" style="1157" customWidth="1"/>
    <col min="9725" max="9725" width="12.42578125" style="1157" customWidth="1"/>
    <col min="9726" max="9726" width="8.5703125" style="1157" customWidth="1"/>
    <col min="9727" max="9727" width="9.28515625" style="1157" customWidth="1"/>
    <col min="9728" max="9728" width="9.140625" style="1157" customWidth="1"/>
    <col min="9729" max="9729" width="9" style="1157" customWidth="1"/>
    <col min="9730" max="9730" width="8.85546875" style="1157" customWidth="1"/>
    <col min="9731" max="9731" width="9" style="1157" customWidth="1"/>
    <col min="9732" max="9733" width="8.85546875" style="1157" customWidth="1"/>
    <col min="9734" max="9734" width="9.140625" style="1157" customWidth="1"/>
    <col min="9735" max="9735" width="9.28515625" style="1157" customWidth="1"/>
    <col min="9736" max="9736" width="9.42578125" style="1157" customWidth="1"/>
    <col min="9737" max="9737" width="9.28515625" style="1157" customWidth="1"/>
    <col min="9738" max="9738" width="9.5703125" style="1157" customWidth="1"/>
    <col min="9739" max="9739" width="10" style="1157" customWidth="1"/>
    <col min="9740" max="9740" width="10.140625" style="1157" customWidth="1"/>
    <col min="9741" max="9741" width="10.28515625" style="1157" customWidth="1"/>
    <col min="9742" max="9742" width="9.42578125" style="1157" customWidth="1"/>
    <col min="9743" max="9743" width="9.5703125" style="1157" customWidth="1"/>
    <col min="9744" max="9744" width="9" style="1157" customWidth="1"/>
    <col min="9745" max="9745" width="9.42578125" style="1157" customWidth="1"/>
    <col min="9746" max="9747" width="9.7109375" style="1157" customWidth="1"/>
    <col min="9748" max="9749" width="10" style="1157" customWidth="1"/>
    <col min="9750" max="9750" width="9.85546875" style="1157" customWidth="1"/>
    <col min="9751" max="9751" width="14.140625" style="1157" customWidth="1"/>
    <col min="9752" max="9752" width="10.42578125" style="1157" customWidth="1"/>
    <col min="9753" max="9753" width="10.5703125" style="1157" customWidth="1"/>
    <col min="9754" max="9754" width="10.42578125" style="1157" customWidth="1"/>
    <col min="9755" max="9755" width="10.28515625" style="1157" customWidth="1"/>
    <col min="9756" max="9756" width="10.5703125" style="1157" customWidth="1"/>
    <col min="9757" max="9757" width="9.140625" style="1157" customWidth="1"/>
    <col min="9758" max="9758" width="10.42578125" style="1157" customWidth="1"/>
    <col min="9759" max="9764" width="9.140625" style="1157" customWidth="1"/>
    <col min="9765" max="9765" width="8" style="1157" customWidth="1"/>
    <col min="9766" max="9774" width="7.28515625" style="1157" customWidth="1"/>
    <col min="9775" max="9775" width="8.42578125" style="1157" customWidth="1"/>
    <col min="9776" max="9776" width="9.28515625" style="1157" customWidth="1"/>
    <col min="9777" max="9777" width="7.28515625" style="1157" customWidth="1"/>
    <col min="9778" max="9778" width="9.85546875" style="1157" customWidth="1"/>
    <col min="9779" max="9779" width="10.5703125" style="1157" customWidth="1"/>
    <col min="9780" max="9780" width="8.5703125" style="1157" customWidth="1"/>
    <col min="9781" max="9782" width="8.42578125" style="1157" customWidth="1"/>
    <col min="9783" max="9783" width="9.140625" style="1157" customWidth="1"/>
    <col min="9784" max="9784" width="8.140625" style="1157" customWidth="1"/>
    <col min="9785" max="9785" width="8.85546875" style="1157" customWidth="1"/>
    <col min="9786" max="9978" width="11.42578125" style="1157"/>
    <col min="9979" max="9979" width="2.5703125" style="1157" customWidth="1"/>
    <col min="9980" max="9980" width="5.140625" style="1157" customWidth="1"/>
    <col min="9981" max="9981" width="12.42578125" style="1157" customWidth="1"/>
    <col min="9982" max="9982" width="8.5703125" style="1157" customWidth="1"/>
    <col min="9983" max="9983" width="9.28515625" style="1157" customWidth="1"/>
    <col min="9984" max="9984" width="9.140625" style="1157" customWidth="1"/>
    <col min="9985" max="9985" width="9" style="1157" customWidth="1"/>
    <col min="9986" max="9986" width="8.85546875" style="1157" customWidth="1"/>
    <col min="9987" max="9987" width="9" style="1157" customWidth="1"/>
    <col min="9988" max="9989" width="8.85546875" style="1157" customWidth="1"/>
    <col min="9990" max="9990" width="9.140625" style="1157" customWidth="1"/>
    <col min="9991" max="9991" width="9.28515625" style="1157" customWidth="1"/>
    <col min="9992" max="9992" width="9.42578125" style="1157" customWidth="1"/>
    <col min="9993" max="9993" width="9.28515625" style="1157" customWidth="1"/>
    <col min="9994" max="9994" width="9.5703125" style="1157" customWidth="1"/>
    <col min="9995" max="9995" width="10" style="1157" customWidth="1"/>
    <col min="9996" max="9996" width="10.140625" style="1157" customWidth="1"/>
    <col min="9997" max="9997" width="10.28515625" style="1157" customWidth="1"/>
    <col min="9998" max="9998" width="9.42578125" style="1157" customWidth="1"/>
    <col min="9999" max="9999" width="9.5703125" style="1157" customWidth="1"/>
    <col min="10000" max="10000" width="9" style="1157" customWidth="1"/>
    <col min="10001" max="10001" width="9.42578125" style="1157" customWidth="1"/>
    <col min="10002" max="10003" width="9.7109375" style="1157" customWidth="1"/>
    <col min="10004" max="10005" width="10" style="1157" customWidth="1"/>
    <col min="10006" max="10006" width="9.85546875" style="1157" customWidth="1"/>
    <col min="10007" max="10007" width="14.140625" style="1157" customWidth="1"/>
    <col min="10008" max="10008" width="10.42578125" style="1157" customWidth="1"/>
    <col min="10009" max="10009" width="10.5703125" style="1157" customWidth="1"/>
    <col min="10010" max="10010" width="10.42578125" style="1157" customWidth="1"/>
    <col min="10011" max="10011" width="10.28515625" style="1157" customWidth="1"/>
    <col min="10012" max="10012" width="10.5703125" style="1157" customWidth="1"/>
    <col min="10013" max="10013" width="9.140625" style="1157" customWidth="1"/>
    <col min="10014" max="10014" width="10.42578125" style="1157" customWidth="1"/>
    <col min="10015" max="10020" width="9.140625" style="1157" customWidth="1"/>
    <col min="10021" max="10021" width="8" style="1157" customWidth="1"/>
    <col min="10022" max="10030" width="7.28515625" style="1157" customWidth="1"/>
    <col min="10031" max="10031" width="8.42578125" style="1157" customWidth="1"/>
    <col min="10032" max="10032" width="9.28515625" style="1157" customWidth="1"/>
    <col min="10033" max="10033" width="7.28515625" style="1157" customWidth="1"/>
    <col min="10034" max="10034" width="9.85546875" style="1157" customWidth="1"/>
    <col min="10035" max="10035" width="10.5703125" style="1157" customWidth="1"/>
    <col min="10036" max="10036" width="8.5703125" style="1157" customWidth="1"/>
    <col min="10037" max="10038" width="8.42578125" style="1157" customWidth="1"/>
    <col min="10039" max="10039" width="9.140625" style="1157" customWidth="1"/>
    <col min="10040" max="10040" width="8.140625" style="1157" customWidth="1"/>
    <col min="10041" max="10041" width="8.85546875" style="1157" customWidth="1"/>
    <col min="10042" max="10234" width="11.42578125" style="1157"/>
    <col min="10235" max="10235" width="2.5703125" style="1157" customWidth="1"/>
    <col min="10236" max="10236" width="5.140625" style="1157" customWidth="1"/>
    <col min="10237" max="10237" width="12.42578125" style="1157" customWidth="1"/>
    <col min="10238" max="10238" width="8.5703125" style="1157" customWidth="1"/>
    <col min="10239" max="10239" width="9.28515625" style="1157" customWidth="1"/>
    <col min="10240" max="10240" width="9.140625" style="1157" customWidth="1"/>
    <col min="10241" max="10241" width="9" style="1157" customWidth="1"/>
    <col min="10242" max="10242" width="8.85546875" style="1157" customWidth="1"/>
    <col min="10243" max="10243" width="9" style="1157" customWidth="1"/>
    <col min="10244" max="10245" width="8.85546875" style="1157" customWidth="1"/>
    <col min="10246" max="10246" width="9.140625" style="1157" customWidth="1"/>
    <col min="10247" max="10247" width="9.28515625" style="1157" customWidth="1"/>
    <col min="10248" max="10248" width="9.42578125" style="1157" customWidth="1"/>
    <col min="10249" max="10249" width="9.28515625" style="1157" customWidth="1"/>
    <col min="10250" max="10250" width="9.5703125" style="1157" customWidth="1"/>
    <col min="10251" max="10251" width="10" style="1157" customWidth="1"/>
    <col min="10252" max="10252" width="10.140625" style="1157" customWidth="1"/>
    <col min="10253" max="10253" width="10.28515625" style="1157" customWidth="1"/>
    <col min="10254" max="10254" width="9.42578125" style="1157" customWidth="1"/>
    <col min="10255" max="10255" width="9.5703125" style="1157" customWidth="1"/>
    <col min="10256" max="10256" width="9" style="1157" customWidth="1"/>
    <col min="10257" max="10257" width="9.42578125" style="1157" customWidth="1"/>
    <col min="10258" max="10259" width="9.7109375" style="1157" customWidth="1"/>
    <col min="10260" max="10261" width="10" style="1157" customWidth="1"/>
    <col min="10262" max="10262" width="9.85546875" style="1157" customWidth="1"/>
    <col min="10263" max="10263" width="14.140625" style="1157" customWidth="1"/>
    <col min="10264" max="10264" width="10.42578125" style="1157" customWidth="1"/>
    <col min="10265" max="10265" width="10.5703125" style="1157" customWidth="1"/>
    <col min="10266" max="10266" width="10.42578125" style="1157" customWidth="1"/>
    <col min="10267" max="10267" width="10.28515625" style="1157" customWidth="1"/>
    <col min="10268" max="10268" width="10.5703125" style="1157" customWidth="1"/>
    <col min="10269" max="10269" width="9.140625" style="1157" customWidth="1"/>
    <col min="10270" max="10270" width="10.42578125" style="1157" customWidth="1"/>
    <col min="10271" max="10276" width="9.140625" style="1157" customWidth="1"/>
    <col min="10277" max="10277" width="8" style="1157" customWidth="1"/>
    <col min="10278" max="10286" width="7.28515625" style="1157" customWidth="1"/>
    <col min="10287" max="10287" width="8.42578125" style="1157" customWidth="1"/>
    <col min="10288" max="10288" width="9.28515625" style="1157" customWidth="1"/>
    <col min="10289" max="10289" width="7.28515625" style="1157" customWidth="1"/>
    <col min="10290" max="10290" width="9.85546875" style="1157" customWidth="1"/>
    <col min="10291" max="10291" width="10.5703125" style="1157" customWidth="1"/>
    <col min="10292" max="10292" width="8.5703125" style="1157" customWidth="1"/>
    <col min="10293" max="10294" width="8.42578125" style="1157" customWidth="1"/>
    <col min="10295" max="10295" width="9.140625" style="1157" customWidth="1"/>
    <col min="10296" max="10296" width="8.140625" style="1157" customWidth="1"/>
    <col min="10297" max="10297" width="8.85546875" style="1157" customWidth="1"/>
    <col min="10298" max="10490" width="11.42578125" style="1157"/>
    <col min="10491" max="10491" width="2.5703125" style="1157" customWidth="1"/>
    <col min="10492" max="10492" width="5.140625" style="1157" customWidth="1"/>
    <col min="10493" max="10493" width="12.42578125" style="1157" customWidth="1"/>
    <col min="10494" max="10494" width="8.5703125" style="1157" customWidth="1"/>
    <col min="10495" max="10495" width="9.28515625" style="1157" customWidth="1"/>
    <col min="10496" max="10496" width="9.140625" style="1157" customWidth="1"/>
    <col min="10497" max="10497" width="9" style="1157" customWidth="1"/>
    <col min="10498" max="10498" width="8.85546875" style="1157" customWidth="1"/>
    <col min="10499" max="10499" width="9" style="1157" customWidth="1"/>
    <col min="10500" max="10501" width="8.85546875" style="1157" customWidth="1"/>
    <col min="10502" max="10502" width="9.140625" style="1157" customWidth="1"/>
    <col min="10503" max="10503" width="9.28515625" style="1157" customWidth="1"/>
    <col min="10504" max="10504" width="9.42578125" style="1157" customWidth="1"/>
    <col min="10505" max="10505" width="9.28515625" style="1157" customWidth="1"/>
    <col min="10506" max="10506" width="9.5703125" style="1157" customWidth="1"/>
    <col min="10507" max="10507" width="10" style="1157" customWidth="1"/>
    <col min="10508" max="10508" width="10.140625" style="1157" customWidth="1"/>
    <col min="10509" max="10509" width="10.28515625" style="1157" customWidth="1"/>
    <col min="10510" max="10510" width="9.42578125" style="1157" customWidth="1"/>
    <col min="10511" max="10511" width="9.5703125" style="1157" customWidth="1"/>
    <col min="10512" max="10512" width="9" style="1157" customWidth="1"/>
    <col min="10513" max="10513" width="9.42578125" style="1157" customWidth="1"/>
    <col min="10514" max="10515" width="9.7109375" style="1157" customWidth="1"/>
    <col min="10516" max="10517" width="10" style="1157" customWidth="1"/>
    <col min="10518" max="10518" width="9.85546875" style="1157" customWidth="1"/>
    <col min="10519" max="10519" width="14.140625" style="1157" customWidth="1"/>
    <col min="10520" max="10520" width="10.42578125" style="1157" customWidth="1"/>
    <col min="10521" max="10521" width="10.5703125" style="1157" customWidth="1"/>
    <col min="10522" max="10522" width="10.42578125" style="1157" customWidth="1"/>
    <col min="10523" max="10523" width="10.28515625" style="1157" customWidth="1"/>
    <col min="10524" max="10524" width="10.5703125" style="1157" customWidth="1"/>
    <col min="10525" max="10525" width="9.140625" style="1157" customWidth="1"/>
    <col min="10526" max="10526" width="10.42578125" style="1157" customWidth="1"/>
    <col min="10527" max="10532" width="9.140625" style="1157" customWidth="1"/>
    <col min="10533" max="10533" width="8" style="1157" customWidth="1"/>
    <col min="10534" max="10542" width="7.28515625" style="1157" customWidth="1"/>
    <col min="10543" max="10543" width="8.42578125" style="1157" customWidth="1"/>
    <col min="10544" max="10544" width="9.28515625" style="1157" customWidth="1"/>
    <col min="10545" max="10545" width="7.28515625" style="1157" customWidth="1"/>
    <col min="10546" max="10546" width="9.85546875" style="1157" customWidth="1"/>
    <col min="10547" max="10547" width="10.5703125" style="1157" customWidth="1"/>
    <col min="10548" max="10548" width="8.5703125" style="1157" customWidth="1"/>
    <col min="10549" max="10550" width="8.42578125" style="1157" customWidth="1"/>
    <col min="10551" max="10551" width="9.140625" style="1157" customWidth="1"/>
    <col min="10552" max="10552" width="8.140625" style="1157" customWidth="1"/>
    <col min="10553" max="10553" width="8.85546875" style="1157" customWidth="1"/>
    <col min="10554" max="10746" width="11.42578125" style="1157"/>
    <col min="10747" max="10747" width="2.5703125" style="1157" customWidth="1"/>
    <col min="10748" max="10748" width="5.140625" style="1157" customWidth="1"/>
    <col min="10749" max="10749" width="12.42578125" style="1157" customWidth="1"/>
    <col min="10750" max="10750" width="8.5703125" style="1157" customWidth="1"/>
    <col min="10751" max="10751" width="9.28515625" style="1157" customWidth="1"/>
    <col min="10752" max="10752" width="9.140625" style="1157" customWidth="1"/>
    <col min="10753" max="10753" width="9" style="1157" customWidth="1"/>
    <col min="10754" max="10754" width="8.85546875" style="1157" customWidth="1"/>
    <col min="10755" max="10755" width="9" style="1157" customWidth="1"/>
    <col min="10756" max="10757" width="8.85546875" style="1157" customWidth="1"/>
    <col min="10758" max="10758" width="9.140625" style="1157" customWidth="1"/>
    <col min="10759" max="10759" width="9.28515625" style="1157" customWidth="1"/>
    <col min="10760" max="10760" width="9.42578125" style="1157" customWidth="1"/>
    <col min="10761" max="10761" width="9.28515625" style="1157" customWidth="1"/>
    <col min="10762" max="10762" width="9.5703125" style="1157" customWidth="1"/>
    <col min="10763" max="10763" width="10" style="1157" customWidth="1"/>
    <col min="10764" max="10764" width="10.140625" style="1157" customWidth="1"/>
    <col min="10765" max="10765" width="10.28515625" style="1157" customWidth="1"/>
    <col min="10766" max="10766" width="9.42578125" style="1157" customWidth="1"/>
    <col min="10767" max="10767" width="9.5703125" style="1157" customWidth="1"/>
    <col min="10768" max="10768" width="9" style="1157" customWidth="1"/>
    <col min="10769" max="10769" width="9.42578125" style="1157" customWidth="1"/>
    <col min="10770" max="10771" width="9.7109375" style="1157" customWidth="1"/>
    <col min="10772" max="10773" width="10" style="1157" customWidth="1"/>
    <col min="10774" max="10774" width="9.85546875" style="1157" customWidth="1"/>
    <col min="10775" max="10775" width="14.140625" style="1157" customWidth="1"/>
    <col min="10776" max="10776" width="10.42578125" style="1157" customWidth="1"/>
    <col min="10777" max="10777" width="10.5703125" style="1157" customWidth="1"/>
    <col min="10778" max="10778" width="10.42578125" style="1157" customWidth="1"/>
    <col min="10779" max="10779" width="10.28515625" style="1157" customWidth="1"/>
    <col min="10780" max="10780" width="10.5703125" style="1157" customWidth="1"/>
    <col min="10781" max="10781" width="9.140625" style="1157" customWidth="1"/>
    <col min="10782" max="10782" width="10.42578125" style="1157" customWidth="1"/>
    <col min="10783" max="10788" width="9.140625" style="1157" customWidth="1"/>
    <col min="10789" max="10789" width="8" style="1157" customWidth="1"/>
    <col min="10790" max="10798" width="7.28515625" style="1157" customWidth="1"/>
    <col min="10799" max="10799" width="8.42578125" style="1157" customWidth="1"/>
    <col min="10800" max="10800" width="9.28515625" style="1157" customWidth="1"/>
    <col min="10801" max="10801" width="7.28515625" style="1157" customWidth="1"/>
    <col min="10802" max="10802" width="9.85546875" style="1157" customWidth="1"/>
    <col min="10803" max="10803" width="10.5703125" style="1157" customWidth="1"/>
    <col min="10804" max="10804" width="8.5703125" style="1157" customWidth="1"/>
    <col min="10805" max="10806" width="8.42578125" style="1157" customWidth="1"/>
    <col min="10807" max="10807" width="9.140625" style="1157" customWidth="1"/>
    <col min="10808" max="10808" width="8.140625" style="1157" customWidth="1"/>
    <col min="10809" max="10809" width="8.85546875" style="1157" customWidth="1"/>
    <col min="10810" max="11002" width="11.42578125" style="1157"/>
    <col min="11003" max="11003" width="2.5703125" style="1157" customWidth="1"/>
    <col min="11004" max="11004" width="5.140625" style="1157" customWidth="1"/>
    <col min="11005" max="11005" width="12.42578125" style="1157" customWidth="1"/>
    <col min="11006" max="11006" width="8.5703125" style="1157" customWidth="1"/>
    <col min="11007" max="11007" width="9.28515625" style="1157" customWidth="1"/>
    <col min="11008" max="11008" width="9.140625" style="1157" customWidth="1"/>
    <col min="11009" max="11009" width="9" style="1157" customWidth="1"/>
    <col min="11010" max="11010" width="8.85546875" style="1157" customWidth="1"/>
    <col min="11011" max="11011" width="9" style="1157" customWidth="1"/>
    <col min="11012" max="11013" width="8.85546875" style="1157" customWidth="1"/>
    <col min="11014" max="11014" width="9.140625" style="1157" customWidth="1"/>
    <col min="11015" max="11015" width="9.28515625" style="1157" customWidth="1"/>
    <col min="11016" max="11016" width="9.42578125" style="1157" customWidth="1"/>
    <col min="11017" max="11017" width="9.28515625" style="1157" customWidth="1"/>
    <col min="11018" max="11018" width="9.5703125" style="1157" customWidth="1"/>
    <col min="11019" max="11019" width="10" style="1157" customWidth="1"/>
    <col min="11020" max="11020" width="10.140625" style="1157" customWidth="1"/>
    <col min="11021" max="11021" width="10.28515625" style="1157" customWidth="1"/>
    <col min="11022" max="11022" width="9.42578125" style="1157" customWidth="1"/>
    <col min="11023" max="11023" width="9.5703125" style="1157" customWidth="1"/>
    <col min="11024" max="11024" width="9" style="1157" customWidth="1"/>
    <col min="11025" max="11025" width="9.42578125" style="1157" customWidth="1"/>
    <col min="11026" max="11027" width="9.7109375" style="1157" customWidth="1"/>
    <col min="11028" max="11029" width="10" style="1157" customWidth="1"/>
    <col min="11030" max="11030" width="9.85546875" style="1157" customWidth="1"/>
    <col min="11031" max="11031" width="14.140625" style="1157" customWidth="1"/>
    <col min="11032" max="11032" width="10.42578125" style="1157" customWidth="1"/>
    <col min="11033" max="11033" width="10.5703125" style="1157" customWidth="1"/>
    <col min="11034" max="11034" width="10.42578125" style="1157" customWidth="1"/>
    <col min="11035" max="11035" width="10.28515625" style="1157" customWidth="1"/>
    <col min="11036" max="11036" width="10.5703125" style="1157" customWidth="1"/>
    <col min="11037" max="11037" width="9.140625" style="1157" customWidth="1"/>
    <col min="11038" max="11038" width="10.42578125" style="1157" customWidth="1"/>
    <col min="11039" max="11044" width="9.140625" style="1157" customWidth="1"/>
    <col min="11045" max="11045" width="8" style="1157" customWidth="1"/>
    <col min="11046" max="11054" width="7.28515625" style="1157" customWidth="1"/>
    <col min="11055" max="11055" width="8.42578125" style="1157" customWidth="1"/>
    <col min="11056" max="11056" width="9.28515625" style="1157" customWidth="1"/>
    <col min="11057" max="11057" width="7.28515625" style="1157" customWidth="1"/>
    <col min="11058" max="11058" width="9.85546875" style="1157" customWidth="1"/>
    <col min="11059" max="11059" width="10.5703125" style="1157" customWidth="1"/>
    <col min="11060" max="11060" width="8.5703125" style="1157" customWidth="1"/>
    <col min="11061" max="11062" width="8.42578125" style="1157" customWidth="1"/>
    <col min="11063" max="11063" width="9.140625" style="1157" customWidth="1"/>
    <col min="11064" max="11064" width="8.140625" style="1157" customWidth="1"/>
    <col min="11065" max="11065" width="8.85546875" style="1157" customWidth="1"/>
    <col min="11066" max="11258" width="11.42578125" style="1157"/>
    <col min="11259" max="11259" width="2.5703125" style="1157" customWidth="1"/>
    <col min="11260" max="11260" width="5.140625" style="1157" customWidth="1"/>
    <col min="11261" max="11261" width="12.42578125" style="1157" customWidth="1"/>
    <col min="11262" max="11262" width="8.5703125" style="1157" customWidth="1"/>
    <col min="11263" max="11263" width="9.28515625" style="1157" customWidth="1"/>
    <col min="11264" max="11264" width="9.140625" style="1157" customWidth="1"/>
    <col min="11265" max="11265" width="9" style="1157" customWidth="1"/>
    <col min="11266" max="11266" width="8.85546875" style="1157" customWidth="1"/>
    <col min="11267" max="11267" width="9" style="1157" customWidth="1"/>
    <col min="11268" max="11269" width="8.85546875" style="1157" customWidth="1"/>
    <col min="11270" max="11270" width="9.140625" style="1157" customWidth="1"/>
    <col min="11271" max="11271" width="9.28515625" style="1157" customWidth="1"/>
    <col min="11272" max="11272" width="9.42578125" style="1157" customWidth="1"/>
    <col min="11273" max="11273" width="9.28515625" style="1157" customWidth="1"/>
    <col min="11274" max="11274" width="9.5703125" style="1157" customWidth="1"/>
    <col min="11275" max="11275" width="10" style="1157" customWidth="1"/>
    <col min="11276" max="11276" width="10.140625" style="1157" customWidth="1"/>
    <col min="11277" max="11277" width="10.28515625" style="1157" customWidth="1"/>
    <col min="11278" max="11278" width="9.42578125" style="1157" customWidth="1"/>
    <col min="11279" max="11279" width="9.5703125" style="1157" customWidth="1"/>
    <col min="11280" max="11280" width="9" style="1157" customWidth="1"/>
    <col min="11281" max="11281" width="9.42578125" style="1157" customWidth="1"/>
    <col min="11282" max="11283" width="9.7109375" style="1157" customWidth="1"/>
    <col min="11284" max="11285" width="10" style="1157" customWidth="1"/>
    <col min="11286" max="11286" width="9.85546875" style="1157" customWidth="1"/>
    <col min="11287" max="11287" width="14.140625" style="1157" customWidth="1"/>
    <col min="11288" max="11288" width="10.42578125" style="1157" customWidth="1"/>
    <col min="11289" max="11289" width="10.5703125" style="1157" customWidth="1"/>
    <col min="11290" max="11290" width="10.42578125" style="1157" customWidth="1"/>
    <col min="11291" max="11291" width="10.28515625" style="1157" customWidth="1"/>
    <col min="11292" max="11292" width="10.5703125" style="1157" customWidth="1"/>
    <col min="11293" max="11293" width="9.140625" style="1157" customWidth="1"/>
    <col min="11294" max="11294" width="10.42578125" style="1157" customWidth="1"/>
    <col min="11295" max="11300" width="9.140625" style="1157" customWidth="1"/>
    <col min="11301" max="11301" width="8" style="1157" customWidth="1"/>
    <col min="11302" max="11310" width="7.28515625" style="1157" customWidth="1"/>
    <col min="11311" max="11311" width="8.42578125" style="1157" customWidth="1"/>
    <col min="11312" max="11312" width="9.28515625" style="1157" customWidth="1"/>
    <col min="11313" max="11313" width="7.28515625" style="1157" customWidth="1"/>
    <col min="11314" max="11314" width="9.85546875" style="1157" customWidth="1"/>
    <col min="11315" max="11315" width="10.5703125" style="1157" customWidth="1"/>
    <col min="11316" max="11316" width="8.5703125" style="1157" customWidth="1"/>
    <col min="11317" max="11318" width="8.42578125" style="1157" customWidth="1"/>
    <col min="11319" max="11319" width="9.140625" style="1157" customWidth="1"/>
    <col min="11320" max="11320" width="8.140625" style="1157" customWidth="1"/>
    <col min="11321" max="11321" width="8.85546875" style="1157" customWidth="1"/>
    <col min="11322" max="11514" width="11.42578125" style="1157"/>
    <col min="11515" max="11515" width="2.5703125" style="1157" customWidth="1"/>
    <col min="11516" max="11516" width="5.140625" style="1157" customWidth="1"/>
    <col min="11517" max="11517" width="12.42578125" style="1157" customWidth="1"/>
    <col min="11518" max="11518" width="8.5703125" style="1157" customWidth="1"/>
    <col min="11519" max="11519" width="9.28515625" style="1157" customWidth="1"/>
    <col min="11520" max="11520" width="9.140625" style="1157" customWidth="1"/>
    <col min="11521" max="11521" width="9" style="1157" customWidth="1"/>
    <col min="11522" max="11522" width="8.85546875" style="1157" customWidth="1"/>
    <col min="11523" max="11523" width="9" style="1157" customWidth="1"/>
    <col min="11524" max="11525" width="8.85546875" style="1157" customWidth="1"/>
    <col min="11526" max="11526" width="9.140625" style="1157" customWidth="1"/>
    <col min="11527" max="11527" width="9.28515625" style="1157" customWidth="1"/>
    <col min="11528" max="11528" width="9.42578125" style="1157" customWidth="1"/>
    <col min="11529" max="11529" width="9.28515625" style="1157" customWidth="1"/>
    <col min="11530" max="11530" width="9.5703125" style="1157" customWidth="1"/>
    <col min="11531" max="11531" width="10" style="1157" customWidth="1"/>
    <col min="11532" max="11532" width="10.140625" style="1157" customWidth="1"/>
    <col min="11533" max="11533" width="10.28515625" style="1157" customWidth="1"/>
    <col min="11534" max="11534" width="9.42578125" style="1157" customWidth="1"/>
    <col min="11535" max="11535" width="9.5703125" style="1157" customWidth="1"/>
    <col min="11536" max="11536" width="9" style="1157" customWidth="1"/>
    <col min="11537" max="11537" width="9.42578125" style="1157" customWidth="1"/>
    <col min="11538" max="11539" width="9.7109375" style="1157" customWidth="1"/>
    <col min="11540" max="11541" width="10" style="1157" customWidth="1"/>
    <col min="11542" max="11542" width="9.85546875" style="1157" customWidth="1"/>
    <col min="11543" max="11543" width="14.140625" style="1157" customWidth="1"/>
    <col min="11544" max="11544" width="10.42578125" style="1157" customWidth="1"/>
    <col min="11545" max="11545" width="10.5703125" style="1157" customWidth="1"/>
    <col min="11546" max="11546" width="10.42578125" style="1157" customWidth="1"/>
    <col min="11547" max="11547" width="10.28515625" style="1157" customWidth="1"/>
    <col min="11548" max="11548" width="10.5703125" style="1157" customWidth="1"/>
    <col min="11549" max="11549" width="9.140625" style="1157" customWidth="1"/>
    <col min="11550" max="11550" width="10.42578125" style="1157" customWidth="1"/>
    <col min="11551" max="11556" width="9.140625" style="1157" customWidth="1"/>
    <col min="11557" max="11557" width="8" style="1157" customWidth="1"/>
    <col min="11558" max="11566" width="7.28515625" style="1157" customWidth="1"/>
    <col min="11567" max="11567" width="8.42578125" style="1157" customWidth="1"/>
    <col min="11568" max="11568" width="9.28515625" style="1157" customWidth="1"/>
    <col min="11569" max="11569" width="7.28515625" style="1157" customWidth="1"/>
    <col min="11570" max="11570" width="9.85546875" style="1157" customWidth="1"/>
    <col min="11571" max="11571" width="10.5703125" style="1157" customWidth="1"/>
    <col min="11572" max="11572" width="8.5703125" style="1157" customWidth="1"/>
    <col min="11573" max="11574" width="8.42578125" style="1157" customWidth="1"/>
    <col min="11575" max="11575" width="9.140625" style="1157" customWidth="1"/>
    <col min="11576" max="11576" width="8.140625" style="1157" customWidth="1"/>
    <col min="11577" max="11577" width="8.85546875" style="1157" customWidth="1"/>
    <col min="11578" max="11770" width="11.42578125" style="1157"/>
    <col min="11771" max="11771" width="2.5703125" style="1157" customWidth="1"/>
    <col min="11772" max="11772" width="5.140625" style="1157" customWidth="1"/>
    <col min="11773" max="11773" width="12.42578125" style="1157" customWidth="1"/>
    <col min="11774" max="11774" width="8.5703125" style="1157" customWidth="1"/>
    <col min="11775" max="11775" width="9.28515625" style="1157" customWidth="1"/>
    <col min="11776" max="11776" width="9.140625" style="1157" customWidth="1"/>
    <col min="11777" max="11777" width="9" style="1157" customWidth="1"/>
    <col min="11778" max="11778" width="8.85546875" style="1157" customWidth="1"/>
    <col min="11779" max="11779" width="9" style="1157" customWidth="1"/>
    <col min="11780" max="11781" width="8.85546875" style="1157" customWidth="1"/>
    <col min="11782" max="11782" width="9.140625" style="1157" customWidth="1"/>
    <col min="11783" max="11783" width="9.28515625" style="1157" customWidth="1"/>
    <col min="11784" max="11784" width="9.42578125" style="1157" customWidth="1"/>
    <col min="11785" max="11785" width="9.28515625" style="1157" customWidth="1"/>
    <col min="11786" max="11786" width="9.5703125" style="1157" customWidth="1"/>
    <col min="11787" max="11787" width="10" style="1157" customWidth="1"/>
    <col min="11788" max="11788" width="10.140625" style="1157" customWidth="1"/>
    <col min="11789" max="11789" width="10.28515625" style="1157" customWidth="1"/>
    <col min="11790" max="11790" width="9.42578125" style="1157" customWidth="1"/>
    <col min="11791" max="11791" width="9.5703125" style="1157" customWidth="1"/>
    <col min="11792" max="11792" width="9" style="1157" customWidth="1"/>
    <col min="11793" max="11793" width="9.42578125" style="1157" customWidth="1"/>
    <col min="11794" max="11795" width="9.7109375" style="1157" customWidth="1"/>
    <col min="11796" max="11797" width="10" style="1157" customWidth="1"/>
    <col min="11798" max="11798" width="9.85546875" style="1157" customWidth="1"/>
    <col min="11799" max="11799" width="14.140625" style="1157" customWidth="1"/>
    <col min="11800" max="11800" width="10.42578125" style="1157" customWidth="1"/>
    <col min="11801" max="11801" width="10.5703125" style="1157" customWidth="1"/>
    <col min="11802" max="11802" width="10.42578125" style="1157" customWidth="1"/>
    <col min="11803" max="11803" width="10.28515625" style="1157" customWidth="1"/>
    <col min="11804" max="11804" width="10.5703125" style="1157" customWidth="1"/>
    <col min="11805" max="11805" width="9.140625" style="1157" customWidth="1"/>
    <col min="11806" max="11806" width="10.42578125" style="1157" customWidth="1"/>
    <col min="11807" max="11812" width="9.140625" style="1157" customWidth="1"/>
    <col min="11813" max="11813" width="8" style="1157" customWidth="1"/>
    <col min="11814" max="11822" width="7.28515625" style="1157" customWidth="1"/>
    <col min="11823" max="11823" width="8.42578125" style="1157" customWidth="1"/>
    <col min="11824" max="11824" width="9.28515625" style="1157" customWidth="1"/>
    <col min="11825" max="11825" width="7.28515625" style="1157" customWidth="1"/>
    <col min="11826" max="11826" width="9.85546875" style="1157" customWidth="1"/>
    <col min="11827" max="11827" width="10.5703125" style="1157" customWidth="1"/>
    <col min="11828" max="11828" width="8.5703125" style="1157" customWidth="1"/>
    <col min="11829" max="11830" width="8.42578125" style="1157" customWidth="1"/>
    <col min="11831" max="11831" width="9.140625" style="1157" customWidth="1"/>
    <col min="11832" max="11832" width="8.140625" style="1157" customWidth="1"/>
    <col min="11833" max="11833" width="8.85546875" style="1157" customWidth="1"/>
    <col min="11834" max="12026" width="11.42578125" style="1157"/>
    <col min="12027" max="12027" width="2.5703125" style="1157" customWidth="1"/>
    <col min="12028" max="12028" width="5.140625" style="1157" customWidth="1"/>
    <col min="12029" max="12029" width="12.42578125" style="1157" customWidth="1"/>
    <col min="12030" max="12030" width="8.5703125" style="1157" customWidth="1"/>
    <col min="12031" max="12031" width="9.28515625" style="1157" customWidth="1"/>
    <col min="12032" max="12032" width="9.140625" style="1157" customWidth="1"/>
    <col min="12033" max="12033" width="9" style="1157" customWidth="1"/>
    <col min="12034" max="12034" width="8.85546875" style="1157" customWidth="1"/>
    <col min="12035" max="12035" width="9" style="1157" customWidth="1"/>
    <col min="12036" max="12037" width="8.85546875" style="1157" customWidth="1"/>
    <col min="12038" max="12038" width="9.140625" style="1157" customWidth="1"/>
    <col min="12039" max="12039" width="9.28515625" style="1157" customWidth="1"/>
    <col min="12040" max="12040" width="9.42578125" style="1157" customWidth="1"/>
    <col min="12041" max="12041" width="9.28515625" style="1157" customWidth="1"/>
    <col min="12042" max="12042" width="9.5703125" style="1157" customWidth="1"/>
    <col min="12043" max="12043" width="10" style="1157" customWidth="1"/>
    <col min="12044" max="12044" width="10.140625" style="1157" customWidth="1"/>
    <col min="12045" max="12045" width="10.28515625" style="1157" customWidth="1"/>
    <col min="12046" max="12046" width="9.42578125" style="1157" customWidth="1"/>
    <col min="12047" max="12047" width="9.5703125" style="1157" customWidth="1"/>
    <col min="12048" max="12048" width="9" style="1157" customWidth="1"/>
    <col min="12049" max="12049" width="9.42578125" style="1157" customWidth="1"/>
    <col min="12050" max="12051" width="9.7109375" style="1157" customWidth="1"/>
    <col min="12052" max="12053" width="10" style="1157" customWidth="1"/>
    <col min="12054" max="12054" width="9.85546875" style="1157" customWidth="1"/>
    <col min="12055" max="12055" width="14.140625" style="1157" customWidth="1"/>
    <col min="12056" max="12056" width="10.42578125" style="1157" customWidth="1"/>
    <col min="12057" max="12057" width="10.5703125" style="1157" customWidth="1"/>
    <col min="12058" max="12058" width="10.42578125" style="1157" customWidth="1"/>
    <col min="12059" max="12059" width="10.28515625" style="1157" customWidth="1"/>
    <col min="12060" max="12060" width="10.5703125" style="1157" customWidth="1"/>
    <col min="12061" max="12061" width="9.140625" style="1157" customWidth="1"/>
    <col min="12062" max="12062" width="10.42578125" style="1157" customWidth="1"/>
    <col min="12063" max="12068" width="9.140625" style="1157" customWidth="1"/>
    <col min="12069" max="12069" width="8" style="1157" customWidth="1"/>
    <col min="12070" max="12078" width="7.28515625" style="1157" customWidth="1"/>
    <col min="12079" max="12079" width="8.42578125" style="1157" customWidth="1"/>
    <col min="12080" max="12080" width="9.28515625" style="1157" customWidth="1"/>
    <col min="12081" max="12081" width="7.28515625" style="1157" customWidth="1"/>
    <col min="12082" max="12082" width="9.85546875" style="1157" customWidth="1"/>
    <col min="12083" max="12083" width="10.5703125" style="1157" customWidth="1"/>
    <col min="12084" max="12084" width="8.5703125" style="1157" customWidth="1"/>
    <col min="12085" max="12086" width="8.42578125" style="1157" customWidth="1"/>
    <col min="12087" max="12087" width="9.140625" style="1157" customWidth="1"/>
    <col min="12088" max="12088" width="8.140625" style="1157" customWidth="1"/>
    <col min="12089" max="12089" width="8.85546875" style="1157" customWidth="1"/>
    <col min="12090" max="12282" width="11.42578125" style="1157"/>
    <col min="12283" max="12283" width="2.5703125" style="1157" customWidth="1"/>
    <col min="12284" max="12284" width="5.140625" style="1157" customWidth="1"/>
    <col min="12285" max="12285" width="12.42578125" style="1157" customWidth="1"/>
    <col min="12286" max="12286" width="8.5703125" style="1157" customWidth="1"/>
    <col min="12287" max="12287" width="9.28515625" style="1157" customWidth="1"/>
    <col min="12288" max="12288" width="9.140625" style="1157" customWidth="1"/>
    <col min="12289" max="12289" width="9" style="1157" customWidth="1"/>
    <col min="12290" max="12290" width="8.85546875" style="1157" customWidth="1"/>
    <col min="12291" max="12291" width="9" style="1157" customWidth="1"/>
    <col min="12292" max="12293" width="8.85546875" style="1157" customWidth="1"/>
    <col min="12294" max="12294" width="9.140625" style="1157" customWidth="1"/>
    <col min="12295" max="12295" width="9.28515625" style="1157" customWidth="1"/>
    <col min="12296" max="12296" width="9.42578125" style="1157" customWidth="1"/>
    <col min="12297" max="12297" width="9.28515625" style="1157" customWidth="1"/>
    <col min="12298" max="12298" width="9.5703125" style="1157" customWidth="1"/>
    <col min="12299" max="12299" width="10" style="1157" customWidth="1"/>
    <col min="12300" max="12300" width="10.140625" style="1157" customWidth="1"/>
    <col min="12301" max="12301" width="10.28515625" style="1157" customWidth="1"/>
    <col min="12302" max="12302" width="9.42578125" style="1157" customWidth="1"/>
    <col min="12303" max="12303" width="9.5703125" style="1157" customWidth="1"/>
    <col min="12304" max="12304" width="9" style="1157" customWidth="1"/>
    <col min="12305" max="12305" width="9.42578125" style="1157" customWidth="1"/>
    <col min="12306" max="12307" width="9.7109375" style="1157" customWidth="1"/>
    <col min="12308" max="12309" width="10" style="1157" customWidth="1"/>
    <col min="12310" max="12310" width="9.85546875" style="1157" customWidth="1"/>
    <col min="12311" max="12311" width="14.140625" style="1157" customWidth="1"/>
    <col min="12312" max="12312" width="10.42578125" style="1157" customWidth="1"/>
    <col min="12313" max="12313" width="10.5703125" style="1157" customWidth="1"/>
    <col min="12314" max="12314" width="10.42578125" style="1157" customWidth="1"/>
    <col min="12315" max="12315" width="10.28515625" style="1157" customWidth="1"/>
    <col min="12316" max="12316" width="10.5703125" style="1157" customWidth="1"/>
    <col min="12317" max="12317" width="9.140625" style="1157" customWidth="1"/>
    <col min="12318" max="12318" width="10.42578125" style="1157" customWidth="1"/>
    <col min="12319" max="12324" width="9.140625" style="1157" customWidth="1"/>
    <col min="12325" max="12325" width="8" style="1157" customWidth="1"/>
    <col min="12326" max="12334" width="7.28515625" style="1157" customWidth="1"/>
    <col min="12335" max="12335" width="8.42578125" style="1157" customWidth="1"/>
    <col min="12336" max="12336" width="9.28515625" style="1157" customWidth="1"/>
    <col min="12337" max="12337" width="7.28515625" style="1157" customWidth="1"/>
    <col min="12338" max="12338" width="9.85546875" style="1157" customWidth="1"/>
    <col min="12339" max="12339" width="10.5703125" style="1157" customWidth="1"/>
    <col min="12340" max="12340" width="8.5703125" style="1157" customWidth="1"/>
    <col min="12341" max="12342" width="8.42578125" style="1157" customWidth="1"/>
    <col min="12343" max="12343" width="9.140625" style="1157" customWidth="1"/>
    <col min="12344" max="12344" width="8.140625" style="1157" customWidth="1"/>
    <col min="12345" max="12345" width="8.85546875" style="1157" customWidth="1"/>
    <col min="12346" max="12538" width="11.42578125" style="1157"/>
    <col min="12539" max="12539" width="2.5703125" style="1157" customWidth="1"/>
    <col min="12540" max="12540" width="5.140625" style="1157" customWidth="1"/>
    <col min="12541" max="12541" width="12.42578125" style="1157" customWidth="1"/>
    <col min="12542" max="12542" width="8.5703125" style="1157" customWidth="1"/>
    <col min="12543" max="12543" width="9.28515625" style="1157" customWidth="1"/>
    <col min="12544" max="12544" width="9.140625" style="1157" customWidth="1"/>
    <col min="12545" max="12545" width="9" style="1157" customWidth="1"/>
    <col min="12546" max="12546" width="8.85546875" style="1157" customWidth="1"/>
    <col min="12547" max="12547" width="9" style="1157" customWidth="1"/>
    <col min="12548" max="12549" width="8.85546875" style="1157" customWidth="1"/>
    <col min="12550" max="12550" width="9.140625" style="1157" customWidth="1"/>
    <col min="12551" max="12551" width="9.28515625" style="1157" customWidth="1"/>
    <col min="12552" max="12552" width="9.42578125" style="1157" customWidth="1"/>
    <col min="12553" max="12553" width="9.28515625" style="1157" customWidth="1"/>
    <col min="12554" max="12554" width="9.5703125" style="1157" customWidth="1"/>
    <col min="12555" max="12555" width="10" style="1157" customWidth="1"/>
    <col min="12556" max="12556" width="10.140625" style="1157" customWidth="1"/>
    <col min="12557" max="12557" width="10.28515625" style="1157" customWidth="1"/>
    <col min="12558" max="12558" width="9.42578125" style="1157" customWidth="1"/>
    <col min="12559" max="12559" width="9.5703125" style="1157" customWidth="1"/>
    <col min="12560" max="12560" width="9" style="1157" customWidth="1"/>
    <col min="12561" max="12561" width="9.42578125" style="1157" customWidth="1"/>
    <col min="12562" max="12563" width="9.7109375" style="1157" customWidth="1"/>
    <col min="12564" max="12565" width="10" style="1157" customWidth="1"/>
    <col min="12566" max="12566" width="9.85546875" style="1157" customWidth="1"/>
    <col min="12567" max="12567" width="14.140625" style="1157" customWidth="1"/>
    <col min="12568" max="12568" width="10.42578125" style="1157" customWidth="1"/>
    <col min="12569" max="12569" width="10.5703125" style="1157" customWidth="1"/>
    <col min="12570" max="12570" width="10.42578125" style="1157" customWidth="1"/>
    <col min="12571" max="12571" width="10.28515625" style="1157" customWidth="1"/>
    <col min="12572" max="12572" width="10.5703125" style="1157" customWidth="1"/>
    <col min="12573" max="12573" width="9.140625" style="1157" customWidth="1"/>
    <col min="12574" max="12574" width="10.42578125" style="1157" customWidth="1"/>
    <col min="12575" max="12580" width="9.140625" style="1157" customWidth="1"/>
    <col min="12581" max="12581" width="8" style="1157" customWidth="1"/>
    <col min="12582" max="12590" width="7.28515625" style="1157" customWidth="1"/>
    <col min="12591" max="12591" width="8.42578125" style="1157" customWidth="1"/>
    <col min="12592" max="12592" width="9.28515625" style="1157" customWidth="1"/>
    <col min="12593" max="12593" width="7.28515625" style="1157" customWidth="1"/>
    <col min="12594" max="12594" width="9.85546875" style="1157" customWidth="1"/>
    <col min="12595" max="12595" width="10.5703125" style="1157" customWidth="1"/>
    <col min="12596" max="12596" width="8.5703125" style="1157" customWidth="1"/>
    <col min="12597" max="12598" width="8.42578125" style="1157" customWidth="1"/>
    <col min="12599" max="12599" width="9.140625" style="1157" customWidth="1"/>
    <col min="12600" max="12600" width="8.140625" style="1157" customWidth="1"/>
    <col min="12601" max="12601" width="8.85546875" style="1157" customWidth="1"/>
    <col min="12602" max="12794" width="11.42578125" style="1157"/>
    <col min="12795" max="12795" width="2.5703125" style="1157" customWidth="1"/>
    <col min="12796" max="12796" width="5.140625" style="1157" customWidth="1"/>
    <col min="12797" max="12797" width="12.42578125" style="1157" customWidth="1"/>
    <col min="12798" max="12798" width="8.5703125" style="1157" customWidth="1"/>
    <col min="12799" max="12799" width="9.28515625" style="1157" customWidth="1"/>
    <col min="12800" max="12800" width="9.140625" style="1157" customWidth="1"/>
    <col min="12801" max="12801" width="9" style="1157" customWidth="1"/>
    <col min="12802" max="12802" width="8.85546875" style="1157" customWidth="1"/>
    <col min="12803" max="12803" width="9" style="1157" customWidth="1"/>
    <col min="12804" max="12805" width="8.85546875" style="1157" customWidth="1"/>
    <col min="12806" max="12806" width="9.140625" style="1157" customWidth="1"/>
    <col min="12807" max="12807" width="9.28515625" style="1157" customWidth="1"/>
    <col min="12808" max="12808" width="9.42578125" style="1157" customWidth="1"/>
    <col min="12809" max="12809" width="9.28515625" style="1157" customWidth="1"/>
    <col min="12810" max="12810" width="9.5703125" style="1157" customWidth="1"/>
    <col min="12811" max="12811" width="10" style="1157" customWidth="1"/>
    <col min="12812" max="12812" width="10.140625" style="1157" customWidth="1"/>
    <col min="12813" max="12813" width="10.28515625" style="1157" customWidth="1"/>
    <col min="12814" max="12814" width="9.42578125" style="1157" customWidth="1"/>
    <col min="12815" max="12815" width="9.5703125" style="1157" customWidth="1"/>
    <col min="12816" max="12816" width="9" style="1157" customWidth="1"/>
    <col min="12817" max="12817" width="9.42578125" style="1157" customWidth="1"/>
    <col min="12818" max="12819" width="9.7109375" style="1157" customWidth="1"/>
    <col min="12820" max="12821" width="10" style="1157" customWidth="1"/>
    <col min="12822" max="12822" width="9.85546875" style="1157" customWidth="1"/>
    <col min="12823" max="12823" width="14.140625" style="1157" customWidth="1"/>
    <col min="12824" max="12824" width="10.42578125" style="1157" customWidth="1"/>
    <col min="12825" max="12825" width="10.5703125" style="1157" customWidth="1"/>
    <col min="12826" max="12826" width="10.42578125" style="1157" customWidth="1"/>
    <col min="12827" max="12827" width="10.28515625" style="1157" customWidth="1"/>
    <col min="12828" max="12828" width="10.5703125" style="1157" customWidth="1"/>
    <col min="12829" max="12829" width="9.140625" style="1157" customWidth="1"/>
    <col min="12830" max="12830" width="10.42578125" style="1157" customWidth="1"/>
    <col min="12831" max="12836" width="9.140625" style="1157" customWidth="1"/>
    <col min="12837" max="12837" width="8" style="1157" customWidth="1"/>
    <col min="12838" max="12846" width="7.28515625" style="1157" customWidth="1"/>
    <col min="12847" max="12847" width="8.42578125" style="1157" customWidth="1"/>
    <col min="12848" max="12848" width="9.28515625" style="1157" customWidth="1"/>
    <col min="12849" max="12849" width="7.28515625" style="1157" customWidth="1"/>
    <col min="12850" max="12850" width="9.85546875" style="1157" customWidth="1"/>
    <col min="12851" max="12851" width="10.5703125" style="1157" customWidth="1"/>
    <col min="12852" max="12852" width="8.5703125" style="1157" customWidth="1"/>
    <col min="12853" max="12854" width="8.42578125" style="1157" customWidth="1"/>
    <col min="12855" max="12855" width="9.140625" style="1157" customWidth="1"/>
    <col min="12856" max="12856" width="8.140625" style="1157" customWidth="1"/>
    <col min="12857" max="12857" width="8.85546875" style="1157" customWidth="1"/>
    <col min="12858" max="13050" width="11.42578125" style="1157"/>
    <col min="13051" max="13051" width="2.5703125" style="1157" customWidth="1"/>
    <col min="13052" max="13052" width="5.140625" style="1157" customWidth="1"/>
    <col min="13053" max="13053" width="12.42578125" style="1157" customWidth="1"/>
    <col min="13054" max="13054" width="8.5703125" style="1157" customWidth="1"/>
    <col min="13055" max="13055" width="9.28515625" style="1157" customWidth="1"/>
    <col min="13056" max="13056" width="9.140625" style="1157" customWidth="1"/>
    <col min="13057" max="13057" width="9" style="1157" customWidth="1"/>
    <col min="13058" max="13058" width="8.85546875" style="1157" customWidth="1"/>
    <col min="13059" max="13059" width="9" style="1157" customWidth="1"/>
    <col min="13060" max="13061" width="8.85546875" style="1157" customWidth="1"/>
    <col min="13062" max="13062" width="9.140625" style="1157" customWidth="1"/>
    <col min="13063" max="13063" width="9.28515625" style="1157" customWidth="1"/>
    <col min="13064" max="13064" width="9.42578125" style="1157" customWidth="1"/>
    <col min="13065" max="13065" width="9.28515625" style="1157" customWidth="1"/>
    <col min="13066" max="13066" width="9.5703125" style="1157" customWidth="1"/>
    <col min="13067" max="13067" width="10" style="1157" customWidth="1"/>
    <col min="13068" max="13068" width="10.140625" style="1157" customWidth="1"/>
    <col min="13069" max="13069" width="10.28515625" style="1157" customWidth="1"/>
    <col min="13070" max="13070" width="9.42578125" style="1157" customWidth="1"/>
    <col min="13071" max="13071" width="9.5703125" style="1157" customWidth="1"/>
    <col min="13072" max="13072" width="9" style="1157" customWidth="1"/>
    <col min="13073" max="13073" width="9.42578125" style="1157" customWidth="1"/>
    <col min="13074" max="13075" width="9.7109375" style="1157" customWidth="1"/>
    <col min="13076" max="13077" width="10" style="1157" customWidth="1"/>
    <col min="13078" max="13078" width="9.85546875" style="1157" customWidth="1"/>
    <col min="13079" max="13079" width="14.140625" style="1157" customWidth="1"/>
    <col min="13080" max="13080" width="10.42578125" style="1157" customWidth="1"/>
    <col min="13081" max="13081" width="10.5703125" style="1157" customWidth="1"/>
    <col min="13082" max="13082" width="10.42578125" style="1157" customWidth="1"/>
    <col min="13083" max="13083" width="10.28515625" style="1157" customWidth="1"/>
    <col min="13084" max="13084" width="10.5703125" style="1157" customWidth="1"/>
    <col min="13085" max="13085" width="9.140625" style="1157" customWidth="1"/>
    <col min="13086" max="13086" width="10.42578125" style="1157" customWidth="1"/>
    <col min="13087" max="13092" width="9.140625" style="1157" customWidth="1"/>
    <col min="13093" max="13093" width="8" style="1157" customWidth="1"/>
    <col min="13094" max="13102" width="7.28515625" style="1157" customWidth="1"/>
    <col min="13103" max="13103" width="8.42578125" style="1157" customWidth="1"/>
    <col min="13104" max="13104" width="9.28515625" style="1157" customWidth="1"/>
    <col min="13105" max="13105" width="7.28515625" style="1157" customWidth="1"/>
    <col min="13106" max="13106" width="9.85546875" style="1157" customWidth="1"/>
    <col min="13107" max="13107" width="10.5703125" style="1157" customWidth="1"/>
    <col min="13108" max="13108" width="8.5703125" style="1157" customWidth="1"/>
    <col min="13109" max="13110" width="8.42578125" style="1157" customWidth="1"/>
    <col min="13111" max="13111" width="9.140625" style="1157" customWidth="1"/>
    <col min="13112" max="13112" width="8.140625" style="1157" customWidth="1"/>
    <col min="13113" max="13113" width="8.85546875" style="1157" customWidth="1"/>
    <col min="13114" max="13306" width="11.42578125" style="1157"/>
    <col min="13307" max="13307" width="2.5703125" style="1157" customWidth="1"/>
    <col min="13308" max="13308" width="5.140625" style="1157" customWidth="1"/>
    <col min="13309" max="13309" width="12.42578125" style="1157" customWidth="1"/>
    <col min="13310" max="13310" width="8.5703125" style="1157" customWidth="1"/>
    <col min="13311" max="13311" width="9.28515625" style="1157" customWidth="1"/>
    <col min="13312" max="13312" width="9.140625" style="1157" customWidth="1"/>
    <col min="13313" max="13313" width="9" style="1157" customWidth="1"/>
    <col min="13314" max="13314" width="8.85546875" style="1157" customWidth="1"/>
    <col min="13315" max="13315" width="9" style="1157" customWidth="1"/>
    <col min="13316" max="13317" width="8.85546875" style="1157" customWidth="1"/>
    <col min="13318" max="13318" width="9.140625" style="1157" customWidth="1"/>
    <col min="13319" max="13319" width="9.28515625" style="1157" customWidth="1"/>
    <col min="13320" max="13320" width="9.42578125" style="1157" customWidth="1"/>
    <col min="13321" max="13321" width="9.28515625" style="1157" customWidth="1"/>
    <col min="13322" max="13322" width="9.5703125" style="1157" customWidth="1"/>
    <col min="13323" max="13323" width="10" style="1157" customWidth="1"/>
    <col min="13324" max="13324" width="10.140625" style="1157" customWidth="1"/>
    <col min="13325" max="13325" width="10.28515625" style="1157" customWidth="1"/>
    <col min="13326" max="13326" width="9.42578125" style="1157" customWidth="1"/>
    <col min="13327" max="13327" width="9.5703125" style="1157" customWidth="1"/>
    <col min="13328" max="13328" width="9" style="1157" customWidth="1"/>
    <col min="13329" max="13329" width="9.42578125" style="1157" customWidth="1"/>
    <col min="13330" max="13331" width="9.7109375" style="1157" customWidth="1"/>
    <col min="13332" max="13333" width="10" style="1157" customWidth="1"/>
    <col min="13334" max="13334" width="9.85546875" style="1157" customWidth="1"/>
    <col min="13335" max="13335" width="14.140625" style="1157" customWidth="1"/>
    <col min="13336" max="13336" width="10.42578125" style="1157" customWidth="1"/>
    <col min="13337" max="13337" width="10.5703125" style="1157" customWidth="1"/>
    <col min="13338" max="13338" width="10.42578125" style="1157" customWidth="1"/>
    <col min="13339" max="13339" width="10.28515625" style="1157" customWidth="1"/>
    <col min="13340" max="13340" width="10.5703125" style="1157" customWidth="1"/>
    <col min="13341" max="13341" width="9.140625" style="1157" customWidth="1"/>
    <col min="13342" max="13342" width="10.42578125" style="1157" customWidth="1"/>
    <col min="13343" max="13348" width="9.140625" style="1157" customWidth="1"/>
    <col min="13349" max="13349" width="8" style="1157" customWidth="1"/>
    <col min="13350" max="13358" width="7.28515625" style="1157" customWidth="1"/>
    <col min="13359" max="13359" width="8.42578125" style="1157" customWidth="1"/>
    <col min="13360" max="13360" width="9.28515625" style="1157" customWidth="1"/>
    <col min="13361" max="13361" width="7.28515625" style="1157" customWidth="1"/>
    <col min="13362" max="13362" width="9.85546875" style="1157" customWidth="1"/>
    <col min="13363" max="13363" width="10.5703125" style="1157" customWidth="1"/>
    <col min="13364" max="13364" width="8.5703125" style="1157" customWidth="1"/>
    <col min="13365" max="13366" width="8.42578125" style="1157" customWidth="1"/>
    <col min="13367" max="13367" width="9.140625" style="1157" customWidth="1"/>
    <col min="13368" max="13368" width="8.140625" style="1157" customWidth="1"/>
    <col min="13369" max="13369" width="8.85546875" style="1157" customWidth="1"/>
    <col min="13370" max="13562" width="11.42578125" style="1157"/>
    <col min="13563" max="13563" width="2.5703125" style="1157" customWidth="1"/>
    <col min="13564" max="13564" width="5.140625" style="1157" customWidth="1"/>
    <col min="13565" max="13565" width="12.42578125" style="1157" customWidth="1"/>
    <col min="13566" max="13566" width="8.5703125" style="1157" customWidth="1"/>
    <col min="13567" max="13567" width="9.28515625" style="1157" customWidth="1"/>
    <col min="13568" max="13568" width="9.140625" style="1157" customWidth="1"/>
    <col min="13569" max="13569" width="9" style="1157" customWidth="1"/>
    <col min="13570" max="13570" width="8.85546875" style="1157" customWidth="1"/>
    <col min="13571" max="13571" width="9" style="1157" customWidth="1"/>
    <col min="13572" max="13573" width="8.85546875" style="1157" customWidth="1"/>
    <col min="13574" max="13574" width="9.140625" style="1157" customWidth="1"/>
    <col min="13575" max="13575" width="9.28515625" style="1157" customWidth="1"/>
    <col min="13576" max="13576" width="9.42578125" style="1157" customWidth="1"/>
    <col min="13577" max="13577" width="9.28515625" style="1157" customWidth="1"/>
    <col min="13578" max="13578" width="9.5703125" style="1157" customWidth="1"/>
    <col min="13579" max="13579" width="10" style="1157" customWidth="1"/>
    <col min="13580" max="13580" width="10.140625" style="1157" customWidth="1"/>
    <col min="13581" max="13581" width="10.28515625" style="1157" customWidth="1"/>
    <col min="13582" max="13582" width="9.42578125" style="1157" customWidth="1"/>
    <col min="13583" max="13583" width="9.5703125" style="1157" customWidth="1"/>
    <col min="13584" max="13584" width="9" style="1157" customWidth="1"/>
    <col min="13585" max="13585" width="9.42578125" style="1157" customWidth="1"/>
    <col min="13586" max="13587" width="9.7109375" style="1157" customWidth="1"/>
    <col min="13588" max="13589" width="10" style="1157" customWidth="1"/>
    <col min="13590" max="13590" width="9.85546875" style="1157" customWidth="1"/>
    <col min="13591" max="13591" width="14.140625" style="1157" customWidth="1"/>
    <col min="13592" max="13592" width="10.42578125" style="1157" customWidth="1"/>
    <col min="13593" max="13593" width="10.5703125" style="1157" customWidth="1"/>
    <col min="13594" max="13594" width="10.42578125" style="1157" customWidth="1"/>
    <col min="13595" max="13595" width="10.28515625" style="1157" customWidth="1"/>
    <col min="13596" max="13596" width="10.5703125" style="1157" customWidth="1"/>
    <col min="13597" max="13597" width="9.140625" style="1157" customWidth="1"/>
    <col min="13598" max="13598" width="10.42578125" style="1157" customWidth="1"/>
    <col min="13599" max="13604" width="9.140625" style="1157" customWidth="1"/>
    <col min="13605" max="13605" width="8" style="1157" customWidth="1"/>
    <col min="13606" max="13614" width="7.28515625" style="1157" customWidth="1"/>
    <col min="13615" max="13615" width="8.42578125" style="1157" customWidth="1"/>
    <col min="13616" max="13616" width="9.28515625" style="1157" customWidth="1"/>
    <col min="13617" max="13617" width="7.28515625" style="1157" customWidth="1"/>
    <col min="13618" max="13618" width="9.85546875" style="1157" customWidth="1"/>
    <col min="13619" max="13619" width="10.5703125" style="1157" customWidth="1"/>
    <col min="13620" max="13620" width="8.5703125" style="1157" customWidth="1"/>
    <col min="13621" max="13622" width="8.42578125" style="1157" customWidth="1"/>
    <col min="13623" max="13623" width="9.140625" style="1157" customWidth="1"/>
    <col min="13624" max="13624" width="8.140625" style="1157" customWidth="1"/>
    <col min="13625" max="13625" width="8.85546875" style="1157" customWidth="1"/>
    <col min="13626" max="13818" width="11.42578125" style="1157"/>
    <col min="13819" max="13819" width="2.5703125" style="1157" customWidth="1"/>
    <col min="13820" max="13820" width="5.140625" style="1157" customWidth="1"/>
    <col min="13821" max="13821" width="12.42578125" style="1157" customWidth="1"/>
    <col min="13822" max="13822" width="8.5703125" style="1157" customWidth="1"/>
    <col min="13823" max="13823" width="9.28515625" style="1157" customWidth="1"/>
    <col min="13824" max="13824" width="9.140625" style="1157" customWidth="1"/>
    <col min="13825" max="13825" width="9" style="1157" customWidth="1"/>
    <col min="13826" max="13826" width="8.85546875" style="1157" customWidth="1"/>
    <col min="13827" max="13827" width="9" style="1157" customWidth="1"/>
    <col min="13828" max="13829" width="8.85546875" style="1157" customWidth="1"/>
    <col min="13830" max="13830" width="9.140625" style="1157" customWidth="1"/>
    <col min="13831" max="13831" width="9.28515625" style="1157" customWidth="1"/>
    <col min="13832" max="13832" width="9.42578125" style="1157" customWidth="1"/>
    <col min="13833" max="13833" width="9.28515625" style="1157" customWidth="1"/>
    <col min="13834" max="13834" width="9.5703125" style="1157" customWidth="1"/>
    <col min="13835" max="13835" width="10" style="1157" customWidth="1"/>
    <col min="13836" max="13836" width="10.140625" style="1157" customWidth="1"/>
    <col min="13837" max="13837" width="10.28515625" style="1157" customWidth="1"/>
    <col min="13838" max="13838" width="9.42578125" style="1157" customWidth="1"/>
    <col min="13839" max="13839" width="9.5703125" style="1157" customWidth="1"/>
    <col min="13840" max="13840" width="9" style="1157" customWidth="1"/>
    <col min="13841" max="13841" width="9.42578125" style="1157" customWidth="1"/>
    <col min="13842" max="13843" width="9.7109375" style="1157" customWidth="1"/>
    <col min="13844" max="13845" width="10" style="1157" customWidth="1"/>
    <col min="13846" max="13846" width="9.85546875" style="1157" customWidth="1"/>
    <col min="13847" max="13847" width="14.140625" style="1157" customWidth="1"/>
    <col min="13848" max="13848" width="10.42578125" style="1157" customWidth="1"/>
    <col min="13849" max="13849" width="10.5703125" style="1157" customWidth="1"/>
    <col min="13850" max="13850" width="10.42578125" style="1157" customWidth="1"/>
    <col min="13851" max="13851" width="10.28515625" style="1157" customWidth="1"/>
    <col min="13852" max="13852" width="10.5703125" style="1157" customWidth="1"/>
    <col min="13853" max="13853" width="9.140625" style="1157" customWidth="1"/>
    <col min="13854" max="13854" width="10.42578125" style="1157" customWidth="1"/>
    <col min="13855" max="13860" width="9.140625" style="1157" customWidth="1"/>
    <col min="13861" max="13861" width="8" style="1157" customWidth="1"/>
    <col min="13862" max="13870" width="7.28515625" style="1157" customWidth="1"/>
    <col min="13871" max="13871" width="8.42578125" style="1157" customWidth="1"/>
    <col min="13872" max="13872" width="9.28515625" style="1157" customWidth="1"/>
    <col min="13873" max="13873" width="7.28515625" style="1157" customWidth="1"/>
    <col min="13874" max="13874" width="9.85546875" style="1157" customWidth="1"/>
    <col min="13875" max="13875" width="10.5703125" style="1157" customWidth="1"/>
    <col min="13876" max="13876" width="8.5703125" style="1157" customWidth="1"/>
    <col min="13877" max="13878" width="8.42578125" style="1157" customWidth="1"/>
    <col min="13879" max="13879" width="9.140625" style="1157" customWidth="1"/>
    <col min="13880" max="13880" width="8.140625" style="1157" customWidth="1"/>
    <col min="13881" max="13881" width="8.85546875" style="1157" customWidth="1"/>
    <col min="13882" max="14074" width="11.42578125" style="1157"/>
    <col min="14075" max="14075" width="2.5703125" style="1157" customWidth="1"/>
    <col min="14076" max="14076" width="5.140625" style="1157" customWidth="1"/>
    <col min="14077" max="14077" width="12.42578125" style="1157" customWidth="1"/>
    <col min="14078" max="14078" width="8.5703125" style="1157" customWidth="1"/>
    <col min="14079" max="14079" width="9.28515625" style="1157" customWidth="1"/>
    <col min="14080" max="14080" width="9.140625" style="1157" customWidth="1"/>
    <col min="14081" max="14081" width="9" style="1157" customWidth="1"/>
    <col min="14082" max="14082" width="8.85546875" style="1157" customWidth="1"/>
    <col min="14083" max="14083" width="9" style="1157" customWidth="1"/>
    <col min="14084" max="14085" width="8.85546875" style="1157" customWidth="1"/>
    <col min="14086" max="14086" width="9.140625" style="1157" customWidth="1"/>
    <col min="14087" max="14087" width="9.28515625" style="1157" customWidth="1"/>
    <col min="14088" max="14088" width="9.42578125" style="1157" customWidth="1"/>
    <col min="14089" max="14089" width="9.28515625" style="1157" customWidth="1"/>
    <col min="14090" max="14090" width="9.5703125" style="1157" customWidth="1"/>
    <col min="14091" max="14091" width="10" style="1157" customWidth="1"/>
    <col min="14092" max="14092" width="10.140625" style="1157" customWidth="1"/>
    <col min="14093" max="14093" width="10.28515625" style="1157" customWidth="1"/>
    <col min="14094" max="14094" width="9.42578125" style="1157" customWidth="1"/>
    <col min="14095" max="14095" width="9.5703125" style="1157" customWidth="1"/>
    <col min="14096" max="14096" width="9" style="1157" customWidth="1"/>
    <col min="14097" max="14097" width="9.42578125" style="1157" customWidth="1"/>
    <col min="14098" max="14099" width="9.7109375" style="1157" customWidth="1"/>
    <col min="14100" max="14101" width="10" style="1157" customWidth="1"/>
    <col min="14102" max="14102" width="9.85546875" style="1157" customWidth="1"/>
    <col min="14103" max="14103" width="14.140625" style="1157" customWidth="1"/>
    <col min="14104" max="14104" width="10.42578125" style="1157" customWidth="1"/>
    <col min="14105" max="14105" width="10.5703125" style="1157" customWidth="1"/>
    <col min="14106" max="14106" width="10.42578125" style="1157" customWidth="1"/>
    <col min="14107" max="14107" width="10.28515625" style="1157" customWidth="1"/>
    <col min="14108" max="14108" width="10.5703125" style="1157" customWidth="1"/>
    <col min="14109" max="14109" width="9.140625" style="1157" customWidth="1"/>
    <col min="14110" max="14110" width="10.42578125" style="1157" customWidth="1"/>
    <col min="14111" max="14116" width="9.140625" style="1157" customWidth="1"/>
    <col min="14117" max="14117" width="8" style="1157" customWidth="1"/>
    <col min="14118" max="14126" width="7.28515625" style="1157" customWidth="1"/>
    <col min="14127" max="14127" width="8.42578125" style="1157" customWidth="1"/>
    <col min="14128" max="14128" width="9.28515625" style="1157" customWidth="1"/>
    <col min="14129" max="14129" width="7.28515625" style="1157" customWidth="1"/>
    <col min="14130" max="14130" width="9.85546875" style="1157" customWidth="1"/>
    <col min="14131" max="14131" width="10.5703125" style="1157" customWidth="1"/>
    <col min="14132" max="14132" width="8.5703125" style="1157" customWidth="1"/>
    <col min="14133" max="14134" width="8.42578125" style="1157" customWidth="1"/>
    <col min="14135" max="14135" width="9.140625" style="1157" customWidth="1"/>
    <col min="14136" max="14136" width="8.140625" style="1157" customWidth="1"/>
    <col min="14137" max="14137" width="8.85546875" style="1157" customWidth="1"/>
    <col min="14138" max="14330" width="11.42578125" style="1157"/>
    <col min="14331" max="14331" width="2.5703125" style="1157" customWidth="1"/>
    <col min="14332" max="14332" width="5.140625" style="1157" customWidth="1"/>
    <col min="14333" max="14333" width="12.42578125" style="1157" customWidth="1"/>
    <col min="14334" max="14334" width="8.5703125" style="1157" customWidth="1"/>
    <col min="14335" max="14335" width="9.28515625" style="1157" customWidth="1"/>
    <col min="14336" max="14336" width="9.140625" style="1157" customWidth="1"/>
    <col min="14337" max="14337" width="9" style="1157" customWidth="1"/>
    <col min="14338" max="14338" width="8.85546875" style="1157" customWidth="1"/>
    <col min="14339" max="14339" width="9" style="1157" customWidth="1"/>
    <col min="14340" max="14341" width="8.85546875" style="1157" customWidth="1"/>
    <col min="14342" max="14342" width="9.140625" style="1157" customWidth="1"/>
    <col min="14343" max="14343" width="9.28515625" style="1157" customWidth="1"/>
    <col min="14344" max="14344" width="9.42578125" style="1157" customWidth="1"/>
    <col min="14345" max="14345" width="9.28515625" style="1157" customWidth="1"/>
    <col min="14346" max="14346" width="9.5703125" style="1157" customWidth="1"/>
    <col min="14347" max="14347" width="10" style="1157" customWidth="1"/>
    <col min="14348" max="14348" width="10.140625" style="1157" customWidth="1"/>
    <col min="14349" max="14349" width="10.28515625" style="1157" customWidth="1"/>
    <col min="14350" max="14350" width="9.42578125" style="1157" customWidth="1"/>
    <col min="14351" max="14351" width="9.5703125" style="1157" customWidth="1"/>
    <col min="14352" max="14352" width="9" style="1157" customWidth="1"/>
    <col min="14353" max="14353" width="9.42578125" style="1157" customWidth="1"/>
    <col min="14354" max="14355" width="9.7109375" style="1157" customWidth="1"/>
    <col min="14356" max="14357" width="10" style="1157" customWidth="1"/>
    <col min="14358" max="14358" width="9.85546875" style="1157" customWidth="1"/>
    <col min="14359" max="14359" width="14.140625" style="1157" customWidth="1"/>
    <col min="14360" max="14360" width="10.42578125" style="1157" customWidth="1"/>
    <col min="14361" max="14361" width="10.5703125" style="1157" customWidth="1"/>
    <col min="14362" max="14362" width="10.42578125" style="1157" customWidth="1"/>
    <col min="14363" max="14363" width="10.28515625" style="1157" customWidth="1"/>
    <col min="14364" max="14364" width="10.5703125" style="1157" customWidth="1"/>
    <col min="14365" max="14365" width="9.140625" style="1157" customWidth="1"/>
    <col min="14366" max="14366" width="10.42578125" style="1157" customWidth="1"/>
    <col min="14367" max="14372" width="9.140625" style="1157" customWidth="1"/>
    <col min="14373" max="14373" width="8" style="1157" customWidth="1"/>
    <col min="14374" max="14382" width="7.28515625" style="1157" customWidth="1"/>
    <col min="14383" max="14383" width="8.42578125" style="1157" customWidth="1"/>
    <col min="14384" max="14384" width="9.28515625" style="1157" customWidth="1"/>
    <col min="14385" max="14385" width="7.28515625" style="1157" customWidth="1"/>
    <col min="14386" max="14386" width="9.85546875" style="1157" customWidth="1"/>
    <col min="14387" max="14387" width="10.5703125" style="1157" customWidth="1"/>
    <col min="14388" max="14388" width="8.5703125" style="1157" customWidth="1"/>
    <col min="14389" max="14390" width="8.42578125" style="1157" customWidth="1"/>
    <col min="14391" max="14391" width="9.140625" style="1157" customWidth="1"/>
    <col min="14392" max="14392" width="8.140625" style="1157" customWidth="1"/>
    <col min="14393" max="14393" width="8.85546875" style="1157" customWidth="1"/>
    <col min="14394" max="14586" width="11.42578125" style="1157"/>
    <col min="14587" max="14587" width="2.5703125" style="1157" customWidth="1"/>
    <col min="14588" max="14588" width="5.140625" style="1157" customWidth="1"/>
    <col min="14589" max="14589" width="12.42578125" style="1157" customWidth="1"/>
    <col min="14590" max="14590" width="8.5703125" style="1157" customWidth="1"/>
    <col min="14591" max="14591" width="9.28515625" style="1157" customWidth="1"/>
    <col min="14592" max="14592" width="9.140625" style="1157" customWidth="1"/>
    <col min="14593" max="14593" width="9" style="1157" customWidth="1"/>
    <col min="14594" max="14594" width="8.85546875" style="1157" customWidth="1"/>
    <col min="14595" max="14595" width="9" style="1157" customWidth="1"/>
    <col min="14596" max="14597" width="8.85546875" style="1157" customWidth="1"/>
    <col min="14598" max="14598" width="9.140625" style="1157" customWidth="1"/>
    <col min="14599" max="14599" width="9.28515625" style="1157" customWidth="1"/>
    <col min="14600" max="14600" width="9.42578125" style="1157" customWidth="1"/>
    <col min="14601" max="14601" width="9.28515625" style="1157" customWidth="1"/>
    <col min="14602" max="14602" width="9.5703125" style="1157" customWidth="1"/>
    <col min="14603" max="14603" width="10" style="1157" customWidth="1"/>
    <col min="14604" max="14604" width="10.140625" style="1157" customWidth="1"/>
    <col min="14605" max="14605" width="10.28515625" style="1157" customWidth="1"/>
    <col min="14606" max="14606" width="9.42578125" style="1157" customWidth="1"/>
    <col min="14607" max="14607" width="9.5703125" style="1157" customWidth="1"/>
    <col min="14608" max="14608" width="9" style="1157" customWidth="1"/>
    <col min="14609" max="14609" width="9.42578125" style="1157" customWidth="1"/>
    <col min="14610" max="14611" width="9.7109375" style="1157" customWidth="1"/>
    <col min="14612" max="14613" width="10" style="1157" customWidth="1"/>
    <col min="14614" max="14614" width="9.85546875" style="1157" customWidth="1"/>
    <col min="14615" max="14615" width="14.140625" style="1157" customWidth="1"/>
    <col min="14616" max="14616" width="10.42578125" style="1157" customWidth="1"/>
    <col min="14617" max="14617" width="10.5703125" style="1157" customWidth="1"/>
    <col min="14618" max="14618" width="10.42578125" style="1157" customWidth="1"/>
    <col min="14619" max="14619" width="10.28515625" style="1157" customWidth="1"/>
    <col min="14620" max="14620" width="10.5703125" style="1157" customWidth="1"/>
    <col min="14621" max="14621" width="9.140625" style="1157" customWidth="1"/>
    <col min="14622" max="14622" width="10.42578125" style="1157" customWidth="1"/>
    <col min="14623" max="14628" width="9.140625" style="1157" customWidth="1"/>
    <col min="14629" max="14629" width="8" style="1157" customWidth="1"/>
    <col min="14630" max="14638" width="7.28515625" style="1157" customWidth="1"/>
    <col min="14639" max="14639" width="8.42578125" style="1157" customWidth="1"/>
    <col min="14640" max="14640" width="9.28515625" style="1157" customWidth="1"/>
    <col min="14641" max="14641" width="7.28515625" style="1157" customWidth="1"/>
    <col min="14642" max="14642" width="9.85546875" style="1157" customWidth="1"/>
    <col min="14643" max="14643" width="10.5703125" style="1157" customWidth="1"/>
    <col min="14644" max="14644" width="8.5703125" style="1157" customWidth="1"/>
    <col min="14645" max="14646" width="8.42578125" style="1157" customWidth="1"/>
    <col min="14647" max="14647" width="9.140625" style="1157" customWidth="1"/>
    <col min="14648" max="14648" width="8.140625" style="1157" customWidth="1"/>
    <col min="14649" max="14649" width="8.85546875" style="1157" customWidth="1"/>
    <col min="14650" max="14842" width="11.42578125" style="1157"/>
    <col min="14843" max="14843" width="2.5703125" style="1157" customWidth="1"/>
    <col min="14844" max="14844" width="5.140625" style="1157" customWidth="1"/>
    <col min="14845" max="14845" width="12.42578125" style="1157" customWidth="1"/>
    <col min="14846" max="14846" width="8.5703125" style="1157" customWidth="1"/>
    <col min="14847" max="14847" width="9.28515625" style="1157" customWidth="1"/>
    <col min="14848" max="14848" width="9.140625" style="1157" customWidth="1"/>
    <col min="14849" max="14849" width="9" style="1157" customWidth="1"/>
    <col min="14850" max="14850" width="8.85546875" style="1157" customWidth="1"/>
    <col min="14851" max="14851" width="9" style="1157" customWidth="1"/>
    <col min="14852" max="14853" width="8.85546875" style="1157" customWidth="1"/>
    <col min="14854" max="14854" width="9.140625" style="1157" customWidth="1"/>
    <col min="14855" max="14855" width="9.28515625" style="1157" customWidth="1"/>
    <col min="14856" max="14856" width="9.42578125" style="1157" customWidth="1"/>
    <col min="14857" max="14857" width="9.28515625" style="1157" customWidth="1"/>
    <col min="14858" max="14858" width="9.5703125" style="1157" customWidth="1"/>
    <col min="14859" max="14859" width="10" style="1157" customWidth="1"/>
    <col min="14860" max="14860" width="10.140625" style="1157" customWidth="1"/>
    <col min="14861" max="14861" width="10.28515625" style="1157" customWidth="1"/>
    <col min="14862" max="14862" width="9.42578125" style="1157" customWidth="1"/>
    <col min="14863" max="14863" width="9.5703125" style="1157" customWidth="1"/>
    <col min="14864" max="14864" width="9" style="1157" customWidth="1"/>
    <col min="14865" max="14865" width="9.42578125" style="1157" customWidth="1"/>
    <col min="14866" max="14867" width="9.7109375" style="1157" customWidth="1"/>
    <col min="14868" max="14869" width="10" style="1157" customWidth="1"/>
    <col min="14870" max="14870" width="9.85546875" style="1157" customWidth="1"/>
    <col min="14871" max="14871" width="14.140625" style="1157" customWidth="1"/>
    <col min="14872" max="14872" width="10.42578125" style="1157" customWidth="1"/>
    <col min="14873" max="14873" width="10.5703125" style="1157" customWidth="1"/>
    <col min="14874" max="14874" width="10.42578125" style="1157" customWidth="1"/>
    <col min="14875" max="14875" width="10.28515625" style="1157" customWidth="1"/>
    <col min="14876" max="14876" width="10.5703125" style="1157" customWidth="1"/>
    <col min="14877" max="14877" width="9.140625" style="1157" customWidth="1"/>
    <col min="14878" max="14878" width="10.42578125" style="1157" customWidth="1"/>
    <col min="14879" max="14884" width="9.140625" style="1157" customWidth="1"/>
    <col min="14885" max="14885" width="8" style="1157" customWidth="1"/>
    <col min="14886" max="14894" width="7.28515625" style="1157" customWidth="1"/>
    <col min="14895" max="14895" width="8.42578125" style="1157" customWidth="1"/>
    <col min="14896" max="14896" width="9.28515625" style="1157" customWidth="1"/>
    <col min="14897" max="14897" width="7.28515625" style="1157" customWidth="1"/>
    <col min="14898" max="14898" width="9.85546875" style="1157" customWidth="1"/>
    <col min="14899" max="14899" width="10.5703125" style="1157" customWidth="1"/>
    <col min="14900" max="14900" width="8.5703125" style="1157" customWidth="1"/>
    <col min="14901" max="14902" width="8.42578125" style="1157" customWidth="1"/>
    <col min="14903" max="14903" width="9.140625" style="1157" customWidth="1"/>
    <col min="14904" max="14904" width="8.140625" style="1157" customWidth="1"/>
    <col min="14905" max="14905" width="8.85546875" style="1157" customWidth="1"/>
    <col min="14906" max="15098" width="11.42578125" style="1157"/>
    <col min="15099" max="15099" width="2.5703125" style="1157" customWidth="1"/>
    <col min="15100" max="15100" width="5.140625" style="1157" customWidth="1"/>
    <col min="15101" max="15101" width="12.42578125" style="1157" customWidth="1"/>
    <col min="15102" max="15102" width="8.5703125" style="1157" customWidth="1"/>
    <col min="15103" max="15103" width="9.28515625" style="1157" customWidth="1"/>
    <col min="15104" max="15104" width="9.140625" style="1157" customWidth="1"/>
    <col min="15105" max="15105" width="9" style="1157" customWidth="1"/>
    <col min="15106" max="15106" width="8.85546875" style="1157" customWidth="1"/>
    <col min="15107" max="15107" width="9" style="1157" customWidth="1"/>
    <col min="15108" max="15109" width="8.85546875" style="1157" customWidth="1"/>
    <col min="15110" max="15110" width="9.140625" style="1157" customWidth="1"/>
    <col min="15111" max="15111" width="9.28515625" style="1157" customWidth="1"/>
    <col min="15112" max="15112" width="9.42578125" style="1157" customWidth="1"/>
    <col min="15113" max="15113" width="9.28515625" style="1157" customWidth="1"/>
    <col min="15114" max="15114" width="9.5703125" style="1157" customWidth="1"/>
    <col min="15115" max="15115" width="10" style="1157" customWidth="1"/>
    <col min="15116" max="15116" width="10.140625" style="1157" customWidth="1"/>
    <col min="15117" max="15117" width="10.28515625" style="1157" customWidth="1"/>
    <col min="15118" max="15118" width="9.42578125" style="1157" customWidth="1"/>
    <col min="15119" max="15119" width="9.5703125" style="1157" customWidth="1"/>
    <col min="15120" max="15120" width="9" style="1157" customWidth="1"/>
    <col min="15121" max="15121" width="9.42578125" style="1157" customWidth="1"/>
    <col min="15122" max="15123" width="9.7109375" style="1157" customWidth="1"/>
    <col min="15124" max="15125" width="10" style="1157" customWidth="1"/>
    <col min="15126" max="15126" width="9.85546875" style="1157" customWidth="1"/>
    <col min="15127" max="15127" width="14.140625" style="1157" customWidth="1"/>
    <col min="15128" max="15128" width="10.42578125" style="1157" customWidth="1"/>
    <col min="15129" max="15129" width="10.5703125" style="1157" customWidth="1"/>
    <col min="15130" max="15130" width="10.42578125" style="1157" customWidth="1"/>
    <col min="15131" max="15131" width="10.28515625" style="1157" customWidth="1"/>
    <col min="15132" max="15132" width="10.5703125" style="1157" customWidth="1"/>
    <col min="15133" max="15133" width="9.140625" style="1157" customWidth="1"/>
    <col min="15134" max="15134" width="10.42578125" style="1157" customWidth="1"/>
    <col min="15135" max="15140" width="9.140625" style="1157" customWidth="1"/>
    <col min="15141" max="15141" width="8" style="1157" customWidth="1"/>
    <col min="15142" max="15150" width="7.28515625" style="1157" customWidth="1"/>
    <col min="15151" max="15151" width="8.42578125" style="1157" customWidth="1"/>
    <col min="15152" max="15152" width="9.28515625" style="1157" customWidth="1"/>
    <col min="15153" max="15153" width="7.28515625" style="1157" customWidth="1"/>
    <col min="15154" max="15154" width="9.85546875" style="1157" customWidth="1"/>
    <col min="15155" max="15155" width="10.5703125" style="1157" customWidth="1"/>
    <col min="15156" max="15156" width="8.5703125" style="1157" customWidth="1"/>
    <col min="15157" max="15158" width="8.42578125" style="1157" customWidth="1"/>
    <col min="15159" max="15159" width="9.140625" style="1157" customWidth="1"/>
    <col min="15160" max="15160" width="8.140625" style="1157" customWidth="1"/>
    <col min="15161" max="15161" width="8.85546875" style="1157" customWidth="1"/>
    <col min="15162" max="15354" width="11.42578125" style="1157"/>
    <col min="15355" max="15355" width="2.5703125" style="1157" customWidth="1"/>
    <col min="15356" max="15356" width="5.140625" style="1157" customWidth="1"/>
    <col min="15357" max="15357" width="12.42578125" style="1157" customWidth="1"/>
    <col min="15358" max="15358" width="8.5703125" style="1157" customWidth="1"/>
    <col min="15359" max="15359" width="9.28515625" style="1157" customWidth="1"/>
    <col min="15360" max="15360" width="9.140625" style="1157" customWidth="1"/>
    <col min="15361" max="15361" width="9" style="1157" customWidth="1"/>
    <col min="15362" max="15362" width="8.85546875" style="1157" customWidth="1"/>
    <col min="15363" max="15363" width="9" style="1157" customWidth="1"/>
    <col min="15364" max="15365" width="8.85546875" style="1157" customWidth="1"/>
    <col min="15366" max="15366" width="9.140625" style="1157" customWidth="1"/>
    <col min="15367" max="15367" width="9.28515625" style="1157" customWidth="1"/>
    <col min="15368" max="15368" width="9.42578125" style="1157" customWidth="1"/>
    <col min="15369" max="15369" width="9.28515625" style="1157" customWidth="1"/>
    <col min="15370" max="15370" width="9.5703125" style="1157" customWidth="1"/>
    <col min="15371" max="15371" width="10" style="1157" customWidth="1"/>
    <col min="15372" max="15372" width="10.140625" style="1157" customWidth="1"/>
    <col min="15373" max="15373" width="10.28515625" style="1157" customWidth="1"/>
    <col min="15374" max="15374" width="9.42578125" style="1157" customWidth="1"/>
    <col min="15375" max="15375" width="9.5703125" style="1157" customWidth="1"/>
    <col min="15376" max="15376" width="9" style="1157" customWidth="1"/>
    <col min="15377" max="15377" width="9.42578125" style="1157" customWidth="1"/>
    <col min="15378" max="15379" width="9.7109375" style="1157" customWidth="1"/>
    <col min="15380" max="15381" width="10" style="1157" customWidth="1"/>
    <col min="15382" max="15382" width="9.85546875" style="1157" customWidth="1"/>
    <col min="15383" max="15383" width="14.140625" style="1157" customWidth="1"/>
    <col min="15384" max="15384" width="10.42578125" style="1157" customWidth="1"/>
    <col min="15385" max="15385" width="10.5703125" style="1157" customWidth="1"/>
    <col min="15386" max="15386" width="10.42578125" style="1157" customWidth="1"/>
    <col min="15387" max="15387" width="10.28515625" style="1157" customWidth="1"/>
    <col min="15388" max="15388" width="10.5703125" style="1157" customWidth="1"/>
    <col min="15389" max="15389" width="9.140625" style="1157" customWidth="1"/>
    <col min="15390" max="15390" width="10.42578125" style="1157" customWidth="1"/>
    <col min="15391" max="15396" width="9.140625" style="1157" customWidth="1"/>
    <col min="15397" max="15397" width="8" style="1157" customWidth="1"/>
    <col min="15398" max="15406" width="7.28515625" style="1157" customWidth="1"/>
    <col min="15407" max="15407" width="8.42578125" style="1157" customWidth="1"/>
    <col min="15408" max="15408" width="9.28515625" style="1157" customWidth="1"/>
    <col min="15409" max="15409" width="7.28515625" style="1157" customWidth="1"/>
    <col min="15410" max="15410" width="9.85546875" style="1157" customWidth="1"/>
    <col min="15411" max="15411" width="10.5703125" style="1157" customWidth="1"/>
    <col min="15412" max="15412" width="8.5703125" style="1157" customWidth="1"/>
    <col min="15413" max="15414" width="8.42578125" style="1157" customWidth="1"/>
    <col min="15415" max="15415" width="9.140625" style="1157" customWidth="1"/>
    <col min="15416" max="15416" width="8.140625" style="1157" customWidth="1"/>
    <col min="15417" max="15417" width="8.85546875" style="1157" customWidth="1"/>
    <col min="15418" max="15610" width="11.42578125" style="1157"/>
    <col min="15611" max="15611" width="2.5703125" style="1157" customWidth="1"/>
    <col min="15612" max="15612" width="5.140625" style="1157" customWidth="1"/>
    <col min="15613" max="15613" width="12.42578125" style="1157" customWidth="1"/>
    <col min="15614" max="15614" width="8.5703125" style="1157" customWidth="1"/>
    <col min="15615" max="15615" width="9.28515625" style="1157" customWidth="1"/>
    <col min="15616" max="15616" width="9.140625" style="1157" customWidth="1"/>
    <col min="15617" max="15617" width="9" style="1157" customWidth="1"/>
    <col min="15618" max="15618" width="8.85546875" style="1157" customWidth="1"/>
    <col min="15619" max="15619" width="9" style="1157" customWidth="1"/>
    <col min="15620" max="15621" width="8.85546875" style="1157" customWidth="1"/>
    <col min="15622" max="15622" width="9.140625" style="1157" customWidth="1"/>
    <col min="15623" max="15623" width="9.28515625" style="1157" customWidth="1"/>
    <col min="15624" max="15624" width="9.42578125" style="1157" customWidth="1"/>
    <col min="15625" max="15625" width="9.28515625" style="1157" customWidth="1"/>
    <col min="15626" max="15626" width="9.5703125" style="1157" customWidth="1"/>
    <col min="15627" max="15627" width="10" style="1157" customWidth="1"/>
    <col min="15628" max="15628" width="10.140625" style="1157" customWidth="1"/>
    <col min="15629" max="15629" width="10.28515625" style="1157" customWidth="1"/>
    <col min="15630" max="15630" width="9.42578125" style="1157" customWidth="1"/>
    <col min="15631" max="15631" width="9.5703125" style="1157" customWidth="1"/>
    <col min="15632" max="15632" width="9" style="1157" customWidth="1"/>
    <col min="15633" max="15633" width="9.42578125" style="1157" customWidth="1"/>
    <col min="15634" max="15635" width="9.7109375" style="1157" customWidth="1"/>
    <col min="15636" max="15637" width="10" style="1157" customWidth="1"/>
    <col min="15638" max="15638" width="9.85546875" style="1157" customWidth="1"/>
    <col min="15639" max="15639" width="14.140625" style="1157" customWidth="1"/>
    <col min="15640" max="15640" width="10.42578125" style="1157" customWidth="1"/>
    <col min="15641" max="15641" width="10.5703125" style="1157" customWidth="1"/>
    <col min="15642" max="15642" width="10.42578125" style="1157" customWidth="1"/>
    <col min="15643" max="15643" width="10.28515625" style="1157" customWidth="1"/>
    <col min="15644" max="15644" width="10.5703125" style="1157" customWidth="1"/>
    <col min="15645" max="15645" width="9.140625" style="1157" customWidth="1"/>
    <col min="15646" max="15646" width="10.42578125" style="1157" customWidth="1"/>
    <col min="15647" max="15652" width="9.140625" style="1157" customWidth="1"/>
    <col min="15653" max="15653" width="8" style="1157" customWidth="1"/>
    <col min="15654" max="15662" width="7.28515625" style="1157" customWidth="1"/>
    <col min="15663" max="15663" width="8.42578125" style="1157" customWidth="1"/>
    <col min="15664" max="15664" width="9.28515625" style="1157" customWidth="1"/>
    <col min="15665" max="15665" width="7.28515625" style="1157" customWidth="1"/>
    <col min="15666" max="15666" width="9.85546875" style="1157" customWidth="1"/>
    <col min="15667" max="15667" width="10.5703125" style="1157" customWidth="1"/>
    <col min="15668" max="15668" width="8.5703125" style="1157" customWidth="1"/>
    <col min="15669" max="15670" width="8.42578125" style="1157" customWidth="1"/>
    <col min="15671" max="15671" width="9.140625" style="1157" customWidth="1"/>
    <col min="15672" max="15672" width="8.140625" style="1157" customWidth="1"/>
    <col min="15673" max="15673" width="8.85546875" style="1157" customWidth="1"/>
    <col min="15674" max="15866" width="11.42578125" style="1157"/>
    <col min="15867" max="15867" width="2.5703125" style="1157" customWidth="1"/>
    <col min="15868" max="15868" width="5.140625" style="1157" customWidth="1"/>
    <col min="15869" max="15869" width="12.42578125" style="1157" customWidth="1"/>
    <col min="15870" max="15870" width="8.5703125" style="1157" customWidth="1"/>
    <col min="15871" max="15871" width="9.28515625" style="1157" customWidth="1"/>
    <col min="15872" max="15872" width="9.140625" style="1157" customWidth="1"/>
    <col min="15873" max="15873" width="9" style="1157" customWidth="1"/>
    <col min="15874" max="15874" width="8.85546875" style="1157" customWidth="1"/>
    <col min="15875" max="15875" width="9" style="1157" customWidth="1"/>
    <col min="15876" max="15877" width="8.85546875" style="1157" customWidth="1"/>
    <col min="15878" max="15878" width="9.140625" style="1157" customWidth="1"/>
    <col min="15879" max="15879" width="9.28515625" style="1157" customWidth="1"/>
    <col min="15880" max="15880" width="9.42578125" style="1157" customWidth="1"/>
    <col min="15881" max="15881" width="9.28515625" style="1157" customWidth="1"/>
    <col min="15882" max="15882" width="9.5703125" style="1157" customWidth="1"/>
    <col min="15883" max="15883" width="10" style="1157" customWidth="1"/>
    <col min="15884" max="15884" width="10.140625" style="1157" customWidth="1"/>
    <col min="15885" max="15885" width="10.28515625" style="1157" customWidth="1"/>
    <col min="15886" max="15886" width="9.42578125" style="1157" customWidth="1"/>
    <col min="15887" max="15887" width="9.5703125" style="1157" customWidth="1"/>
    <col min="15888" max="15888" width="9" style="1157" customWidth="1"/>
    <col min="15889" max="15889" width="9.42578125" style="1157" customWidth="1"/>
    <col min="15890" max="15891" width="9.7109375" style="1157" customWidth="1"/>
    <col min="15892" max="15893" width="10" style="1157" customWidth="1"/>
    <col min="15894" max="15894" width="9.85546875" style="1157" customWidth="1"/>
    <col min="15895" max="15895" width="14.140625" style="1157" customWidth="1"/>
    <col min="15896" max="15896" width="10.42578125" style="1157" customWidth="1"/>
    <col min="15897" max="15897" width="10.5703125" style="1157" customWidth="1"/>
    <col min="15898" max="15898" width="10.42578125" style="1157" customWidth="1"/>
    <col min="15899" max="15899" width="10.28515625" style="1157" customWidth="1"/>
    <col min="15900" max="15900" width="10.5703125" style="1157" customWidth="1"/>
    <col min="15901" max="15901" width="9.140625" style="1157" customWidth="1"/>
    <col min="15902" max="15902" width="10.42578125" style="1157" customWidth="1"/>
    <col min="15903" max="15908" width="9.140625" style="1157" customWidth="1"/>
    <col min="15909" max="15909" width="8" style="1157" customWidth="1"/>
    <col min="15910" max="15918" width="7.28515625" style="1157" customWidth="1"/>
    <col min="15919" max="15919" width="8.42578125" style="1157" customWidth="1"/>
    <col min="15920" max="15920" width="9.28515625" style="1157" customWidth="1"/>
    <col min="15921" max="15921" width="7.28515625" style="1157" customWidth="1"/>
    <col min="15922" max="15922" width="9.85546875" style="1157" customWidth="1"/>
    <col min="15923" max="15923" width="10.5703125" style="1157" customWidth="1"/>
    <col min="15924" max="15924" width="8.5703125" style="1157" customWidth="1"/>
    <col min="15925" max="15926" width="8.42578125" style="1157" customWidth="1"/>
    <col min="15927" max="15927" width="9.140625" style="1157" customWidth="1"/>
    <col min="15928" max="15928" width="8.140625" style="1157" customWidth="1"/>
    <col min="15929" max="15929" width="8.85546875" style="1157" customWidth="1"/>
    <col min="15930" max="16122" width="11.42578125" style="1157"/>
    <col min="16123" max="16123" width="2.5703125" style="1157" customWidth="1"/>
    <col min="16124" max="16124" width="5.140625" style="1157" customWidth="1"/>
    <col min="16125" max="16125" width="12.42578125" style="1157" customWidth="1"/>
    <col min="16126" max="16126" width="8.5703125" style="1157" customWidth="1"/>
    <col min="16127" max="16127" width="9.28515625" style="1157" customWidth="1"/>
    <col min="16128" max="16128" width="9.140625" style="1157" customWidth="1"/>
    <col min="16129" max="16129" width="9" style="1157" customWidth="1"/>
    <col min="16130" max="16130" width="8.85546875" style="1157" customWidth="1"/>
    <col min="16131" max="16131" width="9" style="1157" customWidth="1"/>
    <col min="16132" max="16133" width="8.85546875" style="1157" customWidth="1"/>
    <col min="16134" max="16134" width="9.140625" style="1157" customWidth="1"/>
    <col min="16135" max="16135" width="9.28515625" style="1157" customWidth="1"/>
    <col min="16136" max="16136" width="9.42578125" style="1157" customWidth="1"/>
    <col min="16137" max="16137" width="9.28515625" style="1157" customWidth="1"/>
    <col min="16138" max="16138" width="9.5703125" style="1157" customWidth="1"/>
    <col min="16139" max="16139" width="10" style="1157" customWidth="1"/>
    <col min="16140" max="16140" width="10.140625" style="1157" customWidth="1"/>
    <col min="16141" max="16141" width="10.28515625" style="1157" customWidth="1"/>
    <col min="16142" max="16142" width="9.42578125" style="1157" customWidth="1"/>
    <col min="16143" max="16143" width="9.5703125" style="1157" customWidth="1"/>
    <col min="16144" max="16144" width="9" style="1157" customWidth="1"/>
    <col min="16145" max="16145" width="9.42578125" style="1157" customWidth="1"/>
    <col min="16146" max="16147" width="9.7109375" style="1157" customWidth="1"/>
    <col min="16148" max="16149" width="10" style="1157" customWidth="1"/>
    <col min="16150" max="16150" width="9.85546875" style="1157" customWidth="1"/>
    <col min="16151" max="16151" width="14.140625" style="1157" customWidth="1"/>
    <col min="16152" max="16152" width="10.42578125" style="1157" customWidth="1"/>
    <col min="16153" max="16153" width="10.5703125" style="1157" customWidth="1"/>
    <col min="16154" max="16154" width="10.42578125" style="1157" customWidth="1"/>
    <col min="16155" max="16155" width="10.28515625" style="1157" customWidth="1"/>
    <col min="16156" max="16156" width="10.5703125" style="1157" customWidth="1"/>
    <col min="16157" max="16157" width="9.140625" style="1157" customWidth="1"/>
    <col min="16158" max="16158" width="10.42578125" style="1157" customWidth="1"/>
    <col min="16159" max="16164" width="9.140625" style="1157" customWidth="1"/>
    <col min="16165" max="16165" width="8" style="1157" customWidth="1"/>
    <col min="16166" max="16174" width="7.28515625" style="1157" customWidth="1"/>
    <col min="16175" max="16175" width="8.42578125" style="1157" customWidth="1"/>
    <col min="16176" max="16176" width="9.28515625" style="1157" customWidth="1"/>
    <col min="16177" max="16177" width="7.28515625" style="1157" customWidth="1"/>
    <col min="16178" max="16178" width="9.85546875" style="1157" customWidth="1"/>
    <col min="16179" max="16179" width="10.5703125" style="1157" customWidth="1"/>
    <col min="16180" max="16180" width="8.5703125" style="1157" customWidth="1"/>
    <col min="16181" max="16182" width="8.42578125" style="1157" customWidth="1"/>
    <col min="16183" max="16183" width="9.140625" style="1157" customWidth="1"/>
    <col min="16184" max="16184" width="8.140625" style="1157" customWidth="1"/>
    <col min="16185" max="16185" width="8.85546875" style="1157" customWidth="1"/>
    <col min="16186" max="16384" width="11.42578125" style="1157"/>
  </cols>
  <sheetData>
    <row r="1" spans="2:66" ht="58.5" customHeight="1" x14ac:dyDescent="0.25">
      <c r="B1" s="1288" t="s">
        <v>356</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row>
    <row r="2" spans="2:66" ht="20.25" customHeight="1" thickBot="1" x14ac:dyDescent="0.3">
      <c r="B2" s="282"/>
      <c r="C2" s="1"/>
    </row>
    <row r="3" spans="2:66" ht="15.75" customHeight="1" thickBot="1" x14ac:dyDescent="0.3">
      <c r="B3" s="1718" t="s">
        <v>0</v>
      </c>
      <c r="C3" s="1718"/>
      <c r="D3" s="1713" t="s">
        <v>1</v>
      </c>
      <c r="E3" s="1500" t="s">
        <v>2</v>
      </c>
      <c r="F3" s="1468"/>
      <c r="G3" s="1468"/>
      <c r="H3" s="1468"/>
      <c r="I3" s="1468"/>
      <c r="J3" s="1468"/>
      <c r="K3" s="1468"/>
      <c r="L3" s="1469"/>
      <c r="M3" s="1630" t="s">
        <v>3</v>
      </c>
      <c r="N3" s="1631"/>
      <c r="O3" s="1631"/>
      <c r="P3" s="1631"/>
      <c r="Q3" s="1631"/>
      <c r="R3" s="1631"/>
      <c r="S3" s="1631"/>
      <c r="T3" s="1631"/>
      <c r="U3" s="1631"/>
      <c r="V3" s="1631"/>
      <c r="W3" s="1631"/>
      <c r="X3" s="1631"/>
      <c r="Y3" s="1631"/>
      <c r="Z3" s="1631"/>
      <c r="AA3" s="1632"/>
      <c r="AB3" s="1500" t="s">
        <v>4</v>
      </c>
      <c r="AC3" s="1468"/>
      <c r="AD3" s="1468"/>
      <c r="AE3" s="1469"/>
      <c r="AF3" s="1660" t="s">
        <v>5</v>
      </c>
      <c r="AG3" s="1648"/>
      <c r="AH3" s="1648"/>
      <c r="AI3" s="1648"/>
      <c r="AJ3" s="1648"/>
      <c r="AK3" s="1648"/>
      <c r="AL3" s="1648"/>
      <c r="AM3" s="1649"/>
      <c r="AN3" s="1667" t="s">
        <v>6</v>
      </c>
      <c r="AO3" s="1631"/>
      <c r="AP3" s="1631"/>
      <c r="AQ3" s="1631"/>
      <c r="AR3" s="1631"/>
      <c r="AS3" s="1631"/>
      <c r="AT3" s="1631"/>
      <c r="AU3" s="1631"/>
      <c r="AV3" s="1631"/>
      <c r="AW3" s="1631"/>
      <c r="AX3" s="1631"/>
      <c r="AY3" s="1631"/>
      <c r="AZ3" s="1632"/>
      <c r="BA3" s="1667" t="s">
        <v>7</v>
      </c>
      <c r="BB3" s="1631"/>
      <c r="BC3" s="1631"/>
      <c r="BD3" s="1631"/>
      <c r="BE3" s="1631"/>
      <c r="BF3" s="1632"/>
      <c r="BG3" s="1680" t="s">
        <v>199</v>
      </c>
    </row>
    <row r="4" spans="2:66" ht="38.25" customHeight="1" x14ac:dyDescent="0.25">
      <c r="B4" s="1718"/>
      <c r="C4" s="1718"/>
      <c r="D4" s="1715"/>
      <c r="E4" s="1661" t="s">
        <v>9</v>
      </c>
      <c r="F4" s="1618"/>
      <c r="G4" s="1618"/>
      <c r="H4" s="1618" t="s">
        <v>117</v>
      </c>
      <c r="I4" s="1618"/>
      <c r="J4" s="1635" t="s">
        <v>12</v>
      </c>
      <c r="K4" s="1635"/>
      <c r="L4" s="1636"/>
      <c r="M4" s="1617" t="s">
        <v>90</v>
      </c>
      <c r="N4" s="1618"/>
      <c r="O4" s="1618"/>
      <c r="P4" s="1594" t="s">
        <v>91</v>
      </c>
      <c r="Q4" s="1618" t="s">
        <v>143</v>
      </c>
      <c r="R4" s="1618"/>
      <c r="S4" s="1618"/>
      <c r="T4" s="1618"/>
      <c r="U4" s="1618"/>
      <c r="V4" s="1618"/>
      <c r="W4" s="1618" t="s">
        <v>198</v>
      </c>
      <c r="X4" s="1618"/>
      <c r="Y4" s="1618"/>
      <c r="Z4" s="1618"/>
      <c r="AA4" s="1621"/>
      <c r="AB4" s="1657" t="s">
        <v>46</v>
      </c>
      <c r="AC4" s="1163" t="s">
        <v>15</v>
      </c>
      <c r="AD4" s="1162" t="s">
        <v>16</v>
      </c>
      <c r="AE4" s="243" t="s">
        <v>17</v>
      </c>
      <c r="AF4" s="1661" t="s">
        <v>18</v>
      </c>
      <c r="AG4" s="1618"/>
      <c r="AH4" s="1618" t="s">
        <v>19</v>
      </c>
      <c r="AI4" s="1618"/>
      <c r="AJ4" s="1644" t="s">
        <v>20</v>
      </c>
      <c r="AK4" s="1645"/>
      <c r="AL4" s="1645"/>
      <c r="AM4" s="1646"/>
      <c r="AN4" s="1657" t="s">
        <v>21</v>
      </c>
      <c r="AO4" s="1594" t="s">
        <v>22</v>
      </c>
      <c r="AP4" s="1594" t="s">
        <v>23</v>
      </c>
      <c r="AQ4" s="1594" t="s">
        <v>24</v>
      </c>
      <c r="AR4" s="1594" t="s">
        <v>25</v>
      </c>
      <c r="AS4" s="1637" t="s">
        <v>26</v>
      </c>
      <c r="AT4" s="1594" t="s">
        <v>93</v>
      </c>
      <c r="AU4" s="1594" t="s">
        <v>94</v>
      </c>
      <c r="AV4" s="1597" t="s">
        <v>27</v>
      </c>
      <c r="AW4" s="1597" t="s">
        <v>28</v>
      </c>
      <c r="AX4" s="1594" t="s">
        <v>29</v>
      </c>
      <c r="AY4" s="1594" t="s">
        <v>30</v>
      </c>
      <c r="AZ4" s="1601" t="s">
        <v>330</v>
      </c>
      <c r="BA4" s="1668" t="s">
        <v>32</v>
      </c>
      <c r="BB4" s="1628"/>
      <c r="BC4" s="1629" t="s">
        <v>33</v>
      </c>
      <c r="BD4" s="1628"/>
      <c r="BE4" s="1592" t="s">
        <v>34</v>
      </c>
      <c r="BF4" s="1593"/>
      <c r="BG4" s="1681"/>
    </row>
    <row r="5" spans="2:66" ht="38.25" customHeight="1" x14ac:dyDescent="0.25">
      <c r="B5" s="1718"/>
      <c r="C5" s="1718"/>
      <c r="D5" s="1715"/>
      <c r="E5" s="1654" t="s">
        <v>114</v>
      </c>
      <c r="F5" s="1604" t="s">
        <v>115</v>
      </c>
      <c r="G5" s="1604" t="s">
        <v>116</v>
      </c>
      <c r="H5" s="1604" t="s">
        <v>226</v>
      </c>
      <c r="I5" s="1604" t="s">
        <v>122</v>
      </c>
      <c r="J5" s="1561" t="s">
        <v>317</v>
      </c>
      <c r="K5" s="1561" t="s">
        <v>318</v>
      </c>
      <c r="L5" s="1616" t="s">
        <v>319</v>
      </c>
      <c r="M5" s="1612" t="s">
        <v>95</v>
      </c>
      <c r="N5" s="1604" t="s">
        <v>96</v>
      </c>
      <c r="O5" s="1604" t="s">
        <v>97</v>
      </c>
      <c r="P5" s="1619"/>
      <c r="Q5" s="1604" t="s">
        <v>119</v>
      </c>
      <c r="R5" s="1604" t="s">
        <v>188</v>
      </c>
      <c r="S5" s="1604" t="s">
        <v>189</v>
      </c>
      <c r="T5" s="1604" t="s">
        <v>100</v>
      </c>
      <c r="U5" s="1604" t="s">
        <v>190</v>
      </c>
      <c r="V5" s="1604" t="s">
        <v>98</v>
      </c>
      <c r="W5" s="1604" t="s">
        <v>41</v>
      </c>
      <c r="X5" s="1604" t="s">
        <v>42</v>
      </c>
      <c r="Y5" s="1604" t="s">
        <v>43</v>
      </c>
      <c r="Z5" s="1604" t="s">
        <v>44</v>
      </c>
      <c r="AA5" s="1607" t="s">
        <v>45</v>
      </c>
      <c r="AB5" s="1658"/>
      <c r="AC5" s="1516" t="s">
        <v>350</v>
      </c>
      <c r="AD5" s="1516" t="s">
        <v>350</v>
      </c>
      <c r="AE5" s="1541" t="s">
        <v>350</v>
      </c>
      <c r="AF5" s="1654" t="s">
        <v>322</v>
      </c>
      <c r="AG5" s="1604" t="s">
        <v>324</v>
      </c>
      <c r="AH5" s="1604" t="s">
        <v>322</v>
      </c>
      <c r="AI5" s="1604" t="s">
        <v>324</v>
      </c>
      <c r="AJ5" s="1604" t="s">
        <v>322</v>
      </c>
      <c r="AK5" s="1604" t="s">
        <v>324</v>
      </c>
      <c r="AL5" s="1604" t="s">
        <v>344</v>
      </c>
      <c r="AM5" s="1607" t="s">
        <v>340</v>
      </c>
      <c r="AN5" s="1658"/>
      <c r="AO5" s="1595"/>
      <c r="AP5" s="1595"/>
      <c r="AQ5" s="1595"/>
      <c r="AR5" s="1595"/>
      <c r="AS5" s="1595"/>
      <c r="AT5" s="1595"/>
      <c r="AU5" s="1595"/>
      <c r="AV5" s="1598"/>
      <c r="AW5" s="1598"/>
      <c r="AX5" s="1595"/>
      <c r="AY5" s="1594"/>
      <c r="AZ5" s="1602"/>
      <c r="BA5" s="1663" t="s">
        <v>338</v>
      </c>
      <c r="BB5" s="1610" t="s">
        <v>329</v>
      </c>
      <c r="BC5" s="1610" t="s">
        <v>349</v>
      </c>
      <c r="BD5" s="1610" t="s">
        <v>329</v>
      </c>
      <c r="BE5" s="1610" t="s">
        <v>349</v>
      </c>
      <c r="BF5" s="1622" t="s">
        <v>329</v>
      </c>
      <c r="BG5" s="1681"/>
    </row>
    <row r="6" spans="2:66" ht="38.25" customHeight="1" x14ac:dyDescent="0.25">
      <c r="B6" s="1718"/>
      <c r="C6" s="1718"/>
      <c r="D6" s="1715"/>
      <c r="E6" s="1663"/>
      <c r="F6" s="1610"/>
      <c r="G6" s="1610"/>
      <c r="H6" s="1610"/>
      <c r="I6" s="1610"/>
      <c r="J6" s="1539"/>
      <c r="K6" s="1539"/>
      <c r="L6" s="1542"/>
      <c r="M6" s="1613"/>
      <c r="N6" s="1633"/>
      <c r="O6" s="1633"/>
      <c r="P6" s="1619"/>
      <c r="Q6" s="1610"/>
      <c r="R6" s="1610"/>
      <c r="S6" s="1610"/>
      <c r="T6" s="1610"/>
      <c r="U6" s="1610"/>
      <c r="V6" s="1610"/>
      <c r="W6" s="1605"/>
      <c r="X6" s="1605"/>
      <c r="Y6" s="1605"/>
      <c r="Z6" s="1605"/>
      <c r="AA6" s="1608"/>
      <c r="AB6" s="1658"/>
      <c r="AC6" s="1517"/>
      <c r="AD6" s="1517"/>
      <c r="AE6" s="1642"/>
      <c r="AF6" s="1663"/>
      <c r="AG6" s="1610"/>
      <c r="AH6" s="1610"/>
      <c r="AI6" s="1610"/>
      <c r="AJ6" s="1610"/>
      <c r="AK6" s="1610"/>
      <c r="AL6" s="1610"/>
      <c r="AM6" s="1622"/>
      <c r="AN6" s="1658"/>
      <c r="AO6" s="1595"/>
      <c r="AP6" s="1595"/>
      <c r="AQ6" s="1595"/>
      <c r="AR6" s="1595"/>
      <c r="AS6" s="1595"/>
      <c r="AT6" s="1595"/>
      <c r="AU6" s="1595"/>
      <c r="AV6" s="1598"/>
      <c r="AW6" s="1598"/>
      <c r="AX6" s="1595"/>
      <c r="AY6" s="1594"/>
      <c r="AZ6" s="1602"/>
      <c r="BA6" s="1664"/>
      <c r="BB6" s="1605"/>
      <c r="BC6" s="1605"/>
      <c r="BD6" s="1605"/>
      <c r="BE6" s="1605"/>
      <c r="BF6" s="1608"/>
      <c r="BG6" s="1681"/>
    </row>
    <row r="7" spans="2:66" ht="46.5" customHeight="1" thickBot="1" x14ac:dyDescent="0.3">
      <c r="B7" s="1718"/>
      <c r="C7" s="1718"/>
      <c r="D7" s="1715"/>
      <c r="E7" s="1663"/>
      <c r="F7" s="1610"/>
      <c r="G7" s="1610"/>
      <c r="H7" s="1610"/>
      <c r="I7" s="1610"/>
      <c r="J7" s="1539"/>
      <c r="K7" s="1539"/>
      <c r="L7" s="1542"/>
      <c r="M7" s="1613"/>
      <c r="N7" s="1633"/>
      <c r="O7" s="1633"/>
      <c r="P7" s="1619"/>
      <c r="Q7" s="1610"/>
      <c r="R7" s="1610"/>
      <c r="S7" s="1610"/>
      <c r="T7" s="1610"/>
      <c r="U7" s="1610"/>
      <c r="V7" s="1610"/>
      <c r="W7" s="1605"/>
      <c r="X7" s="1605"/>
      <c r="Y7" s="1605"/>
      <c r="Z7" s="1605"/>
      <c r="AA7" s="1608"/>
      <c r="AB7" s="1658"/>
      <c r="AC7" s="1517"/>
      <c r="AD7" s="1517"/>
      <c r="AE7" s="1642"/>
      <c r="AF7" s="1663"/>
      <c r="AG7" s="1610"/>
      <c r="AH7" s="1610"/>
      <c r="AI7" s="1610"/>
      <c r="AJ7" s="1610"/>
      <c r="AK7" s="1610"/>
      <c r="AL7" s="1610"/>
      <c r="AM7" s="1622"/>
      <c r="AN7" s="1658"/>
      <c r="AO7" s="1595"/>
      <c r="AP7" s="1595"/>
      <c r="AQ7" s="1595"/>
      <c r="AR7" s="1595"/>
      <c r="AS7" s="1595"/>
      <c r="AT7" s="1595"/>
      <c r="AU7" s="1595"/>
      <c r="AV7" s="1598"/>
      <c r="AW7" s="1598"/>
      <c r="AX7" s="1595"/>
      <c r="AY7" s="1594"/>
      <c r="AZ7" s="1602"/>
      <c r="BA7" s="1664"/>
      <c r="BB7" s="1605"/>
      <c r="BC7" s="1605"/>
      <c r="BD7" s="1605"/>
      <c r="BE7" s="1605"/>
      <c r="BF7" s="1608"/>
      <c r="BG7" s="1682"/>
    </row>
    <row r="8" spans="2:66" ht="18" customHeight="1" x14ac:dyDescent="0.25">
      <c r="B8" s="1718"/>
      <c r="C8" s="1718"/>
      <c r="D8" s="1715"/>
      <c r="E8" s="1124" t="s">
        <v>279</v>
      </c>
      <c r="F8" s="1124" t="s">
        <v>279</v>
      </c>
      <c r="G8" s="1124" t="s">
        <v>279</v>
      </c>
      <c r="H8" s="1124" t="s">
        <v>279</v>
      </c>
      <c r="I8" s="1124" t="s">
        <v>279</v>
      </c>
      <c r="J8" s="881" t="s">
        <v>239</v>
      </c>
      <c r="K8" s="881" t="s">
        <v>239</v>
      </c>
      <c r="L8" s="881" t="s">
        <v>239</v>
      </c>
      <c r="M8" s="882" t="s">
        <v>279</v>
      </c>
      <c r="N8" s="882" t="s">
        <v>279</v>
      </c>
      <c r="O8" s="882" t="s">
        <v>279</v>
      </c>
      <c r="P8" s="882" t="s">
        <v>279</v>
      </c>
      <c r="Q8" s="882" t="s">
        <v>279</v>
      </c>
      <c r="R8" s="882" t="s">
        <v>279</v>
      </c>
      <c r="S8" s="882" t="s">
        <v>279</v>
      </c>
      <c r="T8" s="882" t="s">
        <v>279</v>
      </c>
      <c r="U8" s="882" t="s">
        <v>279</v>
      </c>
      <c r="V8" s="882" t="s">
        <v>279</v>
      </c>
      <c r="W8" s="882" t="s">
        <v>279</v>
      </c>
      <c r="X8" s="882" t="s">
        <v>279</v>
      </c>
      <c r="Y8" s="882" t="s">
        <v>279</v>
      </c>
      <c r="Z8" s="882" t="s">
        <v>279</v>
      </c>
      <c r="AA8" s="882" t="s">
        <v>279</v>
      </c>
      <c r="AB8" s="1743" t="s">
        <v>240</v>
      </c>
      <c r="AC8" s="1707" t="s">
        <v>239</v>
      </c>
      <c r="AD8" s="1707" t="s">
        <v>239</v>
      </c>
      <c r="AE8" s="1707" t="s">
        <v>239</v>
      </c>
      <c r="AF8" s="1747" t="s">
        <v>280</v>
      </c>
      <c r="AG8" s="1755" t="s">
        <v>241</v>
      </c>
      <c r="AH8" s="1747" t="s">
        <v>280</v>
      </c>
      <c r="AI8" s="1749" t="s">
        <v>241</v>
      </c>
      <c r="AJ8" s="1751" t="s">
        <v>280</v>
      </c>
      <c r="AK8" s="1753" t="s">
        <v>241</v>
      </c>
      <c r="AL8" s="1751" t="s">
        <v>280</v>
      </c>
      <c r="AM8" s="1753" t="s">
        <v>241</v>
      </c>
      <c r="AN8" s="1745" t="s">
        <v>279</v>
      </c>
      <c r="AO8" s="1745" t="s">
        <v>279</v>
      </c>
      <c r="AP8" s="1745" t="s">
        <v>279</v>
      </c>
      <c r="AQ8" s="1167" t="s">
        <v>279</v>
      </c>
      <c r="AR8" s="1167" t="s">
        <v>279</v>
      </c>
      <c r="AS8" s="1167" t="s">
        <v>279</v>
      </c>
      <c r="AT8" s="1167" t="s">
        <v>279</v>
      </c>
      <c r="AU8" s="1167" t="s">
        <v>279</v>
      </c>
      <c r="AV8" s="1167" t="s">
        <v>279</v>
      </c>
      <c r="AW8" s="1167" t="s">
        <v>279</v>
      </c>
      <c r="AX8" s="1745" t="s">
        <v>279</v>
      </c>
      <c r="AY8" s="1745" t="s">
        <v>279</v>
      </c>
      <c r="AZ8" s="1167" t="s">
        <v>279</v>
      </c>
      <c r="BA8" s="1167" t="s">
        <v>243</v>
      </c>
      <c r="BB8" s="1167" t="s">
        <v>279</v>
      </c>
      <c r="BC8" s="1167" t="s">
        <v>243</v>
      </c>
      <c r="BD8" s="1167" t="s">
        <v>279</v>
      </c>
      <c r="BE8" s="1167" t="s">
        <v>243</v>
      </c>
      <c r="BF8" s="1167" t="s">
        <v>279</v>
      </c>
      <c r="BG8" s="1688" t="s">
        <v>355</v>
      </c>
    </row>
    <row r="9" spans="2:66" ht="30.75" customHeight="1" thickBot="1" x14ac:dyDescent="0.3">
      <c r="B9" s="1718"/>
      <c r="C9" s="1718"/>
      <c r="D9" s="1715"/>
      <c r="E9" s="878"/>
      <c r="F9" s="879"/>
      <c r="G9" s="879"/>
      <c r="H9" s="1732" t="s">
        <v>123</v>
      </c>
      <c r="I9" s="1733"/>
      <c r="J9" s="880"/>
      <c r="K9" s="1734" t="s">
        <v>221</v>
      </c>
      <c r="L9" s="1735"/>
      <c r="M9" s="1735"/>
      <c r="N9" s="1735"/>
      <c r="O9" s="1735"/>
      <c r="P9" s="1735"/>
      <c r="Q9" s="1735"/>
      <c r="R9" s="1735"/>
      <c r="S9" s="1735"/>
      <c r="T9" s="1735"/>
      <c r="U9" s="1735"/>
      <c r="V9" s="1735"/>
      <c r="W9" s="1735"/>
      <c r="X9" s="1735"/>
      <c r="Y9" s="1735"/>
      <c r="Z9" s="1735"/>
      <c r="AA9" s="1736"/>
      <c r="AB9" s="1744"/>
      <c r="AC9" s="1700"/>
      <c r="AD9" s="1700"/>
      <c r="AE9" s="1700"/>
      <c r="AF9" s="1748"/>
      <c r="AG9" s="1756"/>
      <c r="AH9" s="1748"/>
      <c r="AI9" s="1750"/>
      <c r="AJ9" s="1752"/>
      <c r="AK9" s="1754"/>
      <c r="AL9" s="1752"/>
      <c r="AM9" s="1754"/>
      <c r="AN9" s="1746"/>
      <c r="AO9" s="1746"/>
      <c r="AP9" s="1746"/>
      <c r="AQ9" s="1737" t="s">
        <v>221</v>
      </c>
      <c r="AR9" s="1738"/>
      <c r="AS9" s="1738"/>
      <c r="AT9" s="1738"/>
      <c r="AU9" s="1738"/>
      <c r="AV9" s="1738"/>
      <c r="AW9" s="1739"/>
      <c r="AX9" s="1746"/>
      <c r="AY9" s="1746"/>
      <c r="AZ9" s="1740" t="s">
        <v>221</v>
      </c>
      <c r="BA9" s="1741"/>
      <c r="BB9" s="1741"/>
      <c r="BC9" s="1741"/>
      <c r="BD9" s="1741"/>
      <c r="BE9" s="1741"/>
      <c r="BF9" s="1742"/>
      <c r="BG9" s="1689"/>
    </row>
    <row r="10" spans="2:66" ht="23.25" x14ac:dyDescent="0.25">
      <c r="B10" s="1718"/>
      <c r="C10" s="1718"/>
      <c r="D10" s="253" t="s">
        <v>51</v>
      </c>
      <c r="E10" s="740">
        <f t="shared" ref="E10:I10" si="0">SUM(E11:E47)</f>
        <v>1025621</v>
      </c>
      <c r="F10" s="724">
        <f t="shared" si="0"/>
        <v>780834</v>
      </c>
      <c r="G10" s="724">
        <f t="shared" si="0"/>
        <v>244787</v>
      </c>
      <c r="H10" s="724">
        <f t="shared" si="0"/>
        <v>15147</v>
      </c>
      <c r="I10" s="724">
        <f t="shared" si="0"/>
        <v>7363</v>
      </c>
      <c r="J10" s="741">
        <f>SUM(J11:J47)/37</f>
        <v>0.27540540540540537</v>
      </c>
      <c r="K10" s="741">
        <f>SUM(K11:K47)/37</f>
        <v>10.035135135135137</v>
      </c>
      <c r="L10" s="741">
        <f>SUM(L11:L47)/37</f>
        <v>2.3557156898658307</v>
      </c>
      <c r="M10" s="738">
        <f>SUM(M11:M47)</f>
        <v>172</v>
      </c>
      <c r="N10" s="738">
        <f t="shared" ref="N10:O10" si="1">SUM(N11:N47)</f>
        <v>4</v>
      </c>
      <c r="O10" s="738">
        <f t="shared" si="1"/>
        <v>1446</v>
      </c>
      <c r="P10" s="724">
        <f>SUM(P11:P47)</f>
        <v>46</v>
      </c>
      <c r="Q10" s="724">
        <f>SUM(Q12:Q47)</f>
        <v>172</v>
      </c>
      <c r="R10" s="724">
        <f t="shared" ref="R10:AA10" si="2">SUM(R12:R47)</f>
        <v>4</v>
      </c>
      <c r="S10" s="724">
        <f t="shared" si="2"/>
        <v>0</v>
      </c>
      <c r="T10" s="724">
        <f>SUM(T11:T47)</f>
        <v>207</v>
      </c>
      <c r="U10" s="724">
        <f t="shared" si="2"/>
        <v>67</v>
      </c>
      <c r="V10" s="724">
        <f t="shared" si="2"/>
        <v>5712</v>
      </c>
      <c r="W10" s="724">
        <f t="shared" si="2"/>
        <v>9924</v>
      </c>
      <c r="X10" s="724">
        <f t="shared" si="2"/>
        <v>57991</v>
      </c>
      <c r="Y10" s="724">
        <f t="shared" si="2"/>
        <v>38231</v>
      </c>
      <c r="Z10" s="724">
        <f t="shared" si="2"/>
        <v>14082</v>
      </c>
      <c r="AA10" s="724">
        <f t="shared" si="2"/>
        <v>3896</v>
      </c>
      <c r="AB10" s="740">
        <f t="shared" ref="AB10" si="3">SUM(AB11:AB47)</f>
        <v>436137</v>
      </c>
      <c r="AC10" s="754">
        <f>SUM(AC11:AC47)/37</f>
        <v>99.266216216216208</v>
      </c>
      <c r="AD10" s="754">
        <f t="shared" ref="AD10:AE10" si="4">SUM(AD11:AD47)/37</f>
        <v>96.952972972972972</v>
      </c>
      <c r="AE10" s="754">
        <f t="shared" si="4"/>
        <v>98.940270270270275</v>
      </c>
      <c r="AF10" s="724">
        <f t="shared" ref="AF10:AY10" si="5">SUM(AF11:AF47)</f>
        <v>265378</v>
      </c>
      <c r="AG10" s="724">
        <f t="shared" si="5"/>
        <v>230674</v>
      </c>
      <c r="AH10" s="724">
        <f t="shared" si="5"/>
        <v>4861</v>
      </c>
      <c r="AI10" s="724">
        <f t="shared" si="5"/>
        <v>49142</v>
      </c>
      <c r="AJ10" s="724">
        <f t="shared" si="5"/>
        <v>177293.87</v>
      </c>
      <c r="AK10" s="724">
        <f t="shared" si="5"/>
        <v>387363.57</v>
      </c>
      <c r="AL10" s="724">
        <f t="shared" si="5"/>
        <v>121423.56</v>
      </c>
      <c r="AM10" s="739">
        <f t="shared" si="5"/>
        <v>172672.54693302806</v>
      </c>
      <c r="AN10" s="637">
        <f t="shared" si="5"/>
        <v>462767</v>
      </c>
      <c r="AO10" s="594">
        <f t="shared" si="5"/>
        <v>99212</v>
      </c>
      <c r="AP10" s="594">
        <f t="shared" si="5"/>
        <v>39750</v>
      </c>
      <c r="AQ10" s="724">
        <f t="shared" si="5"/>
        <v>11103</v>
      </c>
      <c r="AR10" s="724">
        <f t="shared" si="5"/>
        <v>5645</v>
      </c>
      <c r="AS10" s="724">
        <f t="shared" si="5"/>
        <v>1419</v>
      </c>
      <c r="AT10" s="724">
        <f t="shared" si="5"/>
        <v>10749</v>
      </c>
      <c r="AU10" s="724">
        <f t="shared" si="5"/>
        <v>20558</v>
      </c>
      <c r="AV10" s="724">
        <f t="shared" si="5"/>
        <v>16991</v>
      </c>
      <c r="AW10" s="724">
        <f t="shared" si="5"/>
        <v>18896</v>
      </c>
      <c r="AX10" s="594">
        <f t="shared" si="5"/>
        <v>2117100</v>
      </c>
      <c r="AY10" s="594">
        <f t="shared" si="5"/>
        <v>7178550</v>
      </c>
      <c r="AZ10" s="638">
        <f>SUM(AZ11:AZ47)</f>
        <v>8457</v>
      </c>
      <c r="BA10" s="639">
        <f>SUM(BA11:BA47)</f>
        <v>38097640</v>
      </c>
      <c r="BB10" s="639">
        <f t="shared" ref="BB10:BF10" si="6">SUM(BB11:BB47)</f>
        <v>83695804.029304028</v>
      </c>
      <c r="BC10" s="639">
        <f t="shared" si="6"/>
        <v>3125442</v>
      </c>
      <c r="BD10" s="639">
        <f t="shared" si="6"/>
        <v>3696090.5429475592</v>
      </c>
      <c r="BE10" s="639">
        <f t="shared" si="6"/>
        <v>1141225</v>
      </c>
      <c r="BF10" s="639">
        <f t="shared" si="6"/>
        <v>2671924.5006293943</v>
      </c>
      <c r="BG10" s="1057"/>
      <c r="BH10" s="1158"/>
    </row>
    <row r="11" spans="2:66" x14ac:dyDescent="0.25">
      <c r="B11" s="1236">
        <v>1</v>
      </c>
      <c r="C11" s="1237">
        <v>41001</v>
      </c>
      <c r="D11" s="1238" t="s">
        <v>52</v>
      </c>
      <c r="E11" s="1239">
        <v>246698</v>
      </c>
      <c r="F11" s="1761">
        <v>153229</v>
      </c>
      <c r="G11" s="1079">
        <v>93469</v>
      </c>
      <c r="H11" s="1240">
        <v>4545</v>
      </c>
      <c r="I11" s="1241">
        <v>2720</v>
      </c>
      <c r="J11" s="800">
        <v>0.44</v>
      </c>
      <c r="K11" s="800">
        <v>5.8</v>
      </c>
      <c r="L11" s="1242">
        <v>2.8578377721026391</v>
      </c>
      <c r="M11" s="1245" t="s">
        <v>361</v>
      </c>
      <c r="N11" s="1067" t="s">
        <v>361</v>
      </c>
      <c r="O11" s="1243" t="s">
        <v>361</v>
      </c>
      <c r="P11" s="1244" t="s">
        <v>361</v>
      </c>
      <c r="Q11" s="1235" t="s">
        <v>361</v>
      </c>
      <c r="R11" s="763" t="s">
        <v>361</v>
      </c>
      <c r="S11" s="540" t="s">
        <v>361</v>
      </c>
      <c r="T11" s="763" t="s">
        <v>361</v>
      </c>
      <c r="U11" s="540" t="s">
        <v>361</v>
      </c>
      <c r="V11" s="540" t="s">
        <v>361</v>
      </c>
      <c r="W11" s="1224" t="s">
        <v>361</v>
      </c>
      <c r="X11" s="763" t="s">
        <v>361</v>
      </c>
      <c r="Y11" s="1227" t="s">
        <v>361</v>
      </c>
      <c r="Z11" s="1225" t="s">
        <v>361</v>
      </c>
      <c r="AA11" s="1224" t="s">
        <v>361</v>
      </c>
      <c r="AB11" s="1213">
        <v>150611</v>
      </c>
      <c r="AC11" s="1211">
        <v>98</v>
      </c>
      <c r="AD11" s="1211">
        <v>96</v>
      </c>
      <c r="AE11" s="1212">
        <v>98</v>
      </c>
      <c r="AF11" s="1166">
        <v>8020</v>
      </c>
      <c r="AG11" s="1166">
        <v>6364</v>
      </c>
      <c r="AH11" s="543">
        <v>95</v>
      </c>
      <c r="AI11" s="543">
        <v>1094</v>
      </c>
      <c r="AJ11" s="1094">
        <v>7124.22</v>
      </c>
      <c r="AK11" s="543">
        <v>19250.93</v>
      </c>
      <c r="AL11" s="543">
        <v>4035.7200000000003</v>
      </c>
      <c r="AM11" s="610">
        <v>5650.0079999999998</v>
      </c>
      <c r="AN11" s="1180">
        <v>25852</v>
      </c>
      <c r="AO11" s="1181">
        <v>24618</v>
      </c>
      <c r="AP11" s="543">
        <v>2000</v>
      </c>
      <c r="AQ11" s="543">
        <v>3000</v>
      </c>
      <c r="AR11" s="543">
        <v>800</v>
      </c>
      <c r="AS11" s="543">
        <v>26</v>
      </c>
      <c r="AT11" s="543">
        <v>700</v>
      </c>
      <c r="AU11" s="543">
        <v>1700</v>
      </c>
      <c r="AV11" s="543">
        <v>300</v>
      </c>
      <c r="AW11" s="543">
        <v>1800</v>
      </c>
      <c r="AX11" s="831">
        <v>400000</v>
      </c>
      <c r="AY11" s="610">
        <v>1200000</v>
      </c>
      <c r="AZ11" s="610">
        <v>610</v>
      </c>
      <c r="BA11" s="831">
        <v>4520000</v>
      </c>
      <c r="BB11" s="832">
        <v>9800000</v>
      </c>
      <c r="BC11" s="610">
        <v>6000</v>
      </c>
      <c r="BD11" s="832">
        <v>7132.0754716981128</v>
      </c>
      <c r="BE11" s="610">
        <v>45000</v>
      </c>
      <c r="BF11" s="809">
        <v>87040.618955512575</v>
      </c>
      <c r="BG11" s="799">
        <v>68.680000000000007</v>
      </c>
    </row>
    <row r="12" spans="2:66" x14ac:dyDescent="0.25">
      <c r="B12" s="903">
        <v>2</v>
      </c>
      <c r="C12" s="904">
        <v>41006</v>
      </c>
      <c r="D12" s="905" t="s">
        <v>80</v>
      </c>
      <c r="E12" s="1169">
        <v>34332</v>
      </c>
      <c r="F12" s="865">
        <v>31176</v>
      </c>
      <c r="G12" s="1762">
        <v>3156</v>
      </c>
      <c r="H12" s="772">
        <v>532</v>
      </c>
      <c r="I12" s="1216">
        <v>157</v>
      </c>
      <c r="J12" s="330">
        <v>0.44</v>
      </c>
      <c r="K12" s="330">
        <v>12.5</v>
      </c>
      <c r="L12" s="1137">
        <v>2.5316455696202533</v>
      </c>
      <c r="M12" s="1234">
        <v>9</v>
      </c>
      <c r="N12" s="996">
        <v>0</v>
      </c>
      <c r="O12" s="1002">
        <v>85</v>
      </c>
      <c r="P12" s="1766">
        <v>2</v>
      </c>
      <c r="Q12" s="911">
        <v>9</v>
      </c>
      <c r="R12" s="756">
        <v>0</v>
      </c>
      <c r="S12" s="912"/>
      <c r="T12" s="913">
        <v>13</v>
      </c>
      <c r="U12" s="912">
        <v>4</v>
      </c>
      <c r="V12" s="330">
        <v>316</v>
      </c>
      <c r="W12" s="778">
        <v>647</v>
      </c>
      <c r="X12" s="778">
        <v>3585</v>
      </c>
      <c r="Y12" s="778">
        <v>2122</v>
      </c>
      <c r="Z12" s="778">
        <v>728</v>
      </c>
      <c r="AA12" s="778">
        <v>394</v>
      </c>
      <c r="AB12" s="1205">
        <v>10265</v>
      </c>
      <c r="AC12" s="1207">
        <v>97</v>
      </c>
      <c r="AD12" s="1206">
        <v>97</v>
      </c>
      <c r="AE12" s="1207">
        <v>98.6</v>
      </c>
      <c r="AF12" s="1165">
        <v>2071</v>
      </c>
      <c r="AG12" s="1165">
        <v>1908</v>
      </c>
      <c r="AH12" s="1172">
        <v>800</v>
      </c>
      <c r="AI12" s="1172">
        <v>6630</v>
      </c>
      <c r="AJ12" s="1172">
        <v>14573.44</v>
      </c>
      <c r="AK12" s="1172">
        <v>14369.3</v>
      </c>
      <c r="AL12" s="761">
        <v>11531.94</v>
      </c>
      <c r="AM12" s="813">
        <v>17297.91</v>
      </c>
      <c r="AN12" s="1182">
        <v>2984</v>
      </c>
      <c r="AO12" s="1173">
        <v>1146</v>
      </c>
      <c r="AP12" s="1176">
        <v>700</v>
      </c>
      <c r="AQ12" s="1176">
        <v>350</v>
      </c>
      <c r="AR12" s="1176">
        <v>20</v>
      </c>
      <c r="AS12" s="1176">
        <v>39</v>
      </c>
      <c r="AT12" s="1176">
        <v>45</v>
      </c>
      <c r="AU12" s="1176">
        <v>0</v>
      </c>
      <c r="AV12" s="1176">
        <v>0</v>
      </c>
      <c r="AW12" s="1176">
        <v>0</v>
      </c>
      <c r="AX12" s="825">
        <v>20000</v>
      </c>
      <c r="AY12" s="813">
        <v>4000</v>
      </c>
      <c r="AZ12" s="813">
        <v>100</v>
      </c>
      <c r="BA12" s="825">
        <v>110000</v>
      </c>
      <c r="BB12" s="833">
        <v>320000</v>
      </c>
      <c r="BC12" s="835">
        <v>55080</v>
      </c>
      <c r="BD12" s="814">
        <v>122400</v>
      </c>
      <c r="BE12" s="813">
        <v>5000</v>
      </c>
      <c r="BF12" s="814">
        <v>10000</v>
      </c>
      <c r="BG12" s="752">
        <v>56.74</v>
      </c>
      <c r="BM12" s="1219"/>
    </row>
    <row r="13" spans="2:66" x14ac:dyDescent="0.25">
      <c r="B13" s="903">
        <v>3</v>
      </c>
      <c r="C13" s="904">
        <v>41013</v>
      </c>
      <c r="D13" s="922" t="s">
        <v>73</v>
      </c>
      <c r="E13" s="1169">
        <v>10916</v>
      </c>
      <c r="F13" s="865">
        <v>8727</v>
      </c>
      <c r="G13" s="1762">
        <v>2189</v>
      </c>
      <c r="H13" s="549">
        <v>135</v>
      </c>
      <c r="I13" s="1216">
        <v>61</v>
      </c>
      <c r="J13" s="757">
        <v>0</v>
      </c>
      <c r="K13" s="330">
        <v>4.0999999999999996</v>
      </c>
      <c r="L13" s="1246">
        <v>1.5427769985974753</v>
      </c>
      <c r="M13" s="910">
        <v>3</v>
      </c>
      <c r="N13" s="986">
        <v>0</v>
      </c>
      <c r="O13" s="197">
        <v>21</v>
      </c>
      <c r="P13" s="1767">
        <v>0</v>
      </c>
      <c r="Q13" s="911">
        <v>3</v>
      </c>
      <c r="R13" s="756">
        <v>0</v>
      </c>
      <c r="S13" s="154"/>
      <c r="T13" s="756">
        <v>4</v>
      </c>
      <c r="U13" s="154">
        <v>1</v>
      </c>
      <c r="V13" s="330">
        <v>90</v>
      </c>
      <c r="W13" s="751">
        <v>150</v>
      </c>
      <c r="X13" s="751">
        <v>862</v>
      </c>
      <c r="Y13" s="751">
        <v>630</v>
      </c>
      <c r="Z13" s="751">
        <v>181</v>
      </c>
      <c r="AA13" s="751">
        <v>123</v>
      </c>
      <c r="AB13" s="1205">
        <v>3878</v>
      </c>
      <c r="AC13" s="1207">
        <v>100</v>
      </c>
      <c r="AD13" s="1206">
        <v>99</v>
      </c>
      <c r="AE13" s="1207">
        <v>100</v>
      </c>
      <c r="AF13" s="1165">
        <v>1288</v>
      </c>
      <c r="AG13" s="1165">
        <v>8110</v>
      </c>
      <c r="AH13" s="1172">
        <v>41</v>
      </c>
      <c r="AI13" s="1172">
        <v>585</v>
      </c>
      <c r="AJ13" s="1172">
        <v>1619.83</v>
      </c>
      <c r="AK13" s="1172">
        <v>4476.47</v>
      </c>
      <c r="AL13" s="761">
        <v>1042.1200000000001</v>
      </c>
      <c r="AM13" s="841">
        <v>1354.7560000000003</v>
      </c>
      <c r="AN13" s="1183">
        <v>8391</v>
      </c>
      <c r="AO13" s="1184">
        <v>830</v>
      </c>
      <c r="AP13" s="1185">
        <v>700</v>
      </c>
      <c r="AQ13" s="1185">
        <v>20</v>
      </c>
      <c r="AR13" s="1185">
        <v>10</v>
      </c>
      <c r="AS13" s="1185">
        <v>33</v>
      </c>
      <c r="AT13" s="1185">
        <v>0</v>
      </c>
      <c r="AU13" s="1185">
        <v>0</v>
      </c>
      <c r="AV13" s="1185">
        <v>0</v>
      </c>
      <c r="AW13" s="1185">
        <v>0</v>
      </c>
      <c r="AX13" s="842">
        <v>8000</v>
      </c>
      <c r="AY13" s="841">
        <v>72000</v>
      </c>
      <c r="AZ13" s="841">
        <v>75</v>
      </c>
      <c r="BA13" s="842">
        <v>210000</v>
      </c>
      <c r="BB13" s="843">
        <v>450000</v>
      </c>
      <c r="BC13" s="841">
        <v>1780</v>
      </c>
      <c r="BD13" s="847">
        <v>2034.2857142857142</v>
      </c>
      <c r="BE13" s="841">
        <v>0</v>
      </c>
      <c r="BF13" s="844">
        <v>0</v>
      </c>
      <c r="BG13" s="799">
        <v>67.33</v>
      </c>
      <c r="BM13" s="1219"/>
      <c r="BN13" s="1215"/>
    </row>
    <row r="14" spans="2:66" x14ac:dyDescent="0.25">
      <c r="B14" s="903">
        <v>4</v>
      </c>
      <c r="C14" s="904">
        <v>41016</v>
      </c>
      <c r="D14" s="922" t="s">
        <v>53</v>
      </c>
      <c r="E14" s="1169">
        <v>20084</v>
      </c>
      <c r="F14" s="865">
        <v>13503</v>
      </c>
      <c r="G14" s="1762">
        <v>6581</v>
      </c>
      <c r="H14" s="549">
        <v>204</v>
      </c>
      <c r="I14" s="1216">
        <v>115</v>
      </c>
      <c r="J14" s="330">
        <v>0.25</v>
      </c>
      <c r="K14" s="330">
        <v>7.4</v>
      </c>
      <c r="L14" s="1137">
        <v>2.7629233511586455</v>
      </c>
      <c r="M14" s="197">
        <v>4</v>
      </c>
      <c r="N14" s="996">
        <v>0</v>
      </c>
      <c r="O14" s="197">
        <v>27</v>
      </c>
      <c r="P14" s="1766">
        <v>0</v>
      </c>
      <c r="Q14" s="911">
        <v>4</v>
      </c>
      <c r="R14" s="756">
        <v>0</v>
      </c>
      <c r="S14" s="154"/>
      <c r="T14" s="756">
        <v>5</v>
      </c>
      <c r="U14" s="154">
        <v>1</v>
      </c>
      <c r="V14" s="330">
        <v>147</v>
      </c>
      <c r="W14" s="778">
        <v>302</v>
      </c>
      <c r="X14" s="778">
        <v>1512</v>
      </c>
      <c r="Y14" s="778">
        <v>1038</v>
      </c>
      <c r="Z14" s="778">
        <v>440</v>
      </c>
      <c r="AA14" s="778">
        <v>60</v>
      </c>
      <c r="AB14" s="1205">
        <v>6888</v>
      </c>
      <c r="AC14" s="1207">
        <v>98</v>
      </c>
      <c r="AD14" s="1209">
        <v>96</v>
      </c>
      <c r="AE14" s="1210">
        <v>100</v>
      </c>
      <c r="AF14" s="1165">
        <v>13724</v>
      </c>
      <c r="AG14" s="1165">
        <v>4288</v>
      </c>
      <c r="AH14" s="1174">
        <v>106</v>
      </c>
      <c r="AI14" s="1174">
        <v>1046</v>
      </c>
      <c r="AJ14" s="1172">
        <v>1851.44</v>
      </c>
      <c r="AK14" s="1172">
        <v>5787.29</v>
      </c>
      <c r="AL14" s="761">
        <v>1043.7399999999998</v>
      </c>
      <c r="AM14" s="813">
        <v>1348.1933296724999</v>
      </c>
      <c r="AN14" s="1182">
        <v>32250</v>
      </c>
      <c r="AO14" s="1173">
        <v>2139</v>
      </c>
      <c r="AP14" s="1176">
        <v>1500</v>
      </c>
      <c r="AQ14" s="1176">
        <v>335</v>
      </c>
      <c r="AR14" s="1176">
        <v>260</v>
      </c>
      <c r="AS14" s="1176">
        <v>18</v>
      </c>
      <c r="AT14" s="1176">
        <v>100</v>
      </c>
      <c r="AU14" s="1176">
        <v>0</v>
      </c>
      <c r="AV14" s="1176">
        <v>1600</v>
      </c>
      <c r="AW14" s="1176">
        <v>350</v>
      </c>
      <c r="AX14" s="825">
        <v>3500</v>
      </c>
      <c r="AY14" s="813">
        <v>240000</v>
      </c>
      <c r="AZ14" s="813">
        <v>230</v>
      </c>
      <c r="BA14" s="825">
        <v>6560000</v>
      </c>
      <c r="BB14" s="833">
        <v>13500000</v>
      </c>
      <c r="BC14" s="813">
        <v>540000</v>
      </c>
      <c r="BD14" s="833">
        <v>578571.42857142852</v>
      </c>
      <c r="BE14" s="813">
        <v>0</v>
      </c>
      <c r="BF14" s="814">
        <v>0</v>
      </c>
      <c r="BG14" s="752">
        <v>64.14</v>
      </c>
      <c r="BM14" s="1219"/>
      <c r="BN14" s="1215"/>
    </row>
    <row r="15" spans="2:66" x14ac:dyDescent="0.25">
      <c r="B15" s="903">
        <v>5</v>
      </c>
      <c r="C15" s="904">
        <v>41020</v>
      </c>
      <c r="D15" s="922" t="s">
        <v>54</v>
      </c>
      <c r="E15" s="1169">
        <v>28333</v>
      </c>
      <c r="F15" s="865">
        <v>24411</v>
      </c>
      <c r="G15" s="1762">
        <v>3922</v>
      </c>
      <c r="H15" s="549">
        <v>353</v>
      </c>
      <c r="I15" s="1216">
        <v>147</v>
      </c>
      <c r="J15" s="330">
        <v>0.47</v>
      </c>
      <c r="K15" s="330">
        <v>9.1999999999999993</v>
      </c>
      <c r="L15" s="1137">
        <v>2.7512633352049414</v>
      </c>
      <c r="M15" s="197">
        <v>6</v>
      </c>
      <c r="N15" s="974">
        <v>0</v>
      </c>
      <c r="O15" s="197">
        <v>57</v>
      </c>
      <c r="P15" s="1767">
        <v>1</v>
      </c>
      <c r="Q15" s="911">
        <v>6</v>
      </c>
      <c r="R15" s="756">
        <v>0</v>
      </c>
      <c r="S15" s="154"/>
      <c r="T15" s="756">
        <v>7</v>
      </c>
      <c r="U15" s="154">
        <v>3</v>
      </c>
      <c r="V15" s="330">
        <v>214</v>
      </c>
      <c r="W15" s="751">
        <v>328</v>
      </c>
      <c r="X15" s="751">
        <v>2050</v>
      </c>
      <c r="Y15" s="751">
        <v>1497</v>
      </c>
      <c r="Z15" s="751">
        <v>518</v>
      </c>
      <c r="AA15" s="751">
        <v>54</v>
      </c>
      <c r="AB15" s="1205">
        <v>8425</v>
      </c>
      <c r="AC15" s="1207">
        <v>100</v>
      </c>
      <c r="AD15" s="1211">
        <v>99</v>
      </c>
      <c r="AE15" s="1212">
        <v>100</v>
      </c>
      <c r="AF15" s="1165">
        <v>2968</v>
      </c>
      <c r="AG15" s="1165">
        <v>2874</v>
      </c>
      <c r="AH15" s="1174">
        <v>47</v>
      </c>
      <c r="AI15" s="1174">
        <v>330</v>
      </c>
      <c r="AJ15" s="1175">
        <v>7589.51</v>
      </c>
      <c r="AK15" s="1175">
        <v>12605.86</v>
      </c>
      <c r="AL15" s="761">
        <v>5104.53</v>
      </c>
      <c r="AM15" s="610">
        <v>7656.7950000000001</v>
      </c>
      <c r="AN15" s="1180">
        <v>15469</v>
      </c>
      <c r="AO15" s="1181">
        <v>493</v>
      </c>
      <c r="AP15" s="543">
        <v>1500</v>
      </c>
      <c r="AQ15" s="543">
        <v>930</v>
      </c>
      <c r="AR15" s="543">
        <v>54</v>
      </c>
      <c r="AS15" s="543">
        <v>2</v>
      </c>
      <c r="AT15" s="543">
        <v>100</v>
      </c>
      <c r="AU15" s="543">
        <v>230</v>
      </c>
      <c r="AV15" s="543">
        <v>200</v>
      </c>
      <c r="AW15" s="543">
        <v>50</v>
      </c>
      <c r="AX15" s="831">
        <v>3000</v>
      </c>
      <c r="AY15" s="610">
        <v>8000</v>
      </c>
      <c r="AZ15" s="610">
        <v>760</v>
      </c>
      <c r="BA15" s="1186">
        <v>400000</v>
      </c>
      <c r="BB15" s="832">
        <v>1200000</v>
      </c>
      <c r="BC15" s="610">
        <v>712000</v>
      </c>
      <c r="BD15" s="832">
        <v>840555.55555555562</v>
      </c>
      <c r="BE15" s="610">
        <v>75000</v>
      </c>
      <c r="BF15" s="809">
        <v>144999.99999999997</v>
      </c>
      <c r="BG15" s="799">
        <v>58.73</v>
      </c>
      <c r="BM15" s="1219"/>
      <c r="BN15" s="1215"/>
    </row>
    <row r="16" spans="2:66" x14ac:dyDescent="0.25">
      <c r="B16" s="925">
        <v>6</v>
      </c>
      <c r="C16" s="904">
        <v>41026</v>
      </c>
      <c r="D16" s="922" t="s">
        <v>74</v>
      </c>
      <c r="E16" s="1169">
        <v>3987</v>
      </c>
      <c r="F16" s="865">
        <v>2962</v>
      </c>
      <c r="G16" s="1762">
        <v>1025</v>
      </c>
      <c r="H16" s="549">
        <v>35</v>
      </c>
      <c r="I16" s="1216">
        <v>21</v>
      </c>
      <c r="J16" s="757">
        <v>0</v>
      </c>
      <c r="K16" s="1217">
        <v>7</v>
      </c>
      <c r="L16" s="1137">
        <v>0.8771929824561403</v>
      </c>
      <c r="M16" s="197">
        <v>1</v>
      </c>
      <c r="N16" s="195">
        <v>1</v>
      </c>
      <c r="O16" s="197">
        <v>9</v>
      </c>
      <c r="P16" s="1766">
        <v>0</v>
      </c>
      <c r="Q16" s="911">
        <v>1</v>
      </c>
      <c r="R16" s="756">
        <v>0</v>
      </c>
      <c r="S16" s="154"/>
      <c r="T16" s="756">
        <v>1</v>
      </c>
      <c r="U16" s="154">
        <v>1</v>
      </c>
      <c r="V16" s="330">
        <v>35</v>
      </c>
      <c r="W16" s="778">
        <v>56</v>
      </c>
      <c r="X16" s="778">
        <v>275</v>
      </c>
      <c r="Y16" s="778">
        <v>187</v>
      </c>
      <c r="Z16" s="778">
        <v>80</v>
      </c>
      <c r="AA16" s="778">
        <v>0</v>
      </c>
      <c r="AB16" s="1205">
        <v>1919</v>
      </c>
      <c r="AC16" s="1207">
        <v>100</v>
      </c>
      <c r="AD16" s="1209">
        <v>98</v>
      </c>
      <c r="AE16" s="1210">
        <v>99</v>
      </c>
      <c r="AF16" s="1165">
        <v>1568</v>
      </c>
      <c r="AG16" s="1165">
        <v>2076</v>
      </c>
      <c r="AH16" s="1174">
        <v>8</v>
      </c>
      <c r="AI16" s="1174">
        <v>96</v>
      </c>
      <c r="AJ16" s="1175">
        <v>975.53</v>
      </c>
      <c r="AK16" s="34">
        <v>11349.1</v>
      </c>
      <c r="AL16" s="761">
        <v>62.629999999999995</v>
      </c>
      <c r="AM16" s="813">
        <v>87.681999999999988</v>
      </c>
      <c r="AN16" s="1182">
        <v>11617</v>
      </c>
      <c r="AO16" s="1173">
        <v>1272</v>
      </c>
      <c r="AP16" s="1176">
        <v>600</v>
      </c>
      <c r="AQ16" s="1176">
        <v>8</v>
      </c>
      <c r="AR16" s="1176">
        <v>0</v>
      </c>
      <c r="AS16" s="1176">
        <v>140</v>
      </c>
      <c r="AT16" s="1176">
        <v>0</v>
      </c>
      <c r="AU16" s="1176">
        <v>0</v>
      </c>
      <c r="AV16" s="1176">
        <v>550</v>
      </c>
      <c r="AW16" s="1176">
        <v>0</v>
      </c>
      <c r="AX16" s="825">
        <v>5200</v>
      </c>
      <c r="AY16" s="813">
        <v>80000</v>
      </c>
      <c r="AZ16" s="813">
        <v>18</v>
      </c>
      <c r="BA16" s="825">
        <v>100000</v>
      </c>
      <c r="BB16" s="833">
        <v>210000.00000000003</v>
      </c>
      <c r="BC16" s="813">
        <v>31800</v>
      </c>
      <c r="BD16" s="838">
        <v>32615.384615384613</v>
      </c>
      <c r="BE16" s="813">
        <v>0</v>
      </c>
      <c r="BF16" s="814">
        <v>0</v>
      </c>
      <c r="BG16" s="752">
        <v>63.98</v>
      </c>
      <c r="BM16" s="1219"/>
      <c r="BN16" s="1215"/>
    </row>
    <row r="17" spans="2:67" ht="15.75" customHeight="1" x14ac:dyDescent="0.25">
      <c r="B17" s="903">
        <v>7</v>
      </c>
      <c r="C17" s="904">
        <v>41078</v>
      </c>
      <c r="D17" s="922" t="s">
        <v>55</v>
      </c>
      <c r="E17" s="1169">
        <v>7488</v>
      </c>
      <c r="F17" s="865">
        <v>5862</v>
      </c>
      <c r="G17" s="1762">
        <v>1626</v>
      </c>
      <c r="H17" s="549">
        <v>64</v>
      </c>
      <c r="I17" s="1216">
        <v>44</v>
      </c>
      <c r="J17" s="330">
        <v>0.18</v>
      </c>
      <c r="K17" s="1217">
        <v>9</v>
      </c>
      <c r="L17" s="1137">
        <v>1.6042780748663104</v>
      </c>
      <c r="M17" s="197">
        <v>3</v>
      </c>
      <c r="N17" s="974">
        <v>0</v>
      </c>
      <c r="O17" s="197">
        <v>29</v>
      </c>
      <c r="P17" s="1768">
        <v>0</v>
      </c>
      <c r="Q17" s="911">
        <v>3</v>
      </c>
      <c r="R17" s="756">
        <v>1</v>
      </c>
      <c r="S17" s="154"/>
      <c r="T17" s="756">
        <v>1</v>
      </c>
      <c r="U17" s="154">
        <v>1</v>
      </c>
      <c r="V17" s="330">
        <v>68</v>
      </c>
      <c r="W17" s="751">
        <v>78</v>
      </c>
      <c r="X17" s="751">
        <v>505</v>
      </c>
      <c r="Y17" s="751">
        <v>386</v>
      </c>
      <c r="Z17" s="751">
        <v>105</v>
      </c>
      <c r="AA17" s="751">
        <v>0</v>
      </c>
      <c r="AB17" s="1205">
        <v>2543</v>
      </c>
      <c r="AC17" s="1207">
        <v>100</v>
      </c>
      <c r="AD17" s="1211">
        <v>96</v>
      </c>
      <c r="AE17" s="1212">
        <v>96</v>
      </c>
      <c r="AF17" s="1165">
        <v>3813</v>
      </c>
      <c r="AG17" s="1165">
        <v>44912</v>
      </c>
      <c r="AH17" s="1174">
        <v>23</v>
      </c>
      <c r="AI17" s="1174">
        <v>234</v>
      </c>
      <c r="AJ17" s="1175">
        <v>1614.05</v>
      </c>
      <c r="AK17" s="1174">
        <v>4677.07</v>
      </c>
      <c r="AL17" s="761">
        <v>748.55</v>
      </c>
      <c r="AM17" s="829">
        <v>973.11500000000001</v>
      </c>
      <c r="AN17" s="1183">
        <v>25920</v>
      </c>
      <c r="AO17" s="1184">
        <v>658</v>
      </c>
      <c r="AP17" s="1185">
        <v>1500</v>
      </c>
      <c r="AQ17" s="1185">
        <v>178</v>
      </c>
      <c r="AR17" s="1185">
        <v>335</v>
      </c>
      <c r="AS17" s="1185">
        <v>27</v>
      </c>
      <c r="AT17" s="1185">
        <v>30</v>
      </c>
      <c r="AU17" s="1185">
        <v>0</v>
      </c>
      <c r="AV17" s="1185">
        <v>4000</v>
      </c>
      <c r="AW17" s="1185">
        <v>6000</v>
      </c>
      <c r="AX17" s="842">
        <v>50000</v>
      </c>
      <c r="AY17" s="841">
        <v>6000</v>
      </c>
      <c r="AZ17" s="841">
        <v>0</v>
      </c>
      <c r="BA17" s="849">
        <v>780000</v>
      </c>
      <c r="BB17" s="843">
        <v>1600000</v>
      </c>
      <c r="BC17" s="841">
        <v>7300</v>
      </c>
      <c r="BD17" s="844">
        <v>9125</v>
      </c>
      <c r="BE17" s="841">
        <v>0</v>
      </c>
      <c r="BF17" s="844">
        <v>0</v>
      </c>
      <c r="BG17" s="799">
        <v>54.74</v>
      </c>
      <c r="BM17" s="1219"/>
      <c r="BN17" s="1215"/>
    </row>
    <row r="18" spans="2:67" x14ac:dyDescent="0.25">
      <c r="B18" s="903">
        <v>8</v>
      </c>
      <c r="C18" s="904">
        <v>41132</v>
      </c>
      <c r="D18" s="922" t="s">
        <v>56</v>
      </c>
      <c r="E18" s="1169">
        <v>32059</v>
      </c>
      <c r="F18" s="865">
        <v>23251</v>
      </c>
      <c r="G18" s="1762">
        <v>8808</v>
      </c>
      <c r="H18" s="1214">
        <v>379</v>
      </c>
      <c r="I18" s="1216">
        <v>230</v>
      </c>
      <c r="J18" s="330">
        <v>0.72</v>
      </c>
      <c r="K18" s="330">
        <v>6.2</v>
      </c>
      <c r="L18" s="1137">
        <v>3.5057471264367819</v>
      </c>
      <c r="M18" s="197">
        <v>5</v>
      </c>
      <c r="N18" s="996">
        <v>0</v>
      </c>
      <c r="O18" s="1003">
        <v>46</v>
      </c>
      <c r="P18" s="1766">
        <v>5</v>
      </c>
      <c r="Q18" s="911">
        <v>5</v>
      </c>
      <c r="R18" s="756">
        <v>0</v>
      </c>
      <c r="S18" s="154"/>
      <c r="T18" s="756">
        <v>10</v>
      </c>
      <c r="U18" s="154">
        <v>3</v>
      </c>
      <c r="V18" s="330">
        <v>227</v>
      </c>
      <c r="W18" s="778">
        <v>392</v>
      </c>
      <c r="X18" s="778">
        <v>2196</v>
      </c>
      <c r="Y18" s="778">
        <v>1619</v>
      </c>
      <c r="Z18" s="778">
        <v>588</v>
      </c>
      <c r="AA18" s="778">
        <v>256</v>
      </c>
      <c r="AB18" s="1205">
        <v>11742</v>
      </c>
      <c r="AC18" s="1206">
        <v>99</v>
      </c>
      <c r="AD18" s="1206">
        <v>93.82</v>
      </c>
      <c r="AE18" s="1207">
        <v>96.8</v>
      </c>
      <c r="AF18" s="1165">
        <v>64457</v>
      </c>
      <c r="AG18" s="1165">
        <v>12311</v>
      </c>
      <c r="AH18" s="1174">
        <v>157</v>
      </c>
      <c r="AI18" s="1174">
        <v>1510</v>
      </c>
      <c r="AJ18" s="1175">
        <v>3860.2</v>
      </c>
      <c r="AK18" s="1174">
        <v>13505.03</v>
      </c>
      <c r="AL18" s="761">
        <v>1631.12</v>
      </c>
      <c r="AM18" s="813">
        <v>2120.4560000000001</v>
      </c>
      <c r="AN18" s="1182">
        <v>12437</v>
      </c>
      <c r="AO18" s="1173">
        <v>15324</v>
      </c>
      <c r="AP18" s="1176">
        <v>1800</v>
      </c>
      <c r="AQ18" s="1176">
        <v>467</v>
      </c>
      <c r="AR18" s="1176">
        <v>80</v>
      </c>
      <c r="AS18" s="1176">
        <v>25</v>
      </c>
      <c r="AT18" s="1176">
        <v>0</v>
      </c>
      <c r="AU18" s="1176">
        <v>0</v>
      </c>
      <c r="AV18" s="1176">
        <v>100</v>
      </c>
      <c r="AW18" s="1176">
        <v>150</v>
      </c>
      <c r="AX18" s="825">
        <v>25500</v>
      </c>
      <c r="AY18" s="813">
        <v>40000</v>
      </c>
      <c r="AZ18" s="813">
        <v>60</v>
      </c>
      <c r="BA18" s="837">
        <v>1300000</v>
      </c>
      <c r="BB18" s="833">
        <v>2800000</v>
      </c>
      <c r="BC18" s="813">
        <v>43200</v>
      </c>
      <c r="BD18" s="814">
        <v>61714.285714285717</v>
      </c>
      <c r="BE18" s="813">
        <v>0</v>
      </c>
      <c r="BF18" s="814">
        <v>0</v>
      </c>
      <c r="BG18" s="752">
        <v>61.63</v>
      </c>
      <c r="BM18" s="1219"/>
      <c r="BN18" s="1215"/>
    </row>
    <row r="19" spans="2:67" x14ac:dyDescent="0.25">
      <c r="B19" s="903">
        <v>9</v>
      </c>
      <c r="C19" s="904">
        <v>41206</v>
      </c>
      <c r="D19" s="922" t="s">
        <v>57</v>
      </c>
      <c r="E19" s="1169">
        <v>8518</v>
      </c>
      <c r="F19" s="865">
        <v>7208</v>
      </c>
      <c r="G19" s="1762">
        <v>1310</v>
      </c>
      <c r="H19" s="549">
        <v>83</v>
      </c>
      <c r="I19" s="1216">
        <v>36</v>
      </c>
      <c r="J19" s="330">
        <v>0.43</v>
      </c>
      <c r="K19" s="330">
        <v>8.5</v>
      </c>
      <c r="L19" s="1137">
        <v>2.6804123711340204</v>
      </c>
      <c r="M19" s="197">
        <v>4</v>
      </c>
      <c r="N19" s="197">
        <v>1</v>
      </c>
      <c r="O19" s="197">
        <v>56</v>
      </c>
      <c r="P19" s="1768">
        <v>0</v>
      </c>
      <c r="Q19" s="911">
        <v>5</v>
      </c>
      <c r="R19" s="756">
        <v>0</v>
      </c>
      <c r="S19" s="154"/>
      <c r="T19" s="756">
        <v>1</v>
      </c>
      <c r="U19" s="154">
        <v>0</v>
      </c>
      <c r="V19" s="330">
        <v>94</v>
      </c>
      <c r="W19" s="751">
        <v>128</v>
      </c>
      <c r="X19" s="751">
        <v>707</v>
      </c>
      <c r="Y19" s="751">
        <v>341</v>
      </c>
      <c r="Z19" s="751">
        <v>104</v>
      </c>
      <c r="AA19" s="751">
        <v>0</v>
      </c>
      <c r="AB19" s="1205">
        <v>3110</v>
      </c>
      <c r="AC19" s="1206">
        <v>99</v>
      </c>
      <c r="AD19" s="1206">
        <v>97</v>
      </c>
      <c r="AE19" s="1207">
        <v>98</v>
      </c>
      <c r="AF19" s="1165">
        <v>5120</v>
      </c>
      <c r="AG19" s="1165">
        <v>5237</v>
      </c>
      <c r="AH19" s="1174">
        <v>157</v>
      </c>
      <c r="AI19" s="1174">
        <v>1204</v>
      </c>
      <c r="AJ19" s="1175">
        <v>3011.76</v>
      </c>
      <c r="AK19" s="34">
        <v>10345.049999999999</v>
      </c>
      <c r="AL19" s="761">
        <v>1539.1599999999999</v>
      </c>
      <c r="AM19" s="829">
        <v>1846.9919999999997</v>
      </c>
      <c r="AN19" s="1180">
        <v>23983</v>
      </c>
      <c r="AO19" s="1181">
        <v>248</v>
      </c>
      <c r="AP19" s="543">
        <v>2500</v>
      </c>
      <c r="AQ19" s="543">
        <v>2000</v>
      </c>
      <c r="AR19" s="543">
        <v>1800</v>
      </c>
      <c r="AS19" s="543">
        <v>0</v>
      </c>
      <c r="AT19" s="543">
        <v>0</v>
      </c>
      <c r="AU19" s="543">
        <v>0</v>
      </c>
      <c r="AV19" s="543">
        <v>2200</v>
      </c>
      <c r="AW19" s="543">
        <v>1800</v>
      </c>
      <c r="AX19" s="831">
        <v>400</v>
      </c>
      <c r="AY19" s="610">
        <v>1000</v>
      </c>
      <c r="AZ19" s="610">
        <v>150</v>
      </c>
      <c r="BA19" s="831">
        <v>150000</v>
      </c>
      <c r="BB19" s="832">
        <v>340000</v>
      </c>
      <c r="BC19" s="834">
        <v>101500</v>
      </c>
      <c r="BD19" s="809">
        <v>113749.99999999999</v>
      </c>
      <c r="BE19" s="610">
        <v>12000</v>
      </c>
      <c r="BF19" s="809">
        <v>27000.000000000004</v>
      </c>
      <c r="BG19" s="799">
        <v>48.08</v>
      </c>
      <c r="BM19" s="1219"/>
      <c r="BN19" s="1215"/>
    </row>
    <row r="20" spans="2:67" x14ac:dyDescent="0.25">
      <c r="B20" s="903">
        <v>10</v>
      </c>
      <c r="C20" s="904">
        <v>41244</v>
      </c>
      <c r="D20" s="922" t="s">
        <v>81</v>
      </c>
      <c r="E20" s="1169">
        <v>4627</v>
      </c>
      <c r="F20" s="865">
        <v>3797</v>
      </c>
      <c r="G20" s="1762">
        <v>830</v>
      </c>
      <c r="H20" s="549">
        <v>41</v>
      </c>
      <c r="I20" s="1216">
        <v>26</v>
      </c>
      <c r="J20" s="757">
        <v>0.3</v>
      </c>
      <c r="K20" s="330">
        <v>3.4</v>
      </c>
      <c r="L20" s="1137">
        <v>0</v>
      </c>
      <c r="M20" s="197">
        <v>1</v>
      </c>
      <c r="N20" s="195">
        <v>1</v>
      </c>
      <c r="O20" s="197">
        <v>13</v>
      </c>
      <c r="P20" s="1766">
        <v>0</v>
      </c>
      <c r="Q20" s="911">
        <v>1</v>
      </c>
      <c r="R20" s="756">
        <v>0</v>
      </c>
      <c r="S20" s="154"/>
      <c r="T20" s="756">
        <v>1</v>
      </c>
      <c r="U20" s="154">
        <v>1</v>
      </c>
      <c r="V20" s="330">
        <v>41</v>
      </c>
      <c r="W20" s="778">
        <v>65</v>
      </c>
      <c r="X20" s="778">
        <v>364</v>
      </c>
      <c r="Y20" s="778">
        <v>261</v>
      </c>
      <c r="Z20" s="778">
        <v>89</v>
      </c>
      <c r="AA20" s="778">
        <v>0</v>
      </c>
      <c r="AB20" s="1205">
        <v>1532</v>
      </c>
      <c r="AC20" s="1208">
        <v>100</v>
      </c>
      <c r="AD20" s="1206">
        <v>96</v>
      </c>
      <c r="AE20" s="1207">
        <v>100</v>
      </c>
      <c r="AF20" s="1165">
        <v>829</v>
      </c>
      <c r="AG20" s="1165">
        <v>905</v>
      </c>
      <c r="AH20" s="1174">
        <v>61</v>
      </c>
      <c r="AI20" s="1174">
        <v>588</v>
      </c>
      <c r="AJ20" s="1175">
        <v>1446.54</v>
      </c>
      <c r="AK20" s="34">
        <v>2897.85</v>
      </c>
      <c r="AL20" s="761">
        <v>987.74000000000012</v>
      </c>
      <c r="AM20" s="829">
        <v>1382.836</v>
      </c>
      <c r="AN20" s="1182">
        <v>5892</v>
      </c>
      <c r="AO20" s="1173">
        <v>479</v>
      </c>
      <c r="AP20" s="1176">
        <v>400</v>
      </c>
      <c r="AQ20" s="1176">
        <v>30</v>
      </c>
      <c r="AR20" s="1176">
        <v>10</v>
      </c>
      <c r="AS20" s="1176">
        <v>0</v>
      </c>
      <c r="AT20" s="1176">
        <v>300</v>
      </c>
      <c r="AU20" s="1176">
        <v>300</v>
      </c>
      <c r="AV20" s="1176">
        <v>0</v>
      </c>
      <c r="AW20" s="1176">
        <v>0</v>
      </c>
      <c r="AX20" s="825">
        <v>5000</v>
      </c>
      <c r="AY20" s="813">
        <v>4000</v>
      </c>
      <c r="AZ20" s="813">
        <v>0</v>
      </c>
      <c r="BA20" s="825">
        <v>90000</v>
      </c>
      <c r="BB20" s="833">
        <v>187000</v>
      </c>
      <c r="BC20" s="835">
        <v>2514</v>
      </c>
      <c r="BD20" s="833">
        <v>4743.3962264150941</v>
      </c>
      <c r="BE20" s="813">
        <v>1000</v>
      </c>
      <c r="BF20" s="814">
        <v>2000</v>
      </c>
      <c r="BG20" s="752">
        <v>60.69</v>
      </c>
      <c r="BM20" s="1219"/>
      <c r="BN20" s="1215"/>
    </row>
    <row r="21" spans="2:67" x14ac:dyDescent="0.25">
      <c r="B21" s="889">
        <v>11</v>
      </c>
      <c r="C21" s="904">
        <v>41298</v>
      </c>
      <c r="D21" s="922" t="s">
        <v>72</v>
      </c>
      <c r="E21" s="1169">
        <v>73071</v>
      </c>
      <c r="F21" s="865">
        <v>57216</v>
      </c>
      <c r="G21" s="1762">
        <v>15855</v>
      </c>
      <c r="H21" s="549">
        <v>926</v>
      </c>
      <c r="I21" s="1216">
        <v>381</v>
      </c>
      <c r="J21" s="330">
        <v>0.31</v>
      </c>
      <c r="K21" s="330">
        <v>8.6999999999999993</v>
      </c>
      <c r="L21" s="1137">
        <v>2.1185686309417839</v>
      </c>
      <c r="M21" s="197">
        <v>13</v>
      </c>
      <c r="N21" s="974">
        <v>0</v>
      </c>
      <c r="O21" s="197">
        <v>99</v>
      </c>
      <c r="P21" s="154">
        <v>8</v>
      </c>
      <c r="Q21" s="911">
        <v>13</v>
      </c>
      <c r="R21" s="756">
        <v>1</v>
      </c>
      <c r="S21" s="154"/>
      <c r="T21" s="756">
        <v>24</v>
      </c>
      <c r="U21" s="154">
        <v>8</v>
      </c>
      <c r="V21" s="330">
        <v>569</v>
      </c>
      <c r="W21" s="751">
        <v>997</v>
      </c>
      <c r="X21" s="751">
        <v>6104</v>
      </c>
      <c r="Y21" s="751">
        <v>4224</v>
      </c>
      <c r="Z21" s="751">
        <v>1838</v>
      </c>
      <c r="AA21" s="751">
        <v>290</v>
      </c>
      <c r="AB21" s="1205">
        <v>28115</v>
      </c>
      <c r="AC21" s="1206">
        <v>100</v>
      </c>
      <c r="AD21" s="1206">
        <v>95</v>
      </c>
      <c r="AE21" s="1207">
        <v>100</v>
      </c>
      <c r="AF21" s="1165">
        <v>9357</v>
      </c>
      <c r="AG21" s="1165">
        <v>6963</v>
      </c>
      <c r="AH21" s="1174">
        <v>80</v>
      </c>
      <c r="AI21" s="1174">
        <v>1008</v>
      </c>
      <c r="AJ21" s="34">
        <v>11575.68</v>
      </c>
      <c r="AK21" s="34">
        <v>24451.51</v>
      </c>
      <c r="AL21" s="761">
        <v>7736.1799999999994</v>
      </c>
      <c r="AM21" s="829">
        <v>12377.887999999999</v>
      </c>
      <c r="AN21" s="1183">
        <v>11870</v>
      </c>
      <c r="AO21" s="1184">
        <v>5298</v>
      </c>
      <c r="AP21" s="1185">
        <v>2500</v>
      </c>
      <c r="AQ21" s="1185">
        <v>70</v>
      </c>
      <c r="AR21" s="1185">
        <v>20</v>
      </c>
      <c r="AS21" s="1185">
        <v>20</v>
      </c>
      <c r="AT21" s="1185">
        <v>200</v>
      </c>
      <c r="AU21" s="1185">
        <v>0</v>
      </c>
      <c r="AV21" s="1185">
        <v>20</v>
      </c>
      <c r="AW21" s="1185">
        <v>40</v>
      </c>
      <c r="AX21" s="842">
        <v>76000</v>
      </c>
      <c r="AY21" s="841">
        <v>600000</v>
      </c>
      <c r="AZ21" s="841">
        <v>1150</v>
      </c>
      <c r="BA21" s="842">
        <v>5200000</v>
      </c>
      <c r="BB21" s="843">
        <v>12299999.999999998</v>
      </c>
      <c r="BC21" s="841">
        <v>535000</v>
      </c>
      <c r="BD21" s="847">
        <v>555188.67924528301</v>
      </c>
      <c r="BE21" s="841">
        <v>380000</v>
      </c>
      <c r="BF21" s="844">
        <v>1107428.5714285716</v>
      </c>
      <c r="BG21" s="799">
        <v>59</v>
      </c>
      <c r="BM21" s="1219"/>
      <c r="BN21" s="1215"/>
    </row>
    <row r="22" spans="2:67" x14ac:dyDescent="0.25">
      <c r="B22" s="903">
        <v>12</v>
      </c>
      <c r="C22" s="904">
        <v>41306</v>
      </c>
      <c r="D22" s="922" t="s">
        <v>75</v>
      </c>
      <c r="E22" s="1169">
        <v>26285</v>
      </c>
      <c r="F22" s="865">
        <v>19872</v>
      </c>
      <c r="G22" s="1762">
        <v>6413</v>
      </c>
      <c r="H22" s="549">
        <v>286</v>
      </c>
      <c r="I22" s="1216">
        <v>186</v>
      </c>
      <c r="J22" s="757">
        <v>0.2</v>
      </c>
      <c r="K22" s="1217">
        <v>10</v>
      </c>
      <c r="L22" s="1137">
        <v>2.9022082018927442</v>
      </c>
      <c r="M22" s="197">
        <v>8</v>
      </c>
      <c r="N22" s="996">
        <v>0</v>
      </c>
      <c r="O22" s="197">
        <v>46</v>
      </c>
      <c r="P22" s="911">
        <v>1</v>
      </c>
      <c r="Q22" s="911">
        <v>7</v>
      </c>
      <c r="R22" s="756">
        <v>0</v>
      </c>
      <c r="S22" s="154"/>
      <c r="T22" s="756">
        <v>12</v>
      </c>
      <c r="U22" s="154">
        <v>4</v>
      </c>
      <c r="V22" s="330">
        <v>262</v>
      </c>
      <c r="W22" s="778">
        <v>379</v>
      </c>
      <c r="X22" s="778">
        <v>2225</v>
      </c>
      <c r="Y22" s="778">
        <v>1762</v>
      </c>
      <c r="Z22" s="778">
        <v>690</v>
      </c>
      <c r="AA22" s="778">
        <v>253</v>
      </c>
      <c r="AB22" s="1205">
        <v>9929</v>
      </c>
      <c r="AC22" s="1206">
        <v>98</v>
      </c>
      <c r="AD22" s="1206">
        <v>94</v>
      </c>
      <c r="AE22" s="1207">
        <v>100</v>
      </c>
      <c r="AF22" s="1165">
        <v>3133</v>
      </c>
      <c r="AG22" s="1165">
        <v>2444</v>
      </c>
      <c r="AH22" s="1174">
        <v>182</v>
      </c>
      <c r="AI22" s="1174">
        <v>2500</v>
      </c>
      <c r="AJ22" s="1175">
        <v>7515.61</v>
      </c>
      <c r="AK22" s="34">
        <v>17228.310000000001</v>
      </c>
      <c r="AL22" s="761">
        <v>4006.7599999999998</v>
      </c>
      <c r="AM22" s="813">
        <v>5609.463999999999</v>
      </c>
      <c r="AN22" s="1182">
        <v>14676</v>
      </c>
      <c r="AO22" s="1173">
        <v>1845</v>
      </c>
      <c r="AP22" s="1176">
        <v>800</v>
      </c>
      <c r="AQ22" s="1176">
        <v>40</v>
      </c>
      <c r="AR22" s="1176">
        <v>40</v>
      </c>
      <c r="AS22" s="1176">
        <v>7</v>
      </c>
      <c r="AT22" s="1176">
        <v>150</v>
      </c>
      <c r="AU22" s="1176">
        <v>0</v>
      </c>
      <c r="AV22" s="1176">
        <v>400</v>
      </c>
      <c r="AW22" s="1176">
        <v>180</v>
      </c>
      <c r="AX22" s="825">
        <v>54000</v>
      </c>
      <c r="AY22" s="813">
        <v>100000</v>
      </c>
      <c r="AZ22" s="813">
        <v>350</v>
      </c>
      <c r="BA22" s="825">
        <v>3200000</v>
      </c>
      <c r="BB22" s="833">
        <v>6700000</v>
      </c>
      <c r="BC22" s="813">
        <v>244800</v>
      </c>
      <c r="BD22" s="838">
        <v>244800</v>
      </c>
      <c r="BE22" s="813">
        <v>0</v>
      </c>
      <c r="BF22" s="814">
        <v>0</v>
      </c>
      <c r="BG22" s="752">
        <v>58.46</v>
      </c>
      <c r="BM22" s="1219"/>
      <c r="BN22" s="1215"/>
    </row>
    <row r="23" spans="2:67" x14ac:dyDescent="0.25">
      <c r="B23" s="903">
        <v>13</v>
      </c>
      <c r="C23" s="904">
        <v>41319</v>
      </c>
      <c r="D23" s="922" t="s">
        <v>76</v>
      </c>
      <c r="E23" s="1169">
        <v>19920</v>
      </c>
      <c r="F23" s="865">
        <v>17439</v>
      </c>
      <c r="G23" s="1762">
        <v>2481</v>
      </c>
      <c r="H23" s="549">
        <v>263</v>
      </c>
      <c r="I23" s="1216">
        <v>121</v>
      </c>
      <c r="J23" s="330">
        <v>0.11</v>
      </c>
      <c r="K23" s="330">
        <v>7.3</v>
      </c>
      <c r="L23" s="1137">
        <v>1.3803680981595092</v>
      </c>
      <c r="M23" s="1233">
        <v>3</v>
      </c>
      <c r="N23" s="974">
        <v>0</v>
      </c>
      <c r="O23" s="197">
        <v>50</v>
      </c>
      <c r="P23" s="1767">
        <v>2</v>
      </c>
      <c r="Q23" s="911">
        <v>3</v>
      </c>
      <c r="R23" s="756">
        <v>0</v>
      </c>
      <c r="S23" s="154"/>
      <c r="T23" s="756">
        <v>7</v>
      </c>
      <c r="U23" s="154">
        <v>3</v>
      </c>
      <c r="V23" s="330">
        <v>167</v>
      </c>
      <c r="W23" s="751">
        <v>235</v>
      </c>
      <c r="X23" s="751">
        <v>1729</v>
      </c>
      <c r="Y23" s="751">
        <v>1276</v>
      </c>
      <c r="Z23" s="751">
        <v>418</v>
      </c>
      <c r="AA23" s="751">
        <v>122</v>
      </c>
      <c r="AB23" s="1205">
        <v>6932</v>
      </c>
      <c r="AC23" s="1206">
        <v>99</v>
      </c>
      <c r="AD23" s="1206">
        <v>99</v>
      </c>
      <c r="AE23" s="1207">
        <v>100</v>
      </c>
      <c r="AF23" s="1165">
        <v>2151</v>
      </c>
      <c r="AG23" s="1165">
        <v>2255</v>
      </c>
      <c r="AH23" s="1174">
        <v>101</v>
      </c>
      <c r="AI23" s="1174">
        <v>1217</v>
      </c>
      <c r="AJ23" s="1175">
        <v>5043.67</v>
      </c>
      <c r="AK23" s="34">
        <v>6906</v>
      </c>
      <c r="AL23" s="761">
        <v>3866.37</v>
      </c>
      <c r="AM23" s="829">
        <v>5026.2809999999999</v>
      </c>
      <c r="AN23" s="1180">
        <v>5006</v>
      </c>
      <c r="AO23" s="1181">
        <v>1316</v>
      </c>
      <c r="AP23" s="543">
        <v>800</v>
      </c>
      <c r="AQ23" s="543">
        <v>45</v>
      </c>
      <c r="AR23" s="543">
        <v>9</v>
      </c>
      <c r="AS23" s="543">
        <v>5</v>
      </c>
      <c r="AT23" s="543">
        <v>213</v>
      </c>
      <c r="AU23" s="543">
        <v>70</v>
      </c>
      <c r="AV23" s="543">
        <v>125</v>
      </c>
      <c r="AW23" s="543">
        <v>40</v>
      </c>
      <c r="AX23" s="831">
        <v>12000</v>
      </c>
      <c r="AY23" s="610">
        <v>60000</v>
      </c>
      <c r="AZ23" s="610">
        <v>70</v>
      </c>
      <c r="BA23" s="831">
        <v>210000</v>
      </c>
      <c r="BB23" s="832">
        <v>450000</v>
      </c>
      <c r="BC23" s="610">
        <v>101000</v>
      </c>
      <c r="BD23" s="836">
        <v>200000</v>
      </c>
      <c r="BE23" s="610">
        <v>0</v>
      </c>
      <c r="BF23" s="809">
        <v>10999.999999999998</v>
      </c>
      <c r="BG23" s="799">
        <v>47.63</v>
      </c>
      <c r="BM23" s="1219"/>
      <c r="BN23" s="1215"/>
    </row>
    <row r="24" spans="2:67" x14ac:dyDescent="0.25">
      <c r="B24" s="903">
        <v>14</v>
      </c>
      <c r="C24" s="904">
        <v>41349</v>
      </c>
      <c r="D24" s="922" t="s">
        <v>58</v>
      </c>
      <c r="E24" s="1169">
        <v>7917</v>
      </c>
      <c r="F24" s="865">
        <v>5702</v>
      </c>
      <c r="G24" s="1762">
        <v>2215</v>
      </c>
      <c r="H24" s="1214">
        <v>99</v>
      </c>
      <c r="I24" s="1216">
        <v>63</v>
      </c>
      <c r="J24" s="330">
        <v>0.56000000000000005</v>
      </c>
      <c r="K24" s="330">
        <v>8.1999999999999993</v>
      </c>
      <c r="L24" s="1137">
        <v>4.0339702760084926</v>
      </c>
      <c r="M24" s="197">
        <v>1</v>
      </c>
      <c r="N24" s="996">
        <v>0</v>
      </c>
      <c r="O24" s="197">
        <v>8</v>
      </c>
      <c r="P24" s="1766">
        <v>0</v>
      </c>
      <c r="Q24" s="911">
        <v>1</v>
      </c>
      <c r="R24" s="756">
        <v>0</v>
      </c>
      <c r="S24" s="154"/>
      <c r="T24" s="756">
        <v>3</v>
      </c>
      <c r="U24" s="154">
        <v>1</v>
      </c>
      <c r="V24" s="330">
        <v>62</v>
      </c>
      <c r="W24" s="778">
        <v>136</v>
      </c>
      <c r="X24" s="778">
        <v>787</v>
      </c>
      <c r="Y24" s="778">
        <v>423</v>
      </c>
      <c r="Z24" s="778">
        <v>133</v>
      </c>
      <c r="AA24" s="778">
        <v>160</v>
      </c>
      <c r="AB24" s="1205">
        <v>3004</v>
      </c>
      <c r="AC24" s="1206">
        <v>100</v>
      </c>
      <c r="AD24" s="1206">
        <v>99</v>
      </c>
      <c r="AE24" s="1207">
        <v>98</v>
      </c>
      <c r="AF24" s="1165">
        <v>2533</v>
      </c>
      <c r="AG24" s="1165">
        <v>2121</v>
      </c>
      <c r="AH24" s="1174">
        <v>108</v>
      </c>
      <c r="AI24" s="1174">
        <v>1047</v>
      </c>
      <c r="AJ24" s="1175">
        <v>1125.51</v>
      </c>
      <c r="AK24" s="34">
        <v>2152.64</v>
      </c>
      <c r="AL24" s="761">
        <v>711.06</v>
      </c>
      <c r="AM24" s="829">
        <v>995.48399999999981</v>
      </c>
      <c r="AN24" s="1182">
        <v>6040</v>
      </c>
      <c r="AO24" s="1173">
        <v>739</v>
      </c>
      <c r="AP24" s="1176">
        <v>700</v>
      </c>
      <c r="AQ24" s="1176">
        <v>190</v>
      </c>
      <c r="AR24" s="1176">
        <v>70</v>
      </c>
      <c r="AS24" s="1176">
        <v>11</v>
      </c>
      <c r="AT24" s="1176">
        <v>200</v>
      </c>
      <c r="AU24" s="1176">
        <v>150</v>
      </c>
      <c r="AV24" s="1176">
        <v>650</v>
      </c>
      <c r="AW24" s="1176">
        <v>850</v>
      </c>
      <c r="AX24" s="825">
        <v>5000</v>
      </c>
      <c r="AY24" s="813">
        <v>10500</v>
      </c>
      <c r="AZ24" s="813">
        <v>0</v>
      </c>
      <c r="BA24" s="837">
        <v>1800000</v>
      </c>
      <c r="BB24" s="833">
        <v>4650000</v>
      </c>
      <c r="BC24" s="835">
        <v>11300</v>
      </c>
      <c r="BD24" s="814">
        <v>13696.969696969698</v>
      </c>
      <c r="BE24" s="813">
        <v>0</v>
      </c>
      <c r="BF24" s="814">
        <v>0</v>
      </c>
      <c r="BG24" s="752">
        <v>55.69</v>
      </c>
      <c r="BM24" s="1219"/>
      <c r="BN24" s="1215"/>
    </row>
    <row r="25" spans="2:67" x14ac:dyDescent="0.25">
      <c r="B25" s="903">
        <v>15</v>
      </c>
      <c r="C25" s="904">
        <v>41357</v>
      </c>
      <c r="D25" s="922" t="s">
        <v>59</v>
      </c>
      <c r="E25" s="1169">
        <v>8991</v>
      </c>
      <c r="F25" s="865">
        <v>7389</v>
      </c>
      <c r="G25" s="1762">
        <v>1602</v>
      </c>
      <c r="H25" s="549">
        <v>166</v>
      </c>
      <c r="I25" s="1216">
        <v>58</v>
      </c>
      <c r="J25" s="757">
        <v>0.5</v>
      </c>
      <c r="K25" s="330">
        <v>13.3</v>
      </c>
      <c r="L25" s="1137">
        <v>3.0855539971949506</v>
      </c>
      <c r="M25" s="197">
        <v>4</v>
      </c>
      <c r="N25" s="974">
        <v>0</v>
      </c>
      <c r="O25" s="197">
        <v>30</v>
      </c>
      <c r="P25" s="1768">
        <v>0</v>
      </c>
      <c r="Q25" s="911">
        <v>4</v>
      </c>
      <c r="R25" s="756">
        <v>0</v>
      </c>
      <c r="S25" s="154"/>
      <c r="T25" s="756">
        <v>3</v>
      </c>
      <c r="U25" s="154">
        <v>1</v>
      </c>
      <c r="V25" s="330">
        <v>113</v>
      </c>
      <c r="W25" s="751">
        <v>182</v>
      </c>
      <c r="X25" s="751">
        <v>1103</v>
      </c>
      <c r="Y25" s="751">
        <v>654</v>
      </c>
      <c r="Z25" s="751">
        <v>181</v>
      </c>
      <c r="AA25" s="751">
        <v>43</v>
      </c>
      <c r="AB25" s="1205">
        <v>3971</v>
      </c>
      <c r="AC25" s="1206">
        <v>98</v>
      </c>
      <c r="AD25" s="1206">
        <v>100</v>
      </c>
      <c r="AE25" s="1207">
        <v>100</v>
      </c>
      <c r="AF25" s="1165">
        <v>1262</v>
      </c>
      <c r="AG25" s="1165">
        <v>1018</v>
      </c>
      <c r="AH25" s="1174">
        <v>55</v>
      </c>
      <c r="AI25" s="1174">
        <v>509</v>
      </c>
      <c r="AJ25" s="1175">
        <v>3518.13</v>
      </c>
      <c r="AK25" s="34">
        <v>5643.29</v>
      </c>
      <c r="AL25" s="761">
        <v>2222.5299999999997</v>
      </c>
      <c r="AM25" s="829">
        <v>2444.7829999999999</v>
      </c>
      <c r="AN25" s="1183">
        <v>7856</v>
      </c>
      <c r="AO25" s="1184">
        <v>1005</v>
      </c>
      <c r="AP25" s="1185">
        <v>1000</v>
      </c>
      <c r="AQ25" s="1185">
        <v>218</v>
      </c>
      <c r="AR25" s="1185">
        <v>355</v>
      </c>
      <c r="AS25" s="1185">
        <v>0</v>
      </c>
      <c r="AT25" s="1185">
        <v>0</v>
      </c>
      <c r="AU25" s="1185">
        <v>0</v>
      </c>
      <c r="AV25" s="1185">
        <v>96</v>
      </c>
      <c r="AW25" s="1185">
        <v>0</v>
      </c>
      <c r="AX25" s="842">
        <v>3000</v>
      </c>
      <c r="AY25" s="841">
        <v>4000</v>
      </c>
      <c r="AZ25" s="841">
        <v>115</v>
      </c>
      <c r="BA25" s="849">
        <v>600000</v>
      </c>
      <c r="BB25" s="843">
        <v>1450000</v>
      </c>
      <c r="BC25" s="850">
        <v>100500</v>
      </c>
      <c r="BD25" s="844">
        <v>100500</v>
      </c>
      <c r="BE25" s="841">
        <v>40000</v>
      </c>
      <c r="BF25" s="844">
        <v>92000</v>
      </c>
      <c r="BG25" s="799">
        <v>51.26</v>
      </c>
      <c r="BM25" s="1219"/>
      <c r="BN25" s="1215"/>
    </row>
    <row r="26" spans="2:67" x14ac:dyDescent="0.25">
      <c r="B26" s="925">
        <v>16</v>
      </c>
      <c r="C26" s="904">
        <v>41359</v>
      </c>
      <c r="D26" s="922" t="s">
        <v>82</v>
      </c>
      <c r="E26" s="1169">
        <v>29810</v>
      </c>
      <c r="F26" s="865">
        <v>26701</v>
      </c>
      <c r="G26" s="1762">
        <v>3109</v>
      </c>
      <c r="H26" s="549">
        <v>390</v>
      </c>
      <c r="I26" s="1216">
        <v>160</v>
      </c>
      <c r="J26" s="330">
        <v>0.09</v>
      </c>
      <c r="K26" s="330">
        <v>12.7</v>
      </c>
      <c r="L26" s="1137">
        <v>2.6694045174537986</v>
      </c>
      <c r="M26" s="197">
        <v>7</v>
      </c>
      <c r="N26" s="996">
        <v>0</v>
      </c>
      <c r="O26" s="197">
        <v>60</v>
      </c>
      <c r="P26" s="1168">
        <v>2</v>
      </c>
      <c r="Q26" s="911">
        <v>7</v>
      </c>
      <c r="R26" s="756">
        <v>0</v>
      </c>
      <c r="S26" s="154"/>
      <c r="T26" s="756">
        <v>8</v>
      </c>
      <c r="U26" s="154">
        <v>2</v>
      </c>
      <c r="V26" s="330">
        <v>225</v>
      </c>
      <c r="W26" s="778">
        <v>400</v>
      </c>
      <c r="X26" s="778">
        <v>2465</v>
      </c>
      <c r="Y26" s="778">
        <v>1479</v>
      </c>
      <c r="Z26" s="778">
        <v>542</v>
      </c>
      <c r="AA26" s="778">
        <v>236</v>
      </c>
      <c r="AB26" s="1205">
        <v>8527</v>
      </c>
      <c r="AC26" s="1206">
        <v>100</v>
      </c>
      <c r="AD26" s="1206">
        <v>100</v>
      </c>
      <c r="AE26" s="1207">
        <v>100</v>
      </c>
      <c r="AF26" s="1165">
        <v>1963</v>
      </c>
      <c r="AG26" s="1165">
        <v>1411</v>
      </c>
      <c r="AH26" s="1174">
        <v>244</v>
      </c>
      <c r="AI26" s="1174">
        <v>2037</v>
      </c>
      <c r="AJ26" s="1175">
        <v>6002.65</v>
      </c>
      <c r="AK26" s="34">
        <v>38770.9</v>
      </c>
      <c r="AL26" s="761">
        <v>4095.15</v>
      </c>
      <c r="AM26" s="829">
        <v>5323.6950000000006</v>
      </c>
      <c r="AN26" s="1182">
        <v>6284</v>
      </c>
      <c r="AO26" s="1173">
        <v>2519</v>
      </c>
      <c r="AP26" s="1176">
        <v>1500</v>
      </c>
      <c r="AQ26" s="1176">
        <v>47</v>
      </c>
      <c r="AR26" s="1176">
        <v>56</v>
      </c>
      <c r="AS26" s="1176">
        <v>22</v>
      </c>
      <c r="AT26" s="1176">
        <v>2200</v>
      </c>
      <c r="AU26" s="1176">
        <v>3298</v>
      </c>
      <c r="AV26" s="1176">
        <v>67</v>
      </c>
      <c r="AW26" s="1176">
        <v>105</v>
      </c>
      <c r="AX26" s="825">
        <v>20000</v>
      </c>
      <c r="AY26" s="813">
        <v>10000</v>
      </c>
      <c r="AZ26" s="813">
        <v>35</v>
      </c>
      <c r="BA26" s="825">
        <v>95000</v>
      </c>
      <c r="BB26" s="833">
        <v>200000</v>
      </c>
      <c r="BC26" s="835">
        <v>538</v>
      </c>
      <c r="BD26" s="814">
        <v>896.66666666666663</v>
      </c>
      <c r="BE26" s="813">
        <v>1200</v>
      </c>
      <c r="BF26" s="814">
        <v>2181.8181818181815</v>
      </c>
      <c r="BG26" s="752">
        <v>56.9</v>
      </c>
      <c r="BM26" s="1219"/>
      <c r="BN26" s="1215"/>
    </row>
    <row r="27" spans="2:67" x14ac:dyDescent="0.25">
      <c r="B27" s="903">
        <v>17</v>
      </c>
      <c r="C27" s="904">
        <v>41378</v>
      </c>
      <c r="D27" s="922" t="s">
        <v>68</v>
      </c>
      <c r="E27" s="1169">
        <v>14864</v>
      </c>
      <c r="F27" s="865">
        <v>13167</v>
      </c>
      <c r="G27" s="1762">
        <v>1697</v>
      </c>
      <c r="H27" s="549">
        <v>186</v>
      </c>
      <c r="I27" s="1216">
        <v>61</v>
      </c>
      <c r="J27" s="330">
        <v>0.08</v>
      </c>
      <c r="K27" s="330">
        <v>17.5</v>
      </c>
      <c r="L27" s="1137">
        <v>2.5617566331198534</v>
      </c>
      <c r="M27" s="197">
        <v>5</v>
      </c>
      <c r="N27" s="974">
        <v>0</v>
      </c>
      <c r="O27" s="197">
        <v>33</v>
      </c>
      <c r="P27" s="1768">
        <v>0</v>
      </c>
      <c r="Q27" s="911">
        <v>5</v>
      </c>
      <c r="R27" s="756">
        <v>1</v>
      </c>
      <c r="S27" s="154"/>
      <c r="T27" s="756">
        <v>3</v>
      </c>
      <c r="U27" s="154">
        <v>1</v>
      </c>
      <c r="V27" s="330">
        <v>138</v>
      </c>
      <c r="W27" s="751">
        <v>224</v>
      </c>
      <c r="X27" s="751">
        <v>1304</v>
      </c>
      <c r="Y27" s="751">
        <v>903</v>
      </c>
      <c r="Z27" s="751">
        <v>297</v>
      </c>
      <c r="AA27" s="751">
        <v>183</v>
      </c>
      <c r="AB27" s="1205">
        <v>5046</v>
      </c>
      <c r="AC27" s="1206">
        <v>99</v>
      </c>
      <c r="AD27" s="1206">
        <v>95</v>
      </c>
      <c r="AE27" s="1207">
        <v>100</v>
      </c>
      <c r="AF27" s="1165">
        <v>1232</v>
      </c>
      <c r="AG27" s="1165">
        <v>1080</v>
      </c>
      <c r="AH27" s="1174">
        <v>61</v>
      </c>
      <c r="AI27" s="1174">
        <v>759</v>
      </c>
      <c r="AJ27" s="1175">
        <v>2606.9899999999998</v>
      </c>
      <c r="AK27" s="34">
        <v>3494.74</v>
      </c>
      <c r="AL27" s="761">
        <v>2099.9900000000002</v>
      </c>
      <c r="AM27" s="829">
        <v>2939.9860000000003</v>
      </c>
      <c r="AN27" s="1180">
        <v>4209</v>
      </c>
      <c r="AO27" s="1181">
        <v>1139</v>
      </c>
      <c r="AP27" s="543">
        <v>800</v>
      </c>
      <c r="AQ27" s="543">
        <v>35</v>
      </c>
      <c r="AR27" s="543">
        <v>25</v>
      </c>
      <c r="AS27" s="543">
        <v>0</v>
      </c>
      <c r="AT27" s="543">
        <v>250</v>
      </c>
      <c r="AU27" s="543">
        <v>1900</v>
      </c>
      <c r="AV27" s="543">
        <v>100</v>
      </c>
      <c r="AW27" s="543">
        <v>200</v>
      </c>
      <c r="AX27" s="831">
        <v>6000</v>
      </c>
      <c r="AY27" s="610">
        <v>20000</v>
      </c>
      <c r="AZ27" s="610">
        <v>80</v>
      </c>
      <c r="BA27" s="831">
        <v>200000</v>
      </c>
      <c r="BB27" s="832">
        <v>476000</v>
      </c>
      <c r="BC27" s="610">
        <v>5436</v>
      </c>
      <c r="BD27" s="832">
        <v>8363.076923076922</v>
      </c>
      <c r="BE27" s="610">
        <v>16000</v>
      </c>
      <c r="BF27" s="809">
        <v>44800</v>
      </c>
      <c r="BG27" s="799">
        <v>48.89</v>
      </c>
      <c r="BM27" s="1219"/>
      <c r="BN27" s="1215"/>
    </row>
    <row r="28" spans="2:67" x14ac:dyDescent="0.25">
      <c r="B28" s="903">
        <v>18</v>
      </c>
      <c r="C28" s="904">
        <v>41396</v>
      </c>
      <c r="D28" s="922" t="s">
        <v>67</v>
      </c>
      <c r="E28" s="1169">
        <v>59242</v>
      </c>
      <c r="F28" s="865">
        <v>48839</v>
      </c>
      <c r="G28" s="1762">
        <v>10403</v>
      </c>
      <c r="H28" s="549">
        <v>1059</v>
      </c>
      <c r="I28" s="1216">
        <v>380</v>
      </c>
      <c r="J28" s="330">
        <v>0.18</v>
      </c>
      <c r="K28" s="330">
        <v>13.2</v>
      </c>
      <c r="L28" s="1137">
        <v>2.2373909745923397</v>
      </c>
      <c r="M28" s="197">
        <v>18</v>
      </c>
      <c r="N28" s="996">
        <v>0</v>
      </c>
      <c r="O28" s="197">
        <v>132</v>
      </c>
      <c r="P28" s="1766">
        <v>4</v>
      </c>
      <c r="Q28" s="911">
        <v>18</v>
      </c>
      <c r="R28" s="756">
        <v>0</v>
      </c>
      <c r="S28" s="154"/>
      <c r="T28" s="756">
        <v>23</v>
      </c>
      <c r="U28" s="154">
        <v>7</v>
      </c>
      <c r="V28" s="330">
        <v>581</v>
      </c>
      <c r="W28" s="778">
        <v>1053</v>
      </c>
      <c r="X28" s="778">
        <v>6193</v>
      </c>
      <c r="Y28" s="778">
        <v>4055</v>
      </c>
      <c r="Z28" s="778">
        <v>1508</v>
      </c>
      <c r="AA28" s="778">
        <v>347</v>
      </c>
      <c r="AB28" s="1205">
        <v>21776</v>
      </c>
      <c r="AC28" s="1206">
        <v>98.2</v>
      </c>
      <c r="AD28" s="1206">
        <v>96.2</v>
      </c>
      <c r="AE28" s="1207">
        <v>98.91</v>
      </c>
      <c r="AF28" s="1165">
        <v>14708</v>
      </c>
      <c r="AG28" s="1165">
        <v>12722</v>
      </c>
      <c r="AH28" s="1174">
        <v>562</v>
      </c>
      <c r="AI28" s="1174">
        <v>7225</v>
      </c>
      <c r="AJ28" s="1175">
        <v>12562.19</v>
      </c>
      <c r="AK28" s="34">
        <v>20052.490000000002</v>
      </c>
      <c r="AL28" s="761">
        <v>9476.39</v>
      </c>
      <c r="AM28" s="829">
        <v>14214.584999999999</v>
      </c>
      <c r="AN28" s="1182">
        <v>18961</v>
      </c>
      <c r="AO28" s="1173">
        <v>3571</v>
      </c>
      <c r="AP28" s="1176">
        <v>1800</v>
      </c>
      <c r="AQ28" s="1176">
        <v>20</v>
      </c>
      <c r="AR28" s="1176">
        <v>20</v>
      </c>
      <c r="AS28" s="1176">
        <v>0</v>
      </c>
      <c r="AT28" s="1176">
        <v>0</v>
      </c>
      <c r="AU28" s="1176">
        <v>0</v>
      </c>
      <c r="AV28" s="1176">
        <v>50</v>
      </c>
      <c r="AW28" s="1176">
        <v>15</v>
      </c>
      <c r="AX28" s="825">
        <v>65000</v>
      </c>
      <c r="AY28" s="813">
        <v>612000</v>
      </c>
      <c r="AZ28" s="813">
        <v>145</v>
      </c>
      <c r="BA28" s="825">
        <v>450000</v>
      </c>
      <c r="BB28" s="833">
        <v>1000000</v>
      </c>
      <c r="BC28" s="835">
        <v>36720</v>
      </c>
      <c r="BD28" s="814">
        <v>48960</v>
      </c>
      <c r="BE28" s="813">
        <v>28000</v>
      </c>
      <c r="BF28" s="814">
        <v>62720</v>
      </c>
      <c r="BG28" s="752">
        <v>57.99</v>
      </c>
      <c r="BM28" s="1219"/>
      <c r="BN28" s="1215"/>
    </row>
    <row r="29" spans="2:67" s="1197" customFormat="1" x14ac:dyDescent="0.25">
      <c r="B29" s="1198">
        <v>19</v>
      </c>
      <c r="C29" s="1199">
        <v>41483</v>
      </c>
      <c r="D29" s="1200" t="s">
        <v>69</v>
      </c>
      <c r="E29" s="1201">
        <v>6290</v>
      </c>
      <c r="F29" s="1763">
        <v>5330</v>
      </c>
      <c r="G29" s="1762">
        <v>960</v>
      </c>
      <c r="H29" s="549">
        <v>95</v>
      </c>
      <c r="I29" s="1216">
        <v>28</v>
      </c>
      <c r="J29" s="330">
        <v>0.52</v>
      </c>
      <c r="K29" s="330">
        <v>17.7</v>
      </c>
      <c r="L29" s="1137">
        <v>3.4188034188034191</v>
      </c>
      <c r="M29" s="1233">
        <v>4</v>
      </c>
      <c r="N29" s="1069">
        <v>0</v>
      </c>
      <c r="O29" s="197">
        <v>22</v>
      </c>
      <c r="P29" s="1768">
        <v>0</v>
      </c>
      <c r="Q29" s="1202">
        <v>4</v>
      </c>
      <c r="R29" s="1168">
        <v>0</v>
      </c>
      <c r="S29" s="154"/>
      <c r="T29" s="1168">
        <v>2</v>
      </c>
      <c r="U29" s="154">
        <v>1</v>
      </c>
      <c r="V29" s="1222">
        <v>76</v>
      </c>
      <c r="W29" s="751">
        <v>112</v>
      </c>
      <c r="X29" s="751">
        <v>768</v>
      </c>
      <c r="Y29" s="751">
        <v>489</v>
      </c>
      <c r="Z29" s="751">
        <v>166</v>
      </c>
      <c r="AA29" s="751">
        <v>53</v>
      </c>
      <c r="AB29" s="1205">
        <v>2389</v>
      </c>
      <c r="AC29" s="1206">
        <v>99</v>
      </c>
      <c r="AD29" s="1206">
        <v>96</v>
      </c>
      <c r="AE29" s="1207">
        <v>96</v>
      </c>
      <c r="AF29" s="1203">
        <v>479</v>
      </c>
      <c r="AG29" s="1203">
        <v>491</v>
      </c>
      <c r="AH29" s="1174">
        <v>44</v>
      </c>
      <c r="AI29" s="1174">
        <v>405</v>
      </c>
      <c r="AJ29" s="1175">
        <v>1956.13</v>
      </c>
      <c r="AK29" s="1204">
        <v>1552.01</v>
      </c>
      <c r="AL29" s="1178">
        <v>1585.92</v>
      </c>
      <c r="AM29" s="1190">
        <v>2061.6960000000004</v>
      </c>
      <c r="AN29" s="1187">
        <v>3620</v>
      </c>
      <c r="AO29" s="1188">
        <v>451</v>
      </c>
      <c r="AP29" s="1178">
        <v>350</v>
      </c>
      <c r="AQ29" s="1178">
        <v>15</v>
      </c>
      <c r="AR29" s="1178">
        <v>5</v>
      </c>
      <c r="AS29" s="1178">
        <v>0</v>
      </c>
      <c r="AT29" s="1178">
        <v>0</v>
      </c>
      <c r="AU29" s="1178">
        <v>0</v>
      </c>
      <c r="AV29" s="1178">
        <v>0</v>
      </c>
      <c r="AW29" s="1178">
        <v>0</v>
      </c>
      <c r="AX29" s="1189">
        <v>2000</v>
      </c>
      <c r="AY29" s="1190">
        <v>8000</v>
      </c>
      <c r="AZ29" s="1190">
        <v>20</v>
      </c>
      <c r="BA29" s="1189">
        <v>6500</v>
      </c>
      <c r="BB29" s="1191">
        <v>14500</v>
      </c>
      <c r="BC29" s="1192">
        <v>2356</v>
      </c>
      <c r="BD29" s="1191">
        <v>3926.666666666667</v>
      </c>
      <c r="BE29" s="1190">
        <v>750</v>
      </c>
      <c r="BF29" s="1193">
        <v>1300</v>
      </c>
      <c r="BG29" s="799">
        <v>46.27</v>
      </c>
      <c r="BM29" s="1219"/>
      <c r="BN29" s="1215"/>
    </row>
    <row r="30" spans="2:67" x14ac:dyDescent="0.25">
      <c r="B30" s="903">
        <v>20</v>
      </c>
      <c r="C30" s="904">
        <v>41503</v>
      </c>
      <c r="D30" s="922" t="s">
        <v>83</v>
      </c>
      <c r="E30" s="1169">
        <v>12765</v>
      </c>
      <c r="F30" s="865">
        <v>11434</v>
      </c>
      <c r="G30" s="1762">
        <v>1331</v>
      </c>
      <c r="H30" s="549">
        <v>210</v>
      </c>
      <c r="I30" s="1216">
        <v>60</v>
      </c>
      <c r="J30" s="330">
        <v>0.42</v>
      </c>
      <c r="K30" s="330">
        <v>6.1</v>
      </c>
      <c r="L30" s="1137">
        <v>2.1674876847290641</v>
      </c>
      <c r="M30" s="197">
        <v>3</v>
      </c>
      <c r="N30" s="996">
        <v>0</v>
      </c>
      <c r="O30" s="197">
        <v>27</v>
      </c>
      <c r="P30" s="911">
        <v>1</v>
      </c>
      <c r="Q30" s="911">
        <v>3</v>
      </c>
      <c r="R30" s="756">
        <v>0</v>
      </c>
      <c r="S30" s="154"/>
      <c r="T30" s="756">
        <v>4</v>
      </c>
      <c r="U30" s="154">
        <v>1</v>
      </c>
      <c r="V30" s="1222">
        <v>111</v>
      </c>
      <c r="W30" s="778">
        <v>212</v>
      </c>
      <c r="X30" s="778">
        <v>1192</v>
      </c>
      <c r="Y30" s="778">
        <v>731</v>
      </c>
      <c r="Z30" s="778">
        <v>291</v>
      </c>
      <c r="AA30" s="778">
        <v>23</v>
      </c>
      <c r="AB30" s="1205">
        <v>3718</v>
      </c>
      <c r="AC30" s="1206">
        <v>100</v>
      </c>
      <c r="AD30" s="1206">
        <v>97</v>
      </c>
      <c r="AE30" s="1207">
        <v>99</v>
      </c>
      <c r="AF30" s="1165">
        <v>823</v>
      </c>
      <c r="AG30" s="1165">
        <v>2300</v>
      </c>
      <c r="AH30" s="1174">
        <v>88</v>
      </c>
      <c r="AI30" s="1174">
        <v>1186</v>
      </c>
      <c r="AJ30" s="1175">
        <v>3393.8</v>
      </c>
      <c r="AK30" s="34">
        <v>4494.99</v>
      </c>
      <c r="AL30" s="761">
        <v>2600.3000000000002</v>
      </c>
      <c r="AM30" s="829">
        <v>3380.3900000000003</v>
      </c>
      <c r="AN30" s="1182">
        <v>2903</v>
      </c>
      <c r="AO30" s="1173">
        <v>682</v>
      </c>
      <c r="AP30" s="1176">
        <v>300</v>
      </c>
      <c r="AQ30" s="1176">
        <v>130</v>
      </c>
      <c r="AR30" s="1176">
        <v>12</v>
      </c>
      <c r="AS30" s="1176">
        <v>0</v>
      </c>
      <c r="AT30" s="1176">
        <v>35</v>
      </c>
      <c r="AU30" s="1176">
        <v>500</v>
      </c>
      <c r="AV30" s="1176">
        <v>10</v>
      </c>
      <c r="AW30" s="1176">
        <v>50</v>
      </c>
      <c r="AX30" s="825">
        <v>1500</v>
      </c>
      <c r="AY30" s="813">
        <v>8000</v>
      </c>
      <c r="AZ30" s="813">
        <v>150</v>
      </c>
      <c r="BA30" s="825">
        <v>45000</v>
      </c>
      <c r="BB30" s="833">
        <v>105000</v>
      </c>
      <c r="BC30" s="813">
        <v>30300</v>
      </c>
      <c r="BD30" s="814">
        <v>38767.67676767677</v>
      </c>
      <c r="BE30" s="813">
        <v>28000</v>
      </c>
      <c r="BF30" s="814">
        <v>48160</v>
      </c>
      <c r="BG30" s="752">
        <v>41.6</v>
      </c>
      <c r="BJ30" s="1197"/>
      <c r="BK30" s="1197"/>
      <c r="BL30" s="1197"/>
      <c r="BM30" s="1219"/>
      <c r="BN30" s="1215"/>
      <c r="BO30" s="1197"/>
    </row>
    <row r="31" spans="2:67" x14ac:dyDescent="0.25">
      <c r="B31" s="889">
        <v>21</v>
      </c>
      <c r="C31" s="904">
        <v>41518</v>
      </c>
      <c r="D31" s="922" t="s">
        <v>70</v>
      </c>
      <c r="E31" s="1169">
        <v>6420</v>
      </c>
      <c r="F31" s="865">
        <v>4977</v>
      </c>
      <c r="G31" s="1762">
        <v>1443</v>
      </c>
      <c r="H31" s="549">
        <v>82</v>
      </c>
      <c r="I31" s="1216">
        <v>28</v>
      </c>
      <c r="J31" s="757">
        <v>0</v>
      </c>
      <c r="K31" s="330">
        <v>25.8</v>
      </c>
      <c r="L31" s="1137">
        <v>3.9007092198581561</v>
      </c>
      <c r="M31" s="197">
        <v>1</v>
      </c>
      <c r="N31" s="974">
        <v>0</v>
      </c>
      <c r="O31" s="197">
        <v>21</v>
      </c>
      <c r="P31" s="1767">
        <v>0</v>
      </c>
      <c r="Q31" s="911">
        <v>1</v>
      </c>
      <c r="R31" s="756">
        <v>0</v>
      </c>
      <c r="S31" s="154"/>
      <c r="T31" s="756">
        <v>3</v>
      </c>
      <c r="U31" s="154">
        <v>1</v>
      </c>
      <c r="V31" s="1222">
        <v>61</v>
      </c>
      <c r="W31" s="751">
        <v>97</v>
      </c>
      <c r="X31" s="751">
        <v>614</v>
      </c>
      <c r="Y31" s="751">
        <v>393</v>
      </c>
      <c r="Z31" s="751">
        <v>175</v>
      </c>
      <c r="AA31" s="751">
        <v>35</v>
      </c>
      <c r="AB31" s="1205">
        <v>2629</v>
      </c>
      <c r="AC31" s="1206">
        <v>95</v>
      </c>
      <c r="AD31" s="1206">
        <v>93.65</v>
      </c>
      <c r="AE31" s="1207">
        <v>94.28</v>
      </c>
      <c r="AF31" s="1165">
        <v>2787</v>
      </c>
      <c r="AG31" s="1165">
        <v>31368</v>
      </c>
      <c r="AH31" s="1174">
        <v>23</v>
      </c>
      <c r="AI31" s="1174">
        <v>278</v>
      </c>
      <c r="AJ31" s="1175">
        <v>1906.48</v>
      </c>
      <c r="AK31" s="34">
        <v>2369.06</v>
      </c>
      <c r="AL31" s="761">
        <v>1403.3999999999999</v>
      </c>
      <c r="AM31" s="829">
        <v>1824.4199999999998</v>
      </c>
      <c r="AN31" s="1180">
        <v>14342</v>
      </c>
      <c r="AO31" s="1181">
        <v>828</v>
      </c>
      <c r="AP31" s="543">
        <v>600</v>
      </c>
      <c r="AQ31" s="543">
        <v>130</v>
      </c>
      <c r="AR31" s="543">
        <v>90</v>
      </c>
      <c r="AS31" s="543">
        <v>29</v>
      </c>
      <c r="AT31" s="543">
        <v>50</v>
      </c>
      <c r="AU31" s="543">
        <v>20</v>
      </c>
      <c r="AV31" s="543">
        <v>160</v>
      </c>
      <c r="AW31" s="543">
        <v>18</v>
      </c>
      <c r="AX31" s="831">
        <v>33500</v>
      </c>
      <c r="AY31" s="610">
        <v>15750</v>
      </c>
      <c r="AZ31" s="610">
        <v>95</v>
      </c>
      <c r="BA31" s="831">
        <v>40000</v>
      </c>
      <c r="BB31" s="832">
        <v>96923.076923076937</v>
      </c>
      <c r="BC31" s="610">
        <v>6120</v>
      </c>
      <c r="BD31" s="809">
        <v>8160</v>
      </c>
      <c r="BE31" s="610">
        <v>0</v>
      </c>
      <c r="BF31" s="809">
        <v>0</v>
      </c>
      <c r="BG31" s="799">
        <v>50.06</v>
      </c>
      <c r="BJ31" s="1197"/>
      <c r="BK31" s="1197"/>
      <c r="BL31" s="1197"/>
      <c r="BM31" s="1219"/>
      <c r="BN31" s="1215"/>
      <c r="BO31" s="1197"/>
    </row>
    <row r="32" spans="2:67" x14ac:dyDescent="0.25">
      <c r="B32" s="903">
        <v>22</v>
      </c>
      <c r="C32" s="904">
        <v>41524</v>
      </c>
      <c r="D32" s="922" t="s">
        <v>60</v>
      </c>
      <c r="E32" s="1169">
        <v>25848</v>
      </c>
      <c r="F32" s="865">
        <v>17463</v>
      </c>
      <c r="G32" s="1762">
        <v>8385</v>
      </c>
      <c r="H32" s="549">
        <v>299</v>
      </c>
      <c r="I32" s="1216">
        <v>156</v>
      </c>
      <c r="J32" s="330">
        <v>0.25</v>
      </c>
      <c r="K32" s="330">
        <v>7.7</v>
      </c>
      <c r="L32" s="1137">
        <v>2.9565217391304346</v>
      </c>
      <c r="M32" s="197">
        <v>7</v>
      </c>
      <c r="N32" s="996">
        <v>0</v>
      </c>
      <c r="O32" s="197">
        <v>53</v>
      </c>
      <c r="P32" s="911">
        <v>5</v>
      </c>
      <c r="Q32" s="911">
        <v>7</v>
      </c>
      <c r="R32" s="756">
        <v>0</v>
      </c>
      <c r="S32" s="154"/>
      <c r="T32" s="756">
        <v>9</v>
      </c>
      <c r="U32" s="154">
        <v>3</v>
      </c>
      <c r="V32" s="1222">
        <v>225</v>
      </c>
      <c r="W32" s="778">
        <v>319</v>
      </c>
      <c r="X32" s="778">
        <v>2209</v>
      </c>
      <c r="Y32" s="778">
        <v>1461</v>
      </c>
      <c r="Z32" s="778">
        <v>537</v>
      </c>
      <c r="AA32" s="778">
        <v>185</v>
      </c>
      <c r="AB32" s="1205">
        <v>13218</v>
      </c>
      <c r="AC32" s="1206">
        <v>100</v>
      </c>
      <c r="AD32" s="1206">
        <v>98</v>
      </c>
      <c r="AE32" s="1207">
        <v>98</v>
      </c>
      <c r="AF32" s="1165">
        <v>38826</v>
      </c>
      <c r="AG32" s="1165">
        <v>5740</v>
      </c>
      <c r="AH32" s="1174">
        <v>63</v>
      </c>
      <c r="AI32" s="1174">
        <v>718</v>
      </c>
      <c r="AJ32" s="1175">
        <v>3350.72</v>
      </c>
      <c r="AK32" s="34">
        <v>7949.67</v>
      </c>
      <c r="AL32" s="761">
        <v>2178.27</v>
      </c>
      <c r="AM32" s="829">
        <v>2831.7510000000002</v>
      </c>
      <c r="AN32" s="1182">
        <v>31162</v>
      </c>
      <c r="AO32" s="1173">
        <v>4216</v>
      </c>
      <c r="AP32" s="1176">
        <v>1500</v>
      </c>
      <c r="AQ32" s="1176">
        <v>150</v>
      </c>
      <c r="AR32" s="1176">
        <v>260</v>
      </c>
      <c r="AS32" s="1176">
        <v>100</v>
      </c>
      <c r="AT32" s="1176">
        <v>160</v>
      </c>
      <c r="AU32" s="1176">
        <v>100</v>
      </c>
      <c r="AV32" s="1176">
        <v>100</v>
      </c>
      <c r="AW32" s="1176">
        <v>250</v>
      </c>
      <c r="AX32" s="825">
        <v>320000</v>
      </c>
      <c r="AY32" s="813">
        <v>460000</v>
      </c>
      <c r="AZ32" s="813">
        <v>125</v>
      </c>
      <c r="BA32" s="825">
        <v>3500000</v>
      </c>
      <c r="BB32" s="833">
        <v>7200000</v>
      </c>
      <c r="BC32" s="835">
        <v>122000</v>
      </c>
      <c r="BD32" s="814">
        <v>203333.33333333334</v>
      </c>
      <c r="BE32" s="813">
        <v>0</v>
      </c>
      <c r="BF32" s="814">
        <v>0</v>
      </c>
      <c r="BG32" s="752">
        <v>62.16</v>
      </c>
      <c r="BJ32" s="1197"/>
      <c r="BK32" s="1197"/>
      <c r="BL32" s="1197"/>
      <c r="BM32" s="1219"/>
      <c r="BN32" s="1215"/>
      <c r="BO32" s="1197"/>
    </row>
    <row r="33" spans="2:67" x14ac:dyDescent="0.25">
      <c r="B33" s="903">
        <v>23</v>
      </c>
      <c r="C33" s="904">
        <v>41530</v>
      </c>
      <c r="D33" s="922" t="s">
        <v>84</v>
      </c>
      <c r="E33" s="1169">
        <v>12583</v>
      </c>
      <c r="F33" s="865">
        <v>11165</v>
      </c>
      <c r="G33" s="1762">
        <v>1418</v>
      </c>
      <c r="H33" s="549">
        <v>133</v>
      </c>
      <c r="I33" s="1216">
        <v>63</v>
      </c>
      <c r="J33" s="330">
        <v>0.08</v>
      </c>
      <c r="K33" s="1217">
        <v>12.5</v>
      </c>
      <c r="L33" s="1137">
        <v>2.6086956521739131</v>
      </c>
      <c r="M33" s="197">
        <v>5</v>
      </c>
      <c r="N33" s="974">
        <v>0</v>
      </c>
      <c r="O33" s="197">
        <v>40</v>
      </c>
      <c r="P33" s="1767">
        <v>0</v>
      </c>
      <c r="Q33" s="911">
        <v>5</v>
      </c>
      <c r="R33" s="756">
        <v>0</v>
      </c>
      <c r="S33" s="154"/>
      <c r="T33" s="756">
        <v>2</v>
      </c>
      <c r="U33" s="154">
        <v>1</v>
      </c>
      <c r="V33" s="1222">
        <v>117</v>
      </c>
      <c r="W33" s="751">
        <v>194</v>
      </c>
      <c r="X33" s="751">
        <v>1113</v>
      </c>
      <c r="Y33" s="751">
        <v>700</v>
      </c>
      <c r="Z33" s="751">
        <v>237</v>
      </c>
      <c r="AA33" s="751">
        <v>64</v>
      </c>
      <c r="AB33" s="1205">
        <v>3662</v>
      </c>
      <c r="AC33" s="1206">
        <v>100</v>
      </c>
      <c r="AD33" s="1206">
        <v>98</v>
      </c>
      <c r="AE33" s="1207">
        <v>100</v>
      </c>
      <c r="AF33" s="1165">
        <v>1569</v>
      </c>
      <c r="AG33" s="1165">
        <v>805</v>
      </c>
      <c r="AH33" s="1174">
        <v>331</v>
      </c>
      <c r="AI33" s="1174">
        <v>2710</v>
      </c>
      <c r="AJ33" s="1175">
        <v>5441.36</v>
      </c>
      <c r="AK33" s="34">
        <v>12515.5</v>
      </c>
      <c r="AL33" s="761">
        <v>3851.8599999999997</v>
      </c>
      <c r="AM33" s="829">
        <v>5007.4179999999997</v>
      </c>
      <c r="AN33" s="1183">
        <v>1420</v>
      </c>
      <c r="AO33" s="1184">
        <v>86</v>
      </c>
      <c r="AP33" s="1185">
        <v>500</v>
      </c>
      <c r="AQ33" s="1185">
        <v>154</v>
      </c>
      <c r="AR33" s="1185">
        <v>15</v>
      </c>
      <c r="AS33" s="1185">
        <v>0</v>
      </c>
      <c r="AT33" s="1185">
        <v>100</v>
      </c>
      <c r="AU33" s="1185">
        <v>650</v>
      </c>
      <c r="AV33" s="1185">
        <v>0</v>
      </c>
      <c r="AW33" s="1185">
        <v>0</v>
      </c>
      <c r="AX33" s="842">
        <v>5000</v>
      </c>
      <c r="AY33" s="841">
        <v>6000</v>
      </c>
      <c r="AZ33" s="841">
        <v>150</v>
      </c>
      <c r="BA33" s="842">
        <v>4140</v>
      </c>
      <c r="BB33" s="843">
        <v>9857.1428571428569</v>
      </c>
      <c r="BC33" s="850">
        <v>0</v>
      </c>
      <c r="BD33" s="844">
        <v>0</v>
      </c>
      <c r="BE33" s="841">
        <v>283000</v>
      </c>
      <c r="BF33" s="844">
        <v>554680</v>
      </c>
      <c r="BG33" s="799">
        <v>49.15</v>
      </c>
      <c r="BJ33" s="1197"/>
      <c r="BK33" s="1197"/>
      <c r="BL33" s="1197"/>
      <c r="BM33" s="1219"/>
      <c r="BN33" s="1215"/>
      <c r="BO33" s="1197"/>
    </row>
    <row r="34" spans="2:67" x14ac:dyDescent="0.25">
      <c r="B34" s="903">
        <v>24</v>
      </c>
      <c r="C34" s="904">
        <v>41548</v>
      </c>
      <c r="D34" s="922" t="s">
        <v>202</v>
      </c>
      <c r="E34" s="1169">
        <v>14864</v>
      </c>
      <c r="F34" s="865">
        <v>12560</v>
      </c>
      <c r="G34" s="1762">
        <v>2304</v>
      </c>
      <c r="H34" s="1214">
        <v>170</v>
      </c>
      <c r="I34" s="1216">
        <v>64</v>
      </c>
      <c r="J34" s="330">
        <v>0.19</v>
      </c>
      <c r="K34" s="1217">
        <v>12</v>
      </c>
      <c r="L34" s="1137">
        <v>3.0339805825242721</v>
      </c>
      <c r="M34" s="197">
        <v>5</v>
      </c>
      <c r="N34" s="996">
        <v>0</v>
      </c>
      <c r="O34" s="197">
        <v>38</v>
      </c>
      <c r="P34" s="1766">
        <v>1</v>
      </c>
      <c r="Q34" s="911">
        <v>5</v>
      </c>
      <c r="R34" s="756">
        <v>0</v>
      </c>
      <c r="S34" s="154"/>
      <c r="T34" s="756">
        <v>4</v>
      </c>
      <c r="U34" s="154">
        <v>1</v>
      </c>
      <c r="V34" s="1222">
        <v>137</v>
      </c>
      <c r="W34" s="778">
        <v>283</v>
      </c>
      <c r="X34" s="778">
        <v>1413</v>
      </c>
      <c r="Y34" s="778">
        <v>914</v>
      </c>
      <c r="Z34" s="778">
        <v>341</v>
      </c>
      <c r="AA34" s="778">
        <v>30</v>
      </c>
      <c r="AB34" s="1205">
        <v>5534</v>
      </c>
      <c r="AC34" s="1206">
        <v>99</v>
      </c>
      <c r="AD34" s="1206">
        <v>99</v>
      </c>
      <c r="AE34" s="1207">
        <v>100</v>
      </c>
      <c r="AF34" s="1165">
        <v>2650</v>
      </c>
      <c r="AG34" s="1165">
        <v>2606</v>
      </c>
      <c r="AH34" s="1174">
        <v>53</v>
      </c>
      <c r="AI34" s="1174">
        <v>577</v>
      </c>
      <c r="AJ34" s="1175">
        <v>5287.89</v>
      </c>
      <c r="AK34" s="34">
        <v>7797.39</v>
      </c>
      <c r="AL34" s="761">
        <v>3836.3199999999997</v>
      </c>
      <c r="AM34" s="829">
        <v>5370.847999999999</v>
      </c>
      <c r="AN34" s="1182">
        <v>7565</v>
      </c>
      <c r="AO34" s="1173">
        <v>758</v>
      </c>
      <c r="AP34" s="1176">
        <v>1000</v>
      </c>
      <c r="AQ34" s="1176">
        <v>50</v>
      </c>
      <c r="AR34" s="1176">
        <v>225</v>
      </c>
      <c r="AS34" s="1176">
        <v>2</v>
      </c>
      <c r="AT34" s="1176">
        <v>25</v>
      </c>
      <c r="AU34" s="1176">
        <v>0</v>
      </c>
      <c r="AV34" s="1176">
        <v>100</v>
      </c>
      <c r="AW34" s="1176">
        <v>0</v>
      </c>
      <c r="AX34" s="825">
        <v>49000</v>
      </c>
      <c r="AY34" s="813">
        <v>72000</v>
      </c>
      <c r="AZ34" s="813">
        <v>240</v>
      </c>
      <c r="BA34" s="825">
        <v>150000</v>
      </c>
      <c r="BB34" s="833">
        <v>350000</v>
      </c>
      <c r="BC34" s="813">
        <v>7450</v>
      </c>
      <c r="BD34" s="838">
        <v>7450</v>
      </c>
      <c r="BE34" s="813">
        <v>3575</v>
      </c>
      <c r="BF34" s="814">
        <v>6500</v>
      </c>
      <c r="BG34" s="752">
        <v>55.27</v>
      </c>
      <c r="BJ34" s="1197"/>
      <c r="BK34" s="1197"/>
      <c r="BL34" s="1197"/>
      <c r="BM34" s="1219"/>
      <c r="BN34" s="1215"/>
      <c r="BO34" s="1197"/>
    </row>
    <row r="35" spans="2:67" x14ac:dyDescent="0.25">
      <c r="B35" s="1248">
        <v>25</v>
      </c>
      <c r="C35" s="1249">
        <v>41551</v>
      </c>
      <c r="D35" s="1250" t="s">
        <v>79</v>
      </c>
      <c r="E35" s="1251">
        <v>115024</v>
      </c>
      <c r="F35" s="1764">
        <v>89835</v>
      </c>
      <c r="G35" s="1765">
        <v>25189</v>
      </c>
      <c r="H35" s="788">
        <v>2111</v>
      </c>
      <c r="I35" s="1252">
        <v>939</v>
      </c>
      <c r="J35" s="1253">
        <v>0.22</v>
      </c>
      <c r="K35" s="1254">
        <v>11</v>
      </c>
      <c r="L35" s="1246">
        <v>2.5620707871104065</v>
      </c>
      <c r="M35" s="197" t="s">
        <v>361</v>
      </c>
      <c r="N35" s="974" t="s">
        <v>361</v>
      </c>
      <c r="O35" s="1233" t="s">
        <v>361</v>
      </c>
      <c r="P35" s="1233" t="s">
        <v>361</v>
      </c>
      <c r="Q35" s="1255" t="s">
        <v>361</v>
      </c>
      <c r="R35" s="756" t="s">
        <v>361</v>
      </c>
      <c r="S35" s="154"/>
      <c r="T35" s="756" t="s">
        <v>361</v>
      </c>
      <c r="U35" s="756" t="s">
        <v>361</v>
      </c>
      <c r="V35" s="756" t="s">
        <v>361</v>
      </c>
      <c r="W35" s="751">
        <v>0</v>
      </c>
      <c r="X35" s="751">
        <v>0</v>
      </c>
      <c r="Y35" s="1228">
        <v>0</v>
      </c>
      <c r="Z35" s="1228">
        <v>0</v>
      </c>
      <c r="AA35" s="751">
        <v>110</v>
      </c>
      <c r="AB35" s="1205">
        <v>53319</v>
      </c>
      <c r="AC35" s="1206">
        <v>100</v>
      </c>
      <c r="AD35" s="1206">
        <v>98</v>
      </c>
      <c r="AE35" s="1207">
        <v>100</v>
      </c>
      <c r="AF35" s="1165">
        <v>10399</v>
      </c>
      <c r="AG35" s="1165">
        <v>11889</v>
      </c>
      <c r="AH35" s="1174">
        <v>545</v>
      </c>
      <c r="AI35" s="1174">
        <v>3965</v>
      </c>
      <c r="AJ35" s="1175">
        <v>18440.189999999999</v>
      </c>
      <c r="AK35" s="34">
        <v>22033.47</v>
      </c>
      <c r="AL35" s="761">
        <v>14718.45</v>
      </c>
      <c r="AM35" s="829">
        <v>23549.520000000004</v>
      </c>
      <c r="AN35" s="1180">
        <v>24390</v>
      </c>
      <c r="AO35" s="1181">
        <v>2284</v>
      </c>
      <c r="AP35" s="543">
        <v>1500</v>
      </c>
      <c r="AQ35" s="543">
        <v>390</v>
      </c>
      <c r="AR35" s="543">
        <v>112</v>
      </c>
      <c r="AS35" s="543">
        <v>154</v>
      </c>
      <c r="AT35" s="543">
        <v>450</v>
      </c>
      <c r="AU35" s="543">
        <v>1150</v>
      </c>
      <c r="AV35" s="543">
        <v>130</v>
      </c>
      <c r="AW35" s="543">
        <v>160</v>
      </c>
      <c r="AX35" s="831">
        <v>52500</v>
      </c>
      <c r="AY35" s="610">
        <v>3050000</v>
      </c>
      <c r="AZ35" s="610">
        <v>1200</v>
      </c>
      <c r="BA35" s="831">
        <v>850000</v>
      </c>
      <c r="BB35" s="832">
        <v>1870000.0000000002</v>
      </c>
      <c r="BC35" s="610">
        <v>50200</v>
      </c>
      <c r="BD35" s="809">
        <v>59058.823529411769</v>
      </c>
      <c r="BE35" s="610">
        <v>130000</v>
      </c>
      <c r="BF35" s="809">
        <v>269285.71428571426</v>
      </c>
      <c r="BG35" s="799">
        <v>62.36</v>
      </c>
      <c r="BJ35" s="1197"/>
      <c r="BK35" s="1197"/>
      <c r="BL35" s="1197"/>
      <c r="BM35" s="1219"/>
      <c r="BN35" s="1215"/>
    </row>
    <row r="36" spans="2:67" x14ac:dyDescent="0.25">
      <c r="B36" s="925">
        <v>26</v>
      </c>
      <c r="C36" s="904">
        <v>41615</v>
      </c>
      <c r="D36" s="922" t="s">
        <v>61</v>
      </c>
      <c r="E36" s="1169">
        <v>23942</v>
      </c>
      <c r="F36" s="865">
        <v>16339</v>
      </c>
      <c r="G36" s="1762">
        <v>7603</v>
      </c>
      <c r="H36" s="1214">
        <v>248</v>
      </c>
      <c r="I36" s="1216">
        <v>128</v>
      </c>
      <c r="J36" s="330">
        <v>0.62</v>
      </c>
      <c r="K36" s="330">
        <v>9.1</v>
      </c>
      <c r="L36" s="1137">
        <v>3.1799163179916317</v>
      </c>
      <c r="M36" s="197">
        <v>4</v>
      </c>
      <c r="N36" s="996">
        <v>0</v>
      </c>
      <c r="O36" s="197">
        <v>27</v>
      </c>
      <c r="P36" s="911">
        <v>6</v>
      </c>
      <c r="Q36" s="911">
        <v>4</v>
      </c>
      <c r="R36" s="756">
        <v>0</v>
      </c>
      <c r="S36" s="154"/>
      <c r="T36" s="756">
        <v>7</v>
      </c>
      <c r="U36" s="154">
        <v>2</v>
      </c>
      <c r="V36" s="330">
        <v>187</v>
      </c>
      <c r="W36" s="778">
        <v>287</v>
      </c>
      <c r="X36" s="778">
        <v>1732</v>
      </c>
      <c r="Y36" s="778">
        <v>1351</v>
      </c>
      <c r="Z36" s="778">
        <v>433</v>
      </c>
      <c r="AA36" s="778">
        <v>110</v>
      </c>
      <c r="AB36" s="1205">
        <v>10718</v>
      </c>
      <c r="AC36" s="1206">
        <v>100</v>
      </c>
      <c r="AD36" s="1206">
        <v>90</v>
      </c>
      <c r="AE36" s="1207">
        <v>100</v>
      </c>
      <c r="AF36" s="1165">
        <v>6503</v>
      </c>
      <c r="AG36" s="1165">
        <v>3458</v>
      </c>
      <c r="AH36" s="1174">
        <v>36</v>
      </c>
      <c r="AI36" s="1174">
        <v>576</v>
      </c>
      <c r="AJ36" s="1175">
        <v>2569.65</v>
      </c>
      <c r="AK36" s="34">
        <v>8694.3799999999992</v>
      </c>
      <c r="AL36" s="761">
        <v>633.1099999999999</v>
      </c>
      <c r="AM36" s="829">
        <v>890.86761047508605</v>
      </c>
      <c r="AN36" s="1182">
        <v>14252</v>
      </c>
      <c r="AO36" s="1173">
        <v>4172</v>
      </c>
      <c r="AP36" s="1176">
        <v>1000</v>
      </c>
      <c r="AQ36" s="1176">
        <v>220</v>
      </c>
      <c r="AR36" s="1176">
        <v>150</v>
      </c>
      <c r="AS36" s="1176">
        <v>455</v>
      </c>
      <c r="AT36" s="1176">
        <v>0</v>
      </c>
      <c r="AU36" s="1176">
        <v>850</v>
      </c>
      <c r="AV36" s="1176">
        <v>750</v>
      </c>
      <c r="AW36" s="1176">
        <v>120</v>
      </c>
      <c r="AX36" s="825">
        <v>742000</v>
      </c>
      <c r="AY36" s="813">
        <v>100000</v>
      </c>
      <c r="AZ36" s="813">
        <v>450</v>
      </c>
      <c r="BA36" s="825">
        <v>1300000</v>
      </c>
      <c r="BB36" s="833">
        <v>2700000</v>
      </c>
      <c r="BC36" s="835">
        <v>204000</v>
      </c>
      <c r="BD36" s="833">
        <v>204000</v>
      </c>
      <c r="BE36" s="813">
        <v>0</v>
      </c>
      <c r="BF36" s="814">
        <v>0</v>
      </c>
      <c r="BG36" s="752">
        <v>58.79</v>
      </c>
      <c r="BJ36" s="1197"/>
      <c r="BK36" s="1197"/>
      <c r="BL36" s="1197"/>
      <c r="BM36" s="1219"/>
      <c r="BN36" s="1215"/>
    </row>
    <row r="37" spans="2:67" x14ac:dyDescent="0.25">
      <c r="B37" s="903">
        <v>27</v>
      </c>
      <c r="C37" s="904">
        <v>41660</v>
      </c>
      <c r="D37" s="922" t="s">
        <v>85</v>
      </c>
      <c r="E37" s="1169">
        <v>13651</v>
      </c>
      <c r="F37" s="865">
        <v>12122</v>
      </c>
      <c r="G37" s="1762">
        <v>1529</v>
      </c>
      <c r="H37" s="549">
        <v>180</v>
      </c>
      <c r="I37" s="1216">
        <v>74</v>
      </c>
      <c r="J37" s="330">
        <v>0.83</v>
      </c>
      <c r="K37" s="330">
        <v>12.6</v>
      </c>
      <c r="L37" s="1137">
        <v>2.6220614828209765</v>
      </c>
      <c r="M37" s="197">
        <v>2</v>
      </c>
      <c r="N37" s="974">
        <v>0</v>
      </c>
      <c r="O37" s="197">
        <v>40</v>
      </c>
      <c r="P37" s="1767">
        <v>0</v>
      </c>
      <c r="Q37" s="911">
        <v>2</v>
      </c>
      <c r="R37" s="756">
        <v>0</v>
      </c>
      <c r="S37" s="154"/>
      <c r="T37" s="756">
        <v>5</v>
      </c>
      <c r="U37" s="154">
        <v>2</v>
      </c>
      <c r="V37" s="330">
        <v>115</v>
      </c>
      <c r="W37" s="751">
        <v>226</v>
      </c>
      <c r="X37" s="751">
        <v>1359</v>
      </c>
      <c r="Y37" s="751">
        <v>647</v>
      </c>
      <c r="Z37" s="751">
        <v>209</v>
      </c>
      <c r="AA37" s="751">
        <v>65</v>
      </c>
      <c r="AB37" s="1205">
        <v>0</v>
      </c>
      <c r="AC37" s="1206">
        <v>99</v>
      </c>
      <c r="AD37" s="1206">
        <v>97</v>
      </c>
      <c r="AE37" s="1207">
        <v>100</v>
      </c>
      <c r="AF37" s="1165">
        <v>380</v>
      </c>
      <c r="AG37" s="1165">
        <v>305</v>
      </c>
      <c r="AH37" s="1174">
        <v>32</v>
      </c>
      <c r="AI37" s="1174">
        <v>295</v>
      </c>
      <c r="AJ37" s="1175">
        <v>3618.52</v>
      </c>
      <c r="AK37" s="34">
        <v>4925.7</v>
      </c>
      <c r="AL37" s="761">
        <v>2883.27</v>
      </c>
      <c r="AM37" s="829">
        <v>3748.2510000000002</v>
      </c>
      <c r="AN37" s="1183">
        <v>5127</v>
      </c>
      <c r="AO37" s="1184">
        <v>61</v>
      </c>
      <c r="AP37" s="1185">
        <v>600</v>
      </c>
      <c r="AQ37" s="1185">
        <v>25</v>
      </c>
      <c r="AR37" s="1185">
        <v>40</v>
      </c>
      <c r="AS37" s="1185">
        <v>0</v>
      </c>
      <c r="AT37" s="1185">
        <v>0</v>
      </c>
      <c r="AU37" s="1185">
        <v>100</v>
      </c>
      <c r="AV37" s="1185">
        <v>0</v>
      </c>
      <c r="AW37" s="1185">
        <v>45</v>
      </c>
      <c r="AX37" s="842">
        <v>18000</v>
      </c>
      <c r="AY37" s="841">
        <v>5600</v>
      </c>
      <c r="AZ37" s="841">
        <v>30</v>
      </c>
      <c r="BA37" s="842">
        <v>85000</v>
      </c>
      <c r="BB37" s="843">
        <v>180000</v>
      </c>
      <c r="BC37" s="841">
        <v>0</v>
      </c>
      <c r="BD37" s="844">
        <v>0</v>
      </c>
      <c r="BE37" s="841">
        <v>15000</v>
      </c>
      <c r="BF37" s="844">
        <v>30000</v>
      </c>
      <c r="BG37" s="799">
        <v>57.84</v>
      </c>
      <c r="BJ37" s="1197"/>
      <c r="BK37" s="1197"/>
      <c r="BL37" s="1197"/>
      <c r="BM37" s="1219"/>
      <c r="BN37" s="1215"/>
    </row>
    <row r="38" spans="2:67" x14ac:dyDescent="0.25">
      <c r="B38" s="903">
        <v>28</v>
      </c>
      <c r="C38" s="904">
        <v>41668</v>
      </c>
      <c r="D38" s="922" t="s">
        <v>86</v>
      </c>
      <c r="E38" s="1169">
        <v>34285</v>
      </c>
      <c r="F38" s="865">
        <v>29856</v>
      </c>
      <c r="G38" s="1762">
        <v>4429</v>
      </c>
      <c r="H38" s="549">
        <v>368</v>
      </c>
      <c r="I38" s="1216">
        <v>180</v>
      </c>
      <c r="J38" s="330">
        <v>7.0000000000000007E-2</v>
      </c>
      <c r="K38" s="330">
        <v>18.2</v>
      </c>
      <c r="L38" s="1137">
        <v>2.851425712856428</v>
      </c>
      <c r="M38" s="197">
        <v>9</v>
      </c>
      <c r="N38" s="996">
        <v>0</v>
      </c>
      <c r="O38" s="197">
        <v>90</v>
      </c>
      <c r="P38" s="1168">
        <v>2</v>
      </c>
      <c r="Q38" s="911">
        <v>9</v>
      </c>
      <c r="R38" s="756">
        <v>0</v>
      </c>
      <c r="S38" s="154"/>
      <c r="T38" s="756">
        <v>10</v>
      </c>
      <c r="U38" s="154">
        <v>2</v>
      </c>
      <c r="V38" s="330">
        <v>273</v>
      </c>
      <c r="W38" s="778">
        <v>519</v>
      </c>
      <c r="X38" s="778">
        <v>2790</v>
      </c>
      <c r="Y38" s="778">
        <v>1994</v>
      </c>
      <c r="Z38" s="778">
        <v>690</v>
      </c>
      <c r="AA38" s="778">
        <v>171</v>
      </c>
      <c r="AB38" s="1205">
        <v>11683</v>
      </c>
      <c r="AC38" s="1206">
        <v>100</v>
      </c>
      <c r="AD38" s="1206">
        <v>100</v>
      </c>
      <c r="AE38" s="1207">
        <v>100</v>
      </c>
      <c r="AF38" s="1165">
        <v>6155</v>
      </c>
      <c r="AG38" s="1165">
        <v>5915</v>
      </c>
      <c r="AH38" s="1174">
        <v>399</v>
      </c>
      <c r="AI38" s="1174">
        <v>4709</v>
      </c>
      <c r="AJ38" s="1175">
        <v>6485.79</v>
      </c>
      <c r="AK38" s="34">
        <v>31594.74</v>
      </c>
      <c r="AL38" s="761">
        <v>4846.99</v>
      </c>
      <c r="AM38" s="829">
        <v>6301.0869999999995</v>
      </c>
      <c r="AN38" s="1182">
        <v>6229</v>
      </c>
      <c r="AO38" s="1173">
        <v>1745</v>
      </c>
      <c r="AP38" s="1176">
        <v>700</v>
      </c>
      <c r="AQ38" s="1176">
        <v>175</v>
      </c>
      <c r="AR38" s="1176">
        <v>100</v>
      </c>
      <c r="AS38" s="1176">
        <v>65</v>
      </c>
      <c r="AT38" s="1176">
        <v>800</v>
      </c>
      <c r="AU38" s="1176">
        <v>2800</v>
      </c>
      <c r="AV38" s="1176">
        <v>95</v>
      </c>
      <c r="AW38" s="1176">
        <v>93</v>
      </c>
      <c r="AX38" s="825">
        <v>8000</v>
      </c>
      <c r="AY38" s="813">
        <v>88000</v>
      </c>
      <c r="AZ38" s="813">
        <v>765</v>
      </c>
      <c r="BA38" s="825">
        <v>100000</v>
      </c>
      <c r="BB38" s="833">
        <v>210000.00000000003</v>
      </c>
      <c r="BC38" s="813">
        <v>61200</v>
      </c>
      <c r="BD38" s="814">
        <v>76500</v>
      </c>
      <c r="BE38" s="813">
        <v>5700</v>
      </c>
      <c r="BF38" s="814">
        <v>10027.777777777777</v>
      </c>
      <c r="BG38" s="752">
        <v>55.76</v>
      </c>
      <c r="BJ38" s="1197"/>
      <c r="BK38" s="1197"/>
      <c r="BL38" s="1197"/>
      <c r="BM38" s="1219"/>
      <c r="BN38" s="1215"/>
    </row>
    <row r="39" spans="2:67" x14ac:dyDescent="0.25">
      <c r="B39" s="903">
        <v>29</v>
      </c>
      <c r="C39" s="904">
        <v>41676</v>
      </c>
      <c r="D39" s="922" t="s">
        <v>62</v>
      </c>
      <c r="E39" s="1169">
        <v>10745</v>
      </c>
      <c r="F39" s="865">
        <v>9236</v>
      </c>
      <c r="G39" s="1762">
        <v>1509</v>
      </c>
      <c r="H39" s="549">
        <v>135</v>
      </c>
      <c r="I39" s="1216">
        <v>42</v>
      </c>
      <c r="J39" s="330">
        <v>0.26</v>
      </c>
      <c r="K39" s="330">
        <v>7.1</v>
      </c>
      <c r="L39" s="1137">
        <v>1.7441860465116279</v>
      </c>
      <c r="M39" s="197">
        <v>4</v>
      </c>
      <c r="N39" s="974">
        <v>0</v>
      </c>
      <c r="O39" s="197">
        <v>39</v>
      </c>
      <c r="P39" s="1767">
        <v>0</v>
      </c>
      <c r="Q39" s="911">
        <v>4</v>
      </c>
      <c r="R39" s="756">
        <v>0</v>
      </c>
      <c r="S39" s="154"/>
      <c r="T39" s="756">
        <v>3</v>
      </c>
      <c r="U39" s="154">
        <v>1</v>
      </c>
      <c r="V39" s="330">
        <v>103</v>
      </c>
      <c r="W39" s="751">
        <v>177</v>
      </c>
      <c r="X39" s="751">
        <v>1072</v>
      </c>
      <c r="Y39" s="751">
        <v>629</v>
      </c>
      <c r="Z39" s="751">
        <v>202</v>
      </c>
      <c r="AA39" s="751">
        <v>0</v>
      </c>
      <c r="AB39" s="1205">
        <v>3835</v>
      </c>
      <c r="AC39" s="1206">
        <v>99</v>
      </c>
      <c r="AD39" s="1206">
        <v>93</v>
      </c>
      <c r="AE39" s="1207">
        <v>96</v>
      </c>
      <c r="AF39" s="1165">
        <v>1189</v>
      </c>
      <c r="AG39" s="1165">
        <v>1419</v>
      </c>
      <c r="AH39" s="1174">
        <v>17</v>
      </c>
      <c r="AI39" s="1174">
        <v>228</v>
      </c>
      <c r="AJ39" s="1175">
        <v>4176.6000000000004</v>
      </c>
      <c r="AK39" s="34">
        <v>9943.23</v>
      </c>
      <c r="AL39" s="761">
        <v>2408.6000000000004</v>
      </c>
      <c r="AM39" s="829">
        <v>3612.9000000000005</v>
      </c>
      <c r="AN39" s="1180">
        <v>6854</v>
      </c>
      <c r="AO39" s="1181">
        <v>1093</v>
      </c>
      <c r="AP39" s="543">
        <v>1500</v>
      </c>
      <c r="AQ39" s="543">
        <v>60</v>
      </c>
      <c r="AR39" s="543">
        <v>40</v>
      </c>
      <c r="AS39" s="543">
        <v>0</v>
      </c>
      <c r="AT39" s="543">
        <v>200</v>
      </c>
      <c r="AU39" s="543">
        <v>150</v>
      </c>
      <c r="AV39" s="543">
        <v>150</v>
      </c>
      <c r="AW39" s="543">
        <v>100</v>
      </c>
      <c r="AX39" s="831">
        <v>10000</v>
      </c>
      <c r="AY39" s="610">
        <v>30000</v>
      </c>
      <c r="AZ39" s="610">
        <v>165</v>
      </c>
      <c r="BA39" s="831">
        <v>25000</v>
      </c>
      <c r="BB39" s="832">
        <v>59523.809523809527</v>
      </c>
      <c r="BC39" s="834">
        <v>0</v>
      </c>
      <c r="BD39" s="832">
        <v>0</v>
      </c>
      <c r="BE39" s="610">
        <v>35000</v>
      </c>
      <c r="BF39" s="809">
        <v>75000</v>
      </c>
      <c r="BG39" s="799">
        <v>25.07</v>
      </c>
      <c r="BJ39" s="1197"/>
      <c r="BK39" s="1197"/>
      <c r="BL39" s="1197"/>
      <c r="BM39" s="1219"/>
      <c r="BN39" s="1215"/>
    </row>
    <row r="40" spans="2:67" x14ac:dyDescent="0.25">
      <c r="B40" s="903">
        <v>30</v>
      </c>
      <c r="C40" s="904">
        <v>41770</v>
      </c>
      <c r="D40" s="922" t="s">
        <v>77</v>
      </c>
      <c r="E40" s="1169">
        <v>24414</v>
      </c>
      <c r="F40" s="865">
        <v>21934</v>
      </c>
      <c r="G40" s="1762">
        <v>2480</v>
      </c>
      <c r="H40" s="549">
        <v>364</v>
      </c>
      <c r="I40" s="1216">
        <v>127</v>
      </c>
      <c r="J40" s="330">
        <v>0.13</v>
      </c>
      <c r="K40" s="330">
        <v>8.8000000000000007</v>
      </c>
      <c r="L40" s="1137">
        <v>1.0162601626016259</v>
      </c>
      <c r="M40" s="197">
        <v>7</v>
      </c>
      <c r="N40" s="996">
        <v>0</v>
      </c>
      <c r="O40" s="197">
        <v>55</v>
      </c>
      <c r="P40" s="154">
        <v>2</v>
      </c>
      <c r="Q40" s="911">
        <v>7</v>
      </c>
      <c r="R40" s="756">
        <v>0</v>
      </c>
      <c r="S40" s="154"/>
      <c r="T40" s="756">
        <v>6</v>
      </c>
      <c r="U40" s="154">
        <v>2</v>
      </c>
      <c r="V40" s="330">
        <v>212</v>
      </c>
      <c r="W40" s="778">
        <v>448</v>
      </c>
      <c r="X40" s="778">
        <v>2616</v>
      </c>
      <c r="Y40" s="778">
        <v>1455</v>
      </c>
      <c r="Z40" s="778">
        <v>426</v>
      </c>
      <c r="AA40" s="778">
        <v>110</v>
      </c>
      <c r="AB40" s="1205">
        <v>7551</v>
      </c>
      <c r="AC40" s="1206">
        <v>100</v>
      </c>
      <c r="AD40" s="1206">
        <v>98</v>
      </c>
      <c r="AE40" s="1207">
        <v>100</v>
      </c>
      <c r="AF40" s="1165">
        <v>1246</v>
      </c>
      <c r="AG40" s="1165">
        <v>974</v>
      </c>
      <c r="AH40" s="1174">
        <v>57</v>
      </c>
      <c r="AI40" s="1174">
        <v>726</v>
      </c>
      <c r="AJ40" s="1175">
        <v>7472.17</v>
      </c>
      <c r="AK40" s="34">
        <v>11990.46</v>
      </c>
      <c r="AL40" s="761">
        <v>5989.87</v>
      </c>
      <c r="AM40" s="829">
        <v>8984.8050000000003</v>
      </c>
      <c r="AN40" s="1182">
        <v>8875</v>
      </c>
      <c r="AO40" s="1173">
        <v>643</v>
      </c>
      <c r="AP40" s="1176">
        <v>1200</v>
      </c>
      <c r="AQ40" s="1176">
        <v>55</v>
      </c>
      <c r="AR40" s="1176">
        <v>18</v>
      </c>
      <c r="AS40" s="1176">
        <v>8</v>
      </c>
      <c r="AT40" s="1176">
        <v>191</v>
      </c>
      <c r="AU40" s="1176">
        <v>0</v>
      </c>
      <c r="AV40" s="1176">
        <v>145</v>
      </c>
      <c r="AW40" s="1176">
        <v>80</v>
      </c>
      <c r="AX40" s="825">
        <v>30000</v>
      </c>
      <c r="AY40" s="813">
        <v>54000</v>
      </c>
      <c r="AZ40" s="813">
        <v>155</v>
      </c>
      <c r="BA40" s="825">
        <v>122000</v>
      </c>
      <c r="BB40" s="833">
        <v>300000</v>
      </c>
      <c r="BC40" s="835">
        <v>0</v>
      </c>
      <c r="BD40" s="838">
        <v>0</v>
      </c>
      <c r="BE40" s="813">
        <v>7000</v>
      </c>
      <c r="BF40" s="814">
        <v>13799.999999999998</v>
      </c>
      <c r="BG40" s="752">
        <v>58.52</v>
      </c>
      <c r="BJ40" s="1197"/>
      <c r="BK40" s="1197"/>
      <c r="BL40" s="1197"/>
      <c r="BM40" s="1219"/>
      <c r="BN40" s="1215"/>
    </row>
    <row r="41" spans="2:67" x14ac:dyDescent="0.25">
      <c r="B41" s="889">
        <v>31</v>
      </c>
      <c r="C41" s="904">
        <v>41791</v>
      </c>
      <c r="D41" s="922" t="s">
        <v>78</v>
      </c>
      <c r="E41" s="1169">
        <v>17717</v>
      </c>
      <c r="F41" s="865">
        <v>15164</v>
      </c>
      <c r="G41" s="1762">
        <v>2553</v>
      </c>
      <c r="H41" s="549">
        <v>238</v>
      </c>
      <c r="I41" s="1216">
        <v>102</v>
      </c>
      <c r="J41" s="330">
        <v>0.12</v>
      </c>
      <c r="K41" s="330">
        <v>6.7</v>
      </c>
      <c r="L41" s="1137">
        <v>2.4021352313167257</v>
      </c>
      <c r="M41" s="197">
        <v>6</v>
      </c>
      <c r="N41" s="974">
        <v>0</v>
      </c>
      <c r="O41" s="197">
        <v>51</v>
      </c>
      <c r="P41" s="911">
        <v>1</v>
      </c>
      <c r="Q41" s="911">
        <v>6</v>
      </c>
      <c r="R41" s="756">
        <v>0</v>
      </c>
      <c r="S41" s="154"/>
      <c r="T41" s="756">
        <v>7</v>
      </c>
      <c r="U41" s="154">
        <v>2</v>
      </c>
      <c r="V41" s="330">
        <v>169</v>
      </c>
      <c r="W41" s="751">
        <v>310</v>
      </c>
      <c r="X41" s="751">
        <v>1577</v>
      </c>
      <c r="Y41" s="751">
        <v>1024</v>
      </c>
      <c r="Z41" s="751">
        <v>479</v>
      </c>
      <c r="AA41" s="751">
        <v>27</v>
      </c>
      <c r="AB41" s="1205">
        <v>6213</v>
      </c>
      <c r="AC41" s="1206">
        <v>98.65</v>
      </c>
      <c r="AD41" s="1206">
        <v>94.59</v>
      </c>
      <c r="AE41" s="1207">
        <v>95.37</v>
      </c>
      <c r="AF41" s="1165">
        <v>1875</v>
      </c>
      <c r="AG41" s="1165">
        <v>10008</v>
      </c>
      <c r="AH41" s="1174">
        <v>105</v>
      </c>
      <c r="AI41" s="1174">
        <v>1470</v>
      </c>
      <c r="AJ41" s="1175">
        <v>3792.68</v>
      </c>
      <c r="AK41" s="34">
        <v>7128.81</v>
      </c>
      <c r="AL41" s="761">
        <v>2733.25</v>
      </c>
      <c r="AM41" s="829">
        <v>3826.5499999999997</v>
      </c>
      <c r="AN41" s="1183">
        <v>17355</v>
      </c>
      <c r="AO41" s="1184">
        <v>1382</v>
      </c>
      <c r="AP41" s="1185">
        <v>900</v>
      </c>
      <c r="AQ41" s="1185">
        <v>70</v>
      </c>
      <c r="AR41" s="1185">
        <v>130</v>
      </c>
      <c r="AS41" s="1185">
        <v>113</v>
      </c>
      <c r="AT41" s="1185">
        <v>0</v>
      </c>
      <c r="AU41" s="1185">
        <v>40</v>
      </c>
      <c r="AV41" s="1185">
        <v>18</v>
      </c>
      <c r="AW41" s="1185">
        <v>35</v>
      </c>
      <c r="AX41" s="842">
        <v>6000</v>
      </c>
      <c r="AY41" s="841">
        <v>60000</v>
      </c>
      <c r="AZ41" s="841">
        <v>170</v>
      </c>
      <c r="BA41" s="842">
        <v>180000</v>
      </c>
      <c r="BB41" s="843">
        <v>360000</v>
      </c>
      <c r="BC41" s="850">
        <v>4480</v>
      </c>
      <c r="BD41" s="847">
        <v>5600</v>
      </c>
      <c r="BE41" s="841">
        <v>0</v>
      </c>
      <c r="BF41" s="844">
        <v>0</v>
      </c>
      <c r="BG41" s="799">
        <v>55.28</v>
      </c>
      <c r="BJ41" s="1197"/>
      <c r="BK41" s="1197"/>
      <c r="BL41" s="1197"/>
      <c r="BM41" s="1219"/>
      <c r="BN41" s="1215"/>
    </row>
    <row r="42" spans="2:67" x14ac:dyDescent="0.25">
      <c r="B42" s="903">
        <v>32</v>
      </c>
      <c r="C42" s="904">
        <v>41799</v>
      </c>
      <c r="D42" s="922" t="s">
        <v>63</v>
      </c>
      <c r="E42" s="1170">
        <v>11024</v>
      </c>
      <c r="F42" s="865">
        <v>9966</v>
      </c>
      <c r="G42" s="1762">
        <v>3044</v>
      </c>
      <c r="H42" s="549">
        <v>142</v>
      </c>
      <c r="I42" s="1216">
        <v>74</v>
      </c>
      <c r="J42" s="330">
        <v>0.38</v>
      </c>
      <c r="K42" s="330">
        <v>12.8</v>
      </c>
      <c r="L42" s="1137">
        <v>2.6602176541717046</v>
      </c>
      <c r="M42" s="197">
        <v>4</v>
      </c>
      <c r="N42" s="996">
        <v>0</v>
      </c>
      <c r="O42" s="197">
        <v>44</v>
      </c>
      <c r="P42" s="1766">
        <v>0</v>
      </c>
      <c r="Q42" s="911">
        <v>4</v>
      </c>
      <c r="R42" s="756">
        <v>0</v>
      </c>
      <c r="S42" s="154"/>
      <c r="T42" s="756">
        <v>4</v>
      </c>
      <c r="U42" s="154">
        <v>2</v>
      </c>
      <c r="V42" s="330">
        <v>123</v>
      </c>
      <c r="W42" s="778">
        <v>195</v>
      </c>
      <c r="X42" s="778">
        <v>1049</v>
      </c>
      <c r="Y42" s="778">
        <v>690</v>
      </c>
      <c r="Z42" s="778">
        <v>261</v>
      </c>
      <c r="AA42" s="778">
        <v>61</v>
      </c>
      <c r="AB42" s="1205">
        <v>4316</v>
      </c>
      <c r="AC42" s="1206">
        <v>100</v>
      </c>
      <c r="AD42" s="1206">
        <v>100</v>
      </c>
      <c r="AE42" s="1207">
        <v>100</v>
      </c>
      <c r="AF42" s="1165">
        <v>15365</v>
      </c>
      <c r="AG42" s="1165">
        <v>4672</v>
      </c>
      <c r="AH42" s="1174">
        <v>50</v>
      </c>
      <c r="AI42" s="1174">
        <v>354</v>
      </c>
      <c r="AJ42" s="1175">
        <v>6351.75</v>
      </c>
      <c r="AK42" s="34">
        <v>19452.54</v>
      </c>
      <c r="AL42" s="761">
        <v>2763.59</v>
      </c>
      <c r="AM42" s="829">
        <v>3454.4875000000002</v>
      </c>
      <c r="AN42" s="1182">
        <v>16983</v>
      </c>
      <c r="AO42" s="1173">
        <v>816</v>
      </c>
      <c r="AP42" s="1176">
        <v>1300</v>
      </c>
      <c r="AQ42" s="1176">
        <v>950</v>
      </c>
      <c r="AR42" s="1176">
        <v>80</v>
      </c>
      <c r="AS42" s="1176">
        <v>52</v>
      </c>
      <c r="AT42" s="1176">
        <v>0</v>
      </c>
      <c r="AU42" s="1176">
        <v>1500</v>
      </c>
      <c r="AV42" s="1176">
        <v>0</v>
      </c>
      <c r="AW42" s="1176">
        <v>400</v>
      </c>
      <c r="AX42" s="825">
        <v>1000</v>
      </c>
      <c r="AY42" s="813">
        <v>9600</v>
      </c>
      <c r="AZ42" s="813">
        <v>55</v>
      </c>
      <c r="BA42" s="825">
        <v>735000</v>
      </c>
      <c r="BB42" s="833">
        <v>1539999.9999999998</v>
      </c>
      <c r="BC42" s="835">
        <v>61200</v>
      </c>
      <c r="BD42" s="814">
        <v>66300</v>
      </c>
      <c r="BE42" s="813">
        <v>0</v>
      </c>
      <c r="BF42" s="814">
        <v>0</v>
      </c>
      <c r="BG42" s="752">
        <v>56.18</v>
      </c>
      <c r="BJ42" s="1197"/>
      <c r="BK42" s="1197"/>
      <c r="BL42" s="1197"/>
      <c r="BM42" s="1219"/>
      <c r="BN42" s="1215"/>
    </row>
    <row r="43" spans="2:67" x14ac:dyDescent="0.25">
      <c r="B43" s="903">
        <v>33</v>
      </c>
      <c r="C43" s="904">
        <v>41801</v>
      </c>
      <c r="D43" s="922" t="s">
        <v>64</v>
      </c>
      <c r="E43" s="1169">
        <v>13010</v>
      </c>
      <c r="F43" s="865">
        <v>6627</v>
      </c>
      <c r="G43" s="1762">
        <v>1708</v>
      </c>
      <c r="H43" s="549">
        <v>108</v>
      </c>
      <c r="I43" s="1216">
        <v>51</v>
      </c>
      <c r="J43" s="757">
        <v>0</v>
      </c>
      <c r="K43" s="1217">
        <v>10.3</v>
      </c>
      <c r="L43" s="1137">
        <v>1.556420233463035</v>
      </c>
      <c r="M43" s="197">
        <v>3</v>
      </c>
      <c r="N43" s="974">
        <v>0</v>
      </c>
      <c r="O43" s="197">
        <v>21</v>
      </c>
      <c r="P43" s="1767">
        <v>0</v>
      </c>
      <c r="Q43" s="911">
        <v>3</v>
      </c>
      <c r="R43" s="756">
        <v>0</v>
      </c>
      <c r="S43" s="154"/>
      <c r="T43" s="756">
        <v>2</v>
      </c>
      <c r="U43" s="154">
        <v>1</v>
      </c>
      <c r="V43" s="330">
        <v>67</v>
      </c>
      <c r="W43" s="751">
        <v>111</v>
      </c>
      <c r="X43" s="751">
        <v>727</v>
      </c>
      <c r="Y43" s="751">
        <v>383</v>
      </c>
      <c r="Z43" s="751">
        <v>134</v>
      </c>
      <c r="AA43" s="751">
        <v>16</v>
      </c>
      <c r="AB43" s="1205">
        <v>3116</v>
      </c>
      <c r="AC43" s="1206">
        <v>100</v>
      </c>
      <c r="AD43" s="1206">
        <v>99</v>
      </c>
      <c r="AE43" s="1207">
        <v>100</v>
      </c>
      <c r="AF43" s="1165">
        <v>1292</v>
      </c>
      <c r="AG43" s="1165">
        <v>4550</v>
      </c>
      <c r="AH43" s="1174">
        <v>25</v>
      </c>
      <c r="AI43" s="1174">
        <v>193</v>
      </c>
      <c r="AJ43" s="1175">
        <v>2731.84</v>
      </c>
      <c r="AK43" s="34">
        <v>2260.41</v>
      </c>
      <c r="AL43" s="761">
        <v>2264.79</v>
      </c>
      <c r="AM43" s="829">
        <v>2840.8074928805222</v>
      </c>
      <c r="AN43" s="1180">
        <v>6402</v>
      </c>
      <c r="AO43" s="1181">
        <v>4938</v>
      </c>
      <c r="AP43" s="543">
        <v>300</v>
      </c>
      <c r="AQ43" s="543">
        <v>35</v>
      </c>
      <c r="AR43" s="543">
        <v>189</v>
      </c>
      <c r="AS43" s="543">
        <v>16</v>
      </c>
      <c r="AT43" s="543">
        <v>0</v>
      </c>
      <c r="AU43" s="543">
        <v>0</v>
      </c>
      <c r="AV43" s="543">
        <v>45</v>
      </c>
      <c r="AW43" s="543">
        <v>120</v>
      </c>
      <c r="AX43" s="831">
        <v>2000</v>
      </c>
      <c r="AY43" s="610">
        <v>6900</v>
      </c>
      <c r="AZ43" s="610">
        <v>24</v>
      </c>
      <c r="BA43" s="831">
        <v>20000</v>
      </c>
      <c r="BB43" s="832">
        <v>40000</v>
      </c>
      <c r="BC43" s="610">
        <v>570</v>
      </c>
      <c r="BD43" s="832">
        <v>814.28571428571433</v>
      </c>
      <c r="BE43" s="610">
        <v>30000</v>
      </c>
      <c r="BF43" s="809">
        <v>72000</v>
      </c>
      <c r="BG43" s="799">
        <v>53.76</v>
      </c>
      <c r="BJ43" s="1197"/>
      <c r="BK43" s="1197"/>
      <c r="BL43" s="1197"/>
      <c r="BM43" s="1219"/>
      <c r="BN43" s="1215"/>
    </row>
    <row r="44" spans="2:67" x14ac:dyDescent="0.25">
      <c r="B44" s="903">
        <v>34</v>
      </c>
      <c r="C44" s="904">
        <v>41797</v>
      </c>
      <c r="D44" s="922" t="s">
        <v>71</v>
      </c>
      <c r="E44" s="1169">
        <v>8335</v>
      </c>
      <c r="F44" s="865">
        <v>7924</v>
      </c>
      <c r="G44" s="1762">
        <v>3100</v>
      </c>
      <c r="H44" s="549">
        <v>96</v>
      </c>
      <c r="I44" s="1216">
        <v>53</v>
      </c>
      <c r="J44" s="757">
        <v>0.1</v>
      </c>
      <c r="K44" s="330">
        <v>8.6</v>
      </c>
      <c r="L44" s="1137">
        <v>1.8739352640545146</v>
      </c>
      <c r="M44" s="197">
        <v>3</v>
      </c>
      <c r="N44" s="996">
        <v>0</v>
      </c>
      <c r="O44" s="197">
        <v>19</v>
      </c>
      <c r="P44" s="756">
        <v>0</v>
      </c>
      <c r="Q44" s="911">
        <v>3</v>
      </c>
      <c r="R44" s="756">
        <v>0</v>
      </c>
      <c r="S44" s="154"/>
      <c r="T44" s="756">
        <v>3</v>
      </c>
      <c r="U44" s="154">
        <v>1</v>
      </c>
      <c r="V44" s="330">
        <v>96</v>
      </c>
      <c r="W44" s="778">
        <v>149</v>
      </c>
      <c r="X44" s="778">
        <v>897</v>
      </c>
      <c r="Y44" s="778">
        <v>632</v>
      </c>
      <c r="Z44" s="778">
        <v>319</v>
      </c>
      <c r="AA44" s="778">
        <v>29</v>
      </c>
      <c r="AB44" s="1205">
        <v>4108</v>
      </c>
      <c r="AC44" s="1206">
        <v>100</v>
      </c>
      <c r="AD44" s="1206">
        <v>100</v>
      </c>
      <c r="AE44" s="1207">
        <v>100</v>
      </c>
      <c r="AF44" s="1165">
        <v>6769</v>
      </c>
      <c r="AG44" s="1165">
        <v>1404</v>
      </c>
      <c r="AH44" s="1174">
        <v>27</v>
      </c>
      <c r="AI44" s="1174">
        <v>324</v>
      </c>
      <c r="AJ44" s="1175">
        <v>936.47</v>
      </c>
      <c r="AK44" s="34">
        <v>1454.03</v>
      </c>
      <c r="AL44" s="761">
        <v>583.91</v>
      </c>
      <c r="AM44" s="829">
        <v>875.86500000000001</v>
      </c>
      <c r="AN44" s="1182">
        <v>17536</v>
      </c>
      <c r="AO44" s="1173">
        <v>4694</v>
      </c>
      <c r="AP44" s="1176">
        <v>800</v>
      </c>
      <c r="AQ44" s="1176">
        <v>30</v>
      </c>
      <c r="AR44" s="1176">
        <v>30</v>
      </c>
      <c r="AS44" s="1176">
        <v>3</v>
      </c>
      <c r="AT44" s="1176">
        <v>50</v>
      </c>
      <c r="AU44" s="1176">
        <v>50</v>
      </c>
      <c r="AV44" s="1176">
        <v>100</v>
      </c>
      <c r="AW44" s="1176">
        <v>15</v>
      </c>
      <c r="AX44" s="825">
        <v>15000</v>
      </c>
      <c r="AY44" s="813">
        <v>21600</v>
      </c>
      <c r="AZ44" s="813">
        <v>140</v>
      </c>
      <c r="BA44" s="825">
        <v>130000</v>
      </c>
      <c r="BB44" s="833">
        <v>260000</v>
      </c>
      <c r="BC44" s="835">
        <v>2448</v>
      </c>
      <c r="BD44" s="814">
        <v>4896</v>
      </c>
      <c r="BE44" s="813">
        <v>0</v>
      </c>
      <c r="BF44" s="814">
        <v>0</v>
      </c>
      <c r="BG44" s="1757">
        <v>53.19</v>
      </c>
      <c r="BJ44" s="1197"/>
      <c r="BK44" s="1197"/>
      <c r="BL44" s="1197"/>
      <c r="BM44" s="1219"/>
      <c r="BN44" s="1215"/>
    </row>
    <row r="45" spans="2:67" x14ac:dyDescent="0.25">
      <c r="B45" s="903">
        <v>35</v>
      </c>
      <c r="C45" s="904">
        <v>41807</v>
      </c>
      <c r="D45" s="922" t="s">
        <v>87</v>
      </c>
      <c r="E45" s="1169">
        <v>22155</v>
      </c>
      <c r="F45" s="865">
        <v>18242</v>
      </c>
      <c r="G45" s="1762">
        <v>3913</v>
      </c>
      <c r="H45" s="549">
        <v>297</v>
      </c>
      <c r="I45" s="1216">
        <v>136</v>
      </c>
      <c r="J45" s="330">
        <v>0.27</v>
      </c>
      <c r="K45" s="330">
        <v>3.6</v>
      </c>
      <c r="L45" s="1137">
        <v>0.42372881355932202</v>
      </c>
      <c r="M45" s="197">
        <v>6</v>
      </c>
      <c r="N45" s="974">
        <v>0</v>
      </c>
      <c r="O45" s="197">
        <v>36</v>
      </c>
      <c r="P45" s="756">
        <v>3</v>
      </c>
      <c r="Q45" s="911">
        <v>6</v>
      </c>
      <c r="R45" s="756">
        <v>0</v>
      </c>
      <c r="S45" s="154"/>
      <c r="T45" s="756">
        <v>6</v>
      </c>
      <c r="U45" s="154">
        <v>1</v>
      </c>
      <c r="V45" s="330">
        <v>171</v>
      </c>
      <c r="W45" s="751">
        <v>322</v>
      </c>
      <c r="X45" s="751">
        <v>1727</v>
      </c>
      <c r="Y45" s="751">
        <v>1077</v>
      </c>
      <c r="Z45" s="751">
        <v>414</v>
      </c>
      <c r="AA45" s="751">
        <v>125</v>
      </c>
      <c r="AB45" s="1205">
        <v>7989</v>
      </c>
      <c r="AC45" s="1206">
        <v>100</v>
      </c>
      <c r="AD45" s="1206">
        <v>97</v>
      </c>
      <c r="AE45" s="1207">
        <v>100</v>
      </c>
      <c r="AF45" s="1165">
        <v>1226</v>
      </c>
      <c r="AG45" s="1165">
        <v>10542</v>
      </c>
      <c r="AH45" s="1174">
        <v>66</v>
      </c>
      <c r="AI45" s="1174">
        <v>689</v>
      </c>
      <c r="AJ45" s="1175">
        <v>5181.4799999999996</v>
      </c>
      <c r="AK45" s="34">
        <v>7505.6</v>
      </c>
      <c r="AL45" s="761">
        <v>4199.9799999999996</v>
      </c>
      <c r="AM45" s="829">
        <v>5459.9739999999993</v>
      </c>
      <c r="AN45" s="1183">
        <v>9481</v>
      </c>
      <c r="AO45" s="1184">
        <v>2968</v>
      </c>
      <c r="AP45" s="1185">
        <v>800</v>
      </c>
      <c r="AQ45" s="1185">
        <v>120</v>
      </c>
      <c r="AR45" s="1185">
        <v>5</v>
      </c>
      <c r="AS45" s="1185">
        <v>5</v>
      </c>
      <c r="AT45" s="1185">
        <v>4200</v>
      </c>
      <c r="AU45" s="1185">
        <v>5000</v>
      </c>
      <c r="AV45" s="1185">
        <v>150</v>
      </c>
      <c r="AW45" s="1185">
        <v>200</v>
      </c>
      <c r="AX45" s="842">
        <v>8000</v>
      </c>
      <c r="AY45" s="841">
        <v>90000</v>
      </c>
      <c r="AZ45" s="841">
        <v>500</v>
      </c>
      <c r="BA45" s="842">
        <v>80000</v>
      </c>
      <c r="BB45" s="843">
        <v>167000</v>
      </c>
      <c r="BC45" s="841">
        <v>2150</v>
      </c>
      <c r="BD45" s="843">
        <v>4066.1938534278956</v>
      </c>
      <c r="BE45" s="841">
        <v>0</v>
      </c>
      <c r="BF45" s="844">
        <v>0</v>
      </c>
      <c r="BG45" s="799">
        <v>48.82</v>
      </c>
      <c r="BJ45" s="1197"/>
      <c r="BK45" s="1197"/>
      <c r="BL45" s="1197"/>
      <c r="BM45" s="1219"/>
      <c r="BN45" s="1215"/>
    </row>
    <row r="46" spans="2:67" x14ac:dyDescent="0.25">
      <c r="B46" s="925">
        <v>36</v>
      </c>
      <c r="C46" s="904">
        <v>41872</v>
      </c>
      <c r="D46" s="922" t="s">
        <v>65</v>
      </c>
      <c r="E46" s="1169">
        <v>7779</v>
      </c>
      <c r="F46" s="865">
        <v>5687</v>
      </c>
      <c r="G46" s="1762">
        <v>2092</v>
      </c>
      <c r="H46" s="549">
        <v>58</v>
      </c>
      <c r="I46" s="1216">
        <v>44</v>
      </c>
      <c r="J46" s="330">
        <v>0.31</v>
      </c>
      <c r="K46" s="1217">
        <v>12</v>
      </c>
      <c r="L46" s="1137">
        <v>3.0927835051546393</v>
      </c>
      <c r="M46" s="197">
        <v>3</v>
      </c>
      <c r="N46" s="197">
        <v>1</v>
      </c>
      <c r="O46" s="197">
        <v>14</v>
      </c>
      <c r="P46" s="1766">
        <v>0</v>
      </c>
      <c r="Q46" s="911">
        <v>3</v>
      </c>
      <c r="R46" s="154">
        <v>1</v>
      </c>
      <c r="S46" s="154"/>
      <c r="T46" s="756">
        <v>1</v>
      </c>
      <c r="U46" s="154">
        <v>0</v>
      </c>
      <c r="V46" s="330">
        <v>66</v>
      </c>
      <c r="W46" s="778">
        <v>102</v>
      </c>
      <c r="X46" s="778">
        <v>586</v>
      </c>
      <c r="Y46" s="778">
        <v>391</v>
      </c>
      <c r="Z46" s="778">
        <v>151</v>
      </c>
      <c r="AA46" s="778">
        <v>53</v>
      </c>
      <c r="AB46" s="1205">
        <v>2883</v>
      </c>
      <c r="AC46" s="1206">
        <v>100</v>
      </c>
      <c r="AD46" s="1206">
        <v>95</v>
      </c>
      <c r="AE46" s="1207">
        <v>98.83</v>
      </c>
      <c r="AF46" s="1165">
        <v>13301</v>
      </c>
      <c r="AG46" s="1165">
        <v>11813</v>
      </c>
      <c r="AH46" s="1174">
        <v>12</v>
      </c>
      <c r="AI46" s="1174">
        <v>120</v>
      </c>
      <c r="AJ46" s="1175">
        <v>377.27</v>
      </c>
      <c r="AK46" s="34">
        <v>4433.1499999999996</v>
      </c>
      <c r="AL46" s="761">
        <v>0</v>
      </c>
      <c r="AM46" s="829">
        <v>0</v>
      </c>
      <c r="AN46" s="1182">
        <v>12430</v>
      </c>
      <c r="AO46" s="1173">
        <v>1654</v>
      </c>
      <c r="AP46" s="1176">
        <v>1200</v>
      </c>
      <c r="AQ46" s="1176">
        <v>298</v>
      </c>
      <c r="AR46" s="1176">
        <v>159</v>
      </c>
      <c r="AS46" s="1176">
        <v>0</v>
      </c>
      <c r="AT46" s="1176">
        <v>0</v>
      </c>
      <c r="AU46" s="1176">
        <v>0</v>
      </c>
      <c r="AV46" s="1176">
        <v>4500</v>
      </c>
      <c r="AW46" s="1176">
        <v>5600</v>
      </c>
      <c r="AX46" s="825">
        <v>2000</v>
      </c>
      <c r="AY46" s="813">
        <v>12000</v>
      </c>
      <c r="AZ46" s="813">
        <v>75</v>
      </c>
      <c r="BA46" s="825">
        <v>4300000</v>
      </c>
      <c r="BB46" s="833">
        <v>9500000</v>
      </c>
      <c r="BC46" s="813">
        <v>34500</v>
      </c>
      <c r="BD46" s="833">
        <v>68170.758681707593</v>
      </c>
      <c r="BE46" s="813">
        <v>0</v>
      </c>
      <c r="BF46" s="814">
        <v>0</v>
      </c>
      <c r="BG46" s="1757">
        <v>65.36</v>
      </c>
      <c r="BJ46" s="1197"/>
      <c r="BK46" s="1197"/>
      <c r="BL46" s="1197"/>
      <c r="BM46" s="1219"/>
      <c r="BN46" s="1215"/>
    </row>
    <row r="47" spans="2:67" x14ac:dyDescent="0.25">
      <c r="B47" s="903">
        <v>37</v>
      </c>
      <c r="C47" s="904">
        <v>41885</v>
      </c>
      <c r="D47" s="922" t="s">
        <v>66</v>
      </c>
      <c r="E47" s="1171">
        <v>7628</v>
      </c>
      <c r="F47" s="865">
        <v>4522</v>
      </c>
      <c r="G47" s="1762">
        <v>3106</v>
      </c>
      <c r="H47" s="1214">
        <v>67</v>
      </c>
      <c r="I47" s="1216">
        <v>47</v>
      </c>
      <c r="J47" s="330">
        <v>0.16</v>
      </c>
      <c r="K47" s="330">
        <v>4.7</v>
      </c>
      <c r="L47" s="1137">
        <v>0.98684210526315785</v>
      </c>
      <c r="M47" s="197">
        <v>1</v>
      </c>
      <c r="N47" s="974">
        <v>0</v>
      </c>
      <c r="O47" s="197">
        <v>8</v>
      </c>
      <c r="P47" s="1768">
        <v>0</v>
      </c>
      <c r="Q47" s="911">
        <v>1</v>
      </c>
      <c r="R47" s="154">
        <v>0</v>
      </c>
      <c r="S47" s="154"/>
      <c r="T47" s="154">
        <v>3</v>
      </c>
      <c r="U47" s="154">
        <v>1</v>
      </c>
      <c r="V47" s="330">
        <v>54</v>
      </c>
      <c r="W47" s="751">
        <v>109</v>
      </c>
      <c r="X47" s="751">
        <v>584</v>
      </c>
      <c r="Y47" s="751">
        <v>413</v>
      </c>
      <c r="Z47" s="751">
        <v>177</v>
      </c>
      <c r="AA47" s="751">
        <v>108</v>
      </c>
      <c r="AB47" s="1205">
        <v>1043</v>
      </c>
      <c r="AC47" s="1206">
        <v>100</v>
      </c>
      <c r="AD47" s="1206">
        <v>98</v>
      </c>
      <c r="AE47" s="1207">
        <v>100</v>
      </c>
      <c r="AF47" s="1165">
        <v>12347</v>
      </c>
      <c r="AG47" s="1165">
        <v>1416</v>
      </c>
      <c r="AH47" s="1174">
        <v>0</v>
      </c>
      <c r="AI47" s="1174">
        <v>0</v>
      </c>
      <c r="AJ47" s="1175">
        <v>206.13</v>
      </c>
      <c r="AK47" s="34">
        <v>1304.5999999999999</v>
      </c>
      <c r="AL47" s="1177">
        <v>0</v>
      </c>
      <c r="AM47" s="829">
        <v>0</v>
      </c>
      <c r="AN47" s="1180">
        <v>16144</v>
      </c>
      <c r="AO47" s="1181">
        <v>1102</v>
      </c>
      <c r="AP47" s="1179">
        <v>600</v>
      </c>
      <c r="AQ47" s="1179">
        <v>63</v>
      </c>
      <c r="AR47" s="1179">
        <v>21</v>
      </c>
      <c r="AS47" s="1179">
        <v>42</v>
      </c>
      <c r="AT47" s="1179">
        <v>0</v>
      </c>
      <c r="AU47" s="1179">
        <v>0</v>
      </c>
      <c r="AV47" s="1179">
        <v>80</v>
      </c>
      <c r="AW47" s="1179">
        <v>30</v>
      </c>
      <c r="AX47" s="1194">
        <v>50000</v>
      </c>
      <c r="AY47" s="610">
        <v>9600</v>
      </c>
      <c r="AZ47" s="1195">
        <v>0</v>
      </c>
      <c r="BA47" s="839">
        <v>450000</v>
      </c>
      <c r="BB47" s="807">
        <v>1100000</v>
      </c>
      <c r="BC47" s="610">
        <v>0</v>
      </c>
      <c r="BD47" s="832">
        <v>0</v>
      </c>
      <c r="BE47" s="610">
        <v>0</v>
      </c>
      <c r="BF47" s="809">
        <v>0</v>
      </c>
      <c r="BG47" s="799">
        <v>68.16</v>
      </c>
      <c r="BJ47" s="1197"/>
      <c r="BK47" s="1197"/>
      <c r="BL47" s="1197"/>
      <c r="BM47" s="1219"/>
      <c r="BN47" s="1215"/>
    </row>
    <row r="48" spans="2:67" ht="18" customHeight="1" thickBot="1" x14ac:dyDescent="0.3">
      <c r="B48" s="935"/>
      <c r="C48" s="936"/>
      <c r="D48" s="936"/>
      <c r="E48" s="237"/>
      <c r="F48" s="237"/>
      <c r="G48" s="237"/>
      <c r="H48" s="237"/>
      <c r="I48" s="237"/>
      <c r="J48" s="937"/>
      <c r="K48" s="937"/>
      <c r="L48" s="1116"/>
      <c r="M48" s="237"/>
      <c r="N48" s="237"/>
      <c r="O48" s="237"/>
      <c r="P48" s="237"/>
      <c r="Q48" s="237"/>
      <c r="R48" s="237"/>
      <c r="S48" s="237"/>
      <c r="T48" s="237"/>
      <c r="U48" s="237"/>
      <c r="V48" s="237"/>
      <c r="W48" s="237"/>
      <c r="X48" s="237"/>
      <c r="Y48" s="237"/>
      <c r="Z48" s="237"/>
      <c r="AA48" s="237"/>
      <c r="AB48" s="237"/>
      <c r="AC48" s="936"/>
      <c r="AD48" s="936"/>
      <c r="AE48" s="936"/>
      <c r="AF48" s="1115"/>
      <c r="AG48" s="938"/>
      <c r="AH48" s="939"/>
      <c r="AI48" s="688"/>
      <c r="AJ48" s="237"/>
      <c r="AK48" s="237"/>
      <c r="AL48" s="237"/>
      <c r="AM48" s="237"/>
      <c r="AN48" s="1196"/>
      <c r="AO48" s="237"/>
      <c r="AP48" s="237"/>
      <c r="AQ48" s="237"/>
      <c r="AR48" s="237"/>
      <c r="AS48" s="237"/>
      <c r="AT48" s="237"/>
      <c r="AU48" s="237"/>
      <c r="AV48" s="237"/>
      <c r="AW48" s="237"/>
      <c r="AX48" s="237"/>
      <c r="AY48" s="237"/>
      <c r="AZ48" s="1114"/>
      <c r="BA48" s="237"/>
      <c r="BB48" s="237"/>
      <c r="BC48" s="237"/>
      <c r="BD48" s="237"/>
      <c r="BE48" s="941"/>
      <c r="BF48" s="1113"/>
      <c r="BG48" s="1102"/>
    </row>
    <row r="49" spans="2:66" ht="16.5" customHeight="1" thickBot="1" x14ac:dyDescent="0.4">
      <c r="B49" s="904"/>
      <c r="C49" s="904"/>
      <c r="D49" s="904"/>
      <c r="E49" s="154"/>
      <c r="F49" s="154"/>
      <c r="G49" s="154"/>
      <c r="H49" s="154"/>
      <c r="I49" s="154"/>
      <c r="J49" s="66"/>
      <c r="K49" s="66"/>
      <c r="L49" s="66"/>
      <c r="M49" s="154"/>
      <c r="N49" s="154"/>
      <c r="O49" s="154"/>
      <c r="P49" s="154"/>
      <c r="Q49" s="154"/>
      <c r="R49" s="154"/>
      <c r="S49" s="154"/>
      <c r="T49" s="154"/>
      <c r="U49" s="154"/>
      <c r="V49" s="154"/>
      <c r="W49" s="154"/>
      <c r="X49" s="154"/>
      <c r="Y49" s="154"/>
      <c r="Z49" s="154"/>
      <c r="AA49" s="154"/>
      <c r="AB49" s="154"/>
      <c r="AC49" s="904"/>
      <c r="AD49" s="904"/>
      <c r="AE49" s="904"/>
      <c r="AF49" s="1106"/>
      <c r="AG49" s="1107"/>
      <c r="AH49" s="1108"/>
      <c r="AI49" s="1109"/>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110"/>
      <c r="BF49" s="1032"/>
      <c r="BG49" s="1018"/>
      <c r="BK49" s="1221"/>
      <c r="BL49" s="1215"/>
      <c r="BM49" s="1215"/>
      <c r="BN49" s="1220"/>
    </row>
    <row r="50" spans="2:66" ht="16.5" customHeight="1" x14ac:dyDescent="0.25">
      <c r="B50" s="331" t="s">
        <v>301</v>
      </c>
      <c r="C50" s="1036"/>
      <c r="D50" s="1036"/>
      <c r="E50" s="1009"/>
      <c r="F50" s="1009"/>
      <c r="G50" s="1009"/>
      <c r="H50" s="1009"/>
      <c r="I50" s="1009"/>
      <c r="J50" s="1009"/>
      <c r="K50" s="1009"/>
      <c r="L50" s="1063"/>
      <c r="M50" s="154"/>
      <c r="N50" s="154"/>
      <c r="O50" s="154"/>
      <c r="P50" s="154"/>
      <c r="Q50" s="154"/>
      <c r="R50" s="154"/>
      <c r="S50" s="154"/>
      <c r="T50" s="154"/>
      <c r="U50" s="154"/>
      <c r="V50" s="154"/>
      <c r="W50" s="154"/>
      <c r="X50" s="154"/>
      <c r="Y50" s="154"/>
      <c r="Z50" s="154"/>
      <c r="AA50" s="154"/>
      <c r="AB50" s="154"/>
      <c r="AC50" s="904"/>
      <c r="AD50" s="904"/>
      <c r="AE50" s="904"/>
      <c r="AF50" s="1106"/>
      <c r="AG50" s="1107"/>
      <c r="AH50" s="1108"/>
      <c r="AI50" s="1109"/>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110"/>
      <c r="BF50" s="1032"/>
      <c r="BG50" s="1018"/>
    </row>
    <row r="51" spans="2:66" ht="18" customHeight="1" x14ac:dyDescent="0.25">
      <c r="B51" s="332" t="s">
        <v>306</v>
      </c>
      <c r="C51" s="999"/>
      <c r="D51" s="999"/>
      <c r="E51" s="1011"/>
      <c r="F51" s="1011"/>
      <c r="G51" s="1011"/>
      <c r="H51" s="1011"/>
      <c r="I51" s="1011"/>
      <c r="J51" s="1011"/>
      <c r="K51" s="1011"/>
      <c r="L51" s="1064"/>
      <c r="M51" s="154"/>
      <c r="N51" s="154"/>
      <c r="O51" s="154"/>
      <c r="P51" s="154"/>
      <c r="Q51" s="154"/>
      <c r="R51" s="154"/>
      <c r="S51" s="154"/>
      <c r="T51" s="154"/>
      <c r="U51" s="154"/>
      <c r="V51" s="154"/>
      <c r="W51" s="154"/>
      <c r="X51" s="154"/>
      <c r="Y51" s="154"/>
      <c r="Z51" s="154"/>
      <c r="AA51" s="154"/>
      <c r="AB51" s="154"/>
      <c r="AC51" s="904"/>
      <c r="AD51" s="904"/>
      <c r="AE51" s="904"/>
      <c r="AF51" s="1106"/>
      <c r="AG51" s="1107"/>
      <c r="AH51" s="1108"/>
      <c r="AI51" s="1109"/>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110"/>
      <c r="BF51" s="1032"/>
      <c r="BG51" s="1018"/>
    </row>
    <row r="52" spans="2:66" ht="4.5" customHeight="1" thickBot="1" x14ac:dyDescent="0.3">
      <c r="B52" s="1013"/>
      <c r="C52" s="27"/>
      <c r="D52" s="27"/>
      <c r="E52" s="27"/>
      <c r="F52" s="27"/>
      <c r="G52" s="27"/>
      <c r="H52" s="1014"/>
      <c r="I52" s="1015"/>
      <c r="J52" s="1015"/>
      <c r="K52" s="1065"/>
      <c r="L52" s="115"/>
      <c r="M52" s="154"/>
      <c r="N52" s="154"/>
      <c r="O52" s="154"/>
      <c r="P52" s="154"/>
      <c r="Q52" s="154"/>
      <c r="R52" s="154"/>
      <c r="S52" s="154"/>
      <c r="T52" s="154"/>
      <c r="U52" s="154"/>
      <c r="V52" s="154"/>
      <c r="W52" s="154"/>
      <c r="X52" s="154"/>
      <c r="Y52" s="154"/>
      <c r="Z52" s="154"/>
      <c r="AA52" s="154"/>
      <c r="AB52" s="154"/>
      <c r="AC52" s="904"/>
      <c r="AD52" s="904"/>
      <c r="AE52" s="904"/>
      <c r="AF52" s="1106"/>
      <c r="AG52" s="1107"/>
      <c r="AH52" s="1108"/>
      <c r="AI52" s="1109"/>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110"/>
      <c r="BF52" s="1032"/>
      <c r="BG52" s="1018"/>
    </row>
    <row r="53" spans="2:66" ht="15.75" thickBot="1" x14ac:dyDescent="0.3"/>
    <row r="54" spans="2:66" ht="16.5" customHeight="1" x14ac:dyDescent="0.25">
      <c r="B54" s="1378" t="s">
        <v>127</v>
      </c>
      <c r="C54" s="1379"/>
      <c r="D54" s="334"/>
      <c r="E54" s="334"/>
      <c r="F54" s="334"/>
      <c r="G54" s="334"/>
      <c r="H54" s="334"/>
      <c r="I54" s="334"/>
      <c r="J54" s="334"/>
      <c r="K54" s="334"/>
      <c r="L54" s="306"/>
      <c r="N54" s="729"/>
    </row>
    <row r="55" spans="2:66" x14ac:dyDescent="0.25">
      <c r="B55" s="1380" t="s">
        <v>357</v>
      </c>
      <c r="C55" s="1381"/>
      <c r="D55" s="1381"/>
      <c r="E55" s="1381"/>
      <c r="F55" s="1381"/>
      <c r="G55" s="1381"/>
      <c r="H55" s="330"/>
      <c r="I55" s="330"/>
      <c r="J55" s="330"/>
      <c r="K55" s="330"/>
      <c r="L55" s="725"/>
      <c r="M55" s="345"/>
    </row>
    <row r="56" spans="2:66" x14ac:dyDescent="0.25">
      <c r="B56" s="1159" t="s">
        <v>193</v>
      </c>
      <c r="C56" s="1160"/>
      <c r="D56" s="1160"/>
      <c r="E56" s="1160"/>
      <c r="F56" s="1160"/>
      <c r="G56" s="1160"/>
      <c r="H56" s="1160"/>
      <c r="I56" s="1160"/>
      <c r="J56" s="1160"/>
      <c r="K56" s="1160"/>
      <c r="L56" s="347"/>
    </row>
    <row r="57" spans="2:66" x14ac:dyDescent="0.25">
      <c r="B57" s="1380" t="s">
        <v>197</v>
      </c>
      <c r="C57" s="1381"/>
      <c r="D57" s="1381"/>
      <c r="E57" s="1381"/>
      <c r="F57" s="1381"/>
      <c r="G57" s="1381"/>
      <c r="H57" s="1381"/>
      <c r="I57" s="1381"/>
      <c r="J57" s="1381"/>
      <c r="K57" s="1381"/>
      <c r="L57" s="347"/>
    </row>
    <row r="58" spans="2:66" x14ac:dyDescent="0.25">
      <c r="B58" s="332" t="s">
        <v>227</v>
      </c>
      <c r="C58" s="330"/>
      <c r="D58" s="330"/>
      <c r="E58" s="330"/>
      <c r="F58" s="330"/>
      <c r="G58" s="330"/>
      <c r="H58" s="1160"/>
      <c r="I58" s="1160"/>
      <c r="J58" s="1160"/>
      <c r="K58" s="1160"/>
      <c r="L58" s="347"/>
    </row>
    <row r="59" spans="2:66" ht="15" customHeight="1" x14ac:dyDescent="0.25">
      <c r="B59" s="1671" t="s">
        <v>228</v>
      </c>
      <c r="C59" s="1381"/>
      <c r="D59" s="1381"/>
      <c r="E59" s="1381"/>
      <c r="F59" s="1381"/>
      <c r="G59" s="1381"/>
      <c r="H59" s="1381"/>
      <c r="I59" s="1381"/>
      <c r="J59" s="1381"/>
      <c r="K59" s="1381"/>
      <c r="L59" s="1382"/>
    </row>
    <row r="60" spans="2:66" ht="15" customHeight="1" x14ac:dyDescent="0.25">
      <c r="B60" s="332" t="s">
        <v>231</v>
      </c>
      <c r="C60" s="330"/>
      <c r="D60" s="330"/>
      <c r="E60" s="330"/>
      <c r="F60" s="330"/>
      <c r="G60" s="330"/>
      <c r="H60" s="330"/>
      <c r="I60" s="330"/>
      <c r="J60" s="330"/>
      <c r="K60" s="330"/>
      <c r="L60" s="347"/>
    </row>
    <row r="61" spans="2:66" x14ac:dyDescent="0.25">
      <c r="B61" s="1380" t="s">
        <v>232</v>
      </c>
      <c r="C61" s="1381"/>
      <c r="D61" s="1381"/>
      <c r="E61" s="1381"/>
      <c r="F61" s="1381"/>
      <c r="G61" s="1381"/>
      <c r="H61" s="1381"/>
      <c r="I61" s="1381"/>
      <c r="J61" s="1381"/>
      <c r="K61" s="1381"/>
      <c r="L61" s="347"/>
    </row>
    <row r="62" spans="2:66" ht="18.75" customHeight="1" x14ac:dyDescent="0.25">
      <c r="B62" s="1161" t="s">
        <v>358</v>
      </c>
      <c r="C62" s="1160"/>
      <c r="D62" s="1160"/>
      <c r="E62" s="1160"/>
      <c r="F62" s="1160"/>
      <c r="G62" s="1160"/>
      <c r="H62" s="1160"/>
      <c r="I62" s="1160"/>
      <c r="J62" s="1160"/>
      <c r="K62" s="1160"/>
      <c r="L62" s="347"/>
      <c r="AC62" s="14"/>
    </row>
    <row r="63" spans="2:66" ht="12" customHeight="1" x14ac:dyDescent="0.25">
      <c r="B63" s="1161" t="s">
        <v>297</v>
      </c>
      <c r="C63" s="1160"/>
      <c r="D63" s="1160"/>
      <c r="E63" s="1160"/>
      <c r="F63" s="1160"/>
      <c r="G63" s="1160"/>
      <c r="H63" s="1160"/>
      <c r="I63" s="1160"/>
      <c r="J63" s="1160"/>
      <c r="K63" s="1160"/>
      <c r="L63" s="347"/>
      <c r="AC63" s="14"/>
    </row>
    <row r="64" spans="2:66" ht="26.25" customHeight="1" x14ac:dyDescent="0.25">
      <c r="B64" s="1696" t="s">
        <v>359</v>
      </c>
      <c r="C64" s="1697"/>
      <c r="D64" s="1697"/>
      <c r="E64" s="1697"/>
      <c r="F64" s="1697"/>
      <c r="G64" s="1697"/>
      <c r="H64" s="1697"/>
      <c r="I64" s="1697"/>
      <c r="J64" s="1697"/>
      <c r="K64" s="1697"/>
      <c r="L64" s="1698"/>
      <c r="AC64" s="14"/>
    </row>
    <row r="65" spans="2:58" s="736" customFormat="1" ht="18.75" customHeight="1" x14ac:dyDescent="0.25">
      <c r="B65" s="731" t="s">
        <v>360</v>
      </c>
      <c r="C65" s="732"/>
      <c r="D65" s="732"/>
      <c r="E65" s="732"/>
      <c r="F65" s="732"/>
      <c r="G65" s="732"/>
      <c r="H65" s="732"/>
      <c r="I65" s="732"/>
      <c r="J65" s="732"/>
      <c r="K65" s="732"/>
      <c r="L65" s="733"/>
      <c r="M65" s="734"/>
      <c r="N65" s="734"/>
      <c r="O65" s="734"/>
      <c r="P65" s="734"/>
      <c r="Q65" s="734"/>
      <c r="R65" s="734"/>
      <c r="S65" s="734"/>
      <c r="T65" s="734"/>
      <c r="U65" s="734"/>
      <c r="V65" s="734"/>
      <c r="W65" s="734"/>
      <c r="X65" s="734"/>
      <c r="Y65" s="734"/>
      <c r="Z65" s="734"/>
      <c r="AA65" s="734"/>
      <c r="AB65" s="734"/>
      <c r="AC65" s="735"/>
      <c r="AF65" s="734"/>
      <c r="AG65" s="734"/>
      <c r="AH65" s="734"/>
      <c r="AI65" s="734"/>
      <c r="AJ65" s="734"/>
      <c r="AK65" s="734"/>
      <c r="AL65" s="734"/>
      <c r="AM65" s="734"/>
      <c r="AN65" s="734"/>
      <c r="AO65" s="734"/>
      <c r="AP65" s="734"/>
      <c r="AQ65" s="734"/>
      <c r="AR65" s="734"/>
      <c r="AS65" s="734"/>
      <c r="AT65" s="734"/>
      <c r="AU65" s="734"/>
      <c r="AV65" s="734"/>
      <c r="AW65" s="734"/>
      <c r="AX65" s="734"/>
      <c r="AY65" s="734"/>
      <c r="AZ65" s="734"/>
      <c r="BA65" s="734"/>
      <c r="BB65" s="734"/>
      <c r="BC65" s="734"/>
      <c r="BD65" s="734"/>
      <c r="BE65" s="734"/>
      <c r="BF65" s="734"/>
    </row>
    <row r="66" spans="2:58" s="736" customFormat="1" ht="12" customHeight="1" x14ac:dyDescent="0.25">
      <c r="B66" s="731" t="s">
        <v>297</v>
      </c>
      <c r="C66" s="732"/>
      <c r="D66" s="732"/>
      <c r="E66" s="732"/>
      <c r="F66" s="732"/>
      <c r="G66" s="732"/>
      <c r="H66" s="732"/>
      <c r="I66" s="732"/>
      <c r="J66" s="732"/>
      <c r="K66" s="732"/>
      <c r="L66" s="733"/>
      <c r="M66" s="734"/>
      <c r="N66" s="734"/>
      <c r="O66" s="734"/>
      <c r="P66" s="734"/>
      <c r="Q66" s="734"/>
      <c r="R66" s="734"/>
      <c r="S66" s="734"/>
      <c r="T66" s="734"/>
      <c r="U66" s="734"/>
      <c r="V66" s="734"/>
      <c r="W66" s="734"/>
      <c r="X66" s="734"/>
      <c r="Y66" s="734"/>
      <c r="Z66" s="734"/>
      <c r="AA66" s="734"/>
      <c r="AB66" s="734"/>
      <c r="AC66" s="735"/>
      <c r="AF66" s="734"/>
      <c r="AG66" s="734"/>
      <c r="AH66" s="734"/>
      <c r="AI66" s="734"/>
      <c r="AJ66" s="734"/>
      <c r="AK66" s="734"/>
      <c r="AL66" s="734"/>
      <c r="AM66" s="734"/>
      <c r="AN66" s="734"/>
      <c r="AO66" s="734"/>
      <c r="AP66" s="734"/>
      <c r="AQ66" s="734"/>
      <c r="AR66" s="734"/>
      <c r="AS66" s="734"/>
      <c r="AT66" s="734"/>
      <c r="AU66" s="734"/>
      <c r="AV66" s="734"/>
      <c r="AW66" s="734"/>
      <c r="AX66" s="734"/>
      <c r="AY66" s="734"/>
      <c r="AZ66" s="734"/>
      <c r="BA66" s="734"/>
      <c r="BB66" s="734"/>
      <c r="BC66" s="734"/>
      <c r="BD66" s="734"/>
      <c r="BE66" s="734"/>
      <c r="BF66" s="734"/>
    </row>
    <row r="67" spans="2:58" x14ac:dyDescent="0.25">
      <c r="B67" s="1161" t="s">
        <v>200</v>
      </c>
      <c r="D67" s="35"/>
      <c r="L67" s="347"/>
      <c r="O67" s="1158" t="s">
        <v>238</v>
      </c>
      <c r="AC67" s="14"/>
    </row>
    <row r="68" spans="2:58" ht="43.5" customHeight="1" thickBot="1" x14ac:dyDescent="0.3">
      <c r="B68" s="1687" t="s">
        <v>314</v>
      </c>
      <c r="C68" s="1678"/>
      <c r="D68" s="1678"/>
      <c r="E68" s="1678"/>
      <c r="F68" s="1678"/>
      <c r="G68" s="1678"/>
      <c r="H68" s="1678"/>
      <c r="I68" s="1678"/>
      <c r="J68" s="1678"/>
      <c r="K68" s="1678"/>
      <c r="L68" s="1679"/>
      <c r="AC68" s="14"/>
    </row>
    <row r="69" spans="2:58" x14ac:dyDescent="0.25">
      <c r="B69" s="1708"/>
      <c r="C69" s="1708"/>
      <c r="D69" s="1708"/>
      <c r="E69" s="1708"/>
      <c r="F69" s="1708"/>
      <c r="G69" s="1708"/>
      <c r="H69" s="1708"/>
      <c r="I69" s="1708"/>
      <c r="J69" s="1708"/>
      <c r="AC69" s="14"/>
    </row>
    <row r="70" spans="2:58" x14ac:dyDescent="0.25">
      <c r="D70" s="35"/>
    </row>
    <row r="71" spans="2:58" x14ac:dyDescent="0.25">
      <c r="D71" s="35"/>
    </row>
    <row r="72" spans="2:58" x14ac:dyDescent="0.25">
      <c r="D72" s="35"/>
    </row>
    <row r="73" spans="2:58" x14ac:dyDescent="0.25">
      <c r="D73" s="35"/>
    </row>
    <row r="74" spans="2:58" x14ac:dyDescent="0.25">
      <c r="D74" s="35"/>
    </row>
    <row r="75" spans="2:58" x14ac:dyDescent="0.25">
      <c r="D75" s="35"/>
    </row>
    <row r="76" spans="2:58" x14ac:dyDescent="0.25">
      <c r="D76" s="35"/>
    </row>
    <row r="77" spans="2:58" x14ac:dyDescent="0.25">
      <c r="D77" s="35"/>
      <c r="F77" s="40"/>
    </row>
    <row r="78" spans="2:58" x14ac:dyDescent="0.25">
      <c r="D78" s="33"/>
      <c r="E78" s="34"/>
      <c r="F78" s="34"/>
    </row>
    <row r="79" spans="2:58" x14ac:dyDescent="0.25">
      <c r="D79" s="35"/>
    </row>
    <row r="80" spans="2:58" x14ac:dyDescent="0.25">
      <c r="D80" s="35"/>
    </row>
    <row r="81" spans="4:6" x14ac:dyDescent="0.25">
      <c r="D81" s="35"/>
    </row>
    <row r="82" spans="4:6" x14ac:dyDescent="0.25">
      <c r="D82" s="35"/>
    </row>
    <row r="83" spans="4:6" x14ac:dyDescent="0.25">
      <c r="D83" s="35"/>
    </row>
    <row r="84" spans="4:6" x14ac:dyDescent="0.25">
      <c r="D84" s="33"/>
      <c r="E84" s="34"/>
      <c r="F84" s="34"/>
    </row>
    <row r="85" spans="4:6" x14ac:dyDescent="0.25">
      <c r="D85" s="35"/>
    </row>
    <row r="86" spans="4:6" x14ac:dyDescent="0.25">
      <c r="D86" s="35"/>
    </row>
    <row r="87" spans="4:6" x14ac:dyDescent="0.25">
      <c r="D87" s="35"/>
    </row>
    <row r="88" spans="4:6" x14ac:dyDescent="0.25">
      <c r="D88" s="35"/>
    </row>
    <row r="89" spans="4:6" x14ac:dyDescent="0.25">
      <c r="D89" s="35"/>
    </row>
    <row r="90" spans="4:6" x14ac:dyDescent="0.25">
      <c r="D90" s="35"/>
    </row>
    <row r="91" spans="4:6" x14ac:dyDescent="0.25">
      <c r="D91" s="35"/>
    </row>
    <row r="92" spans="4:6" x14ac:dyDescent="0.25">
      <c r="D92" s="35"/>
    </row>
    <row r="93" spans="4:6" x14ac:dyDescent="0.25">
      <c r="D93" s="33"/>
      <c r="E93" s="34"/>
      <c r="F93" s="34"/>
    </row>
    <row r="94" spans="4:6" x14ac:dyDescent="0.25">
      <c r="D94" s="35"/>
    </row>
    <row r="95" spans="4:6" x14ac:dyDescent="0.25">
      <c r="D95" s="35"/>
    </row>
    <row r="96" spans="4:6" x14ac:dyDescent="0.25">
      <c r="D96" s="35"/>
    </row>
    <row r="97" spans="4:4" x14ac:dyDescent="0.25">
      <c r="D97" s="35"/>
    </row>
    <row r="98" spans="4:4" x14ac:dyDescent="0.25">
      <c r="D98" s="35"/>
    </row>
    <row r="99" spans="4:4" x14ac:dyDescent="0.25">
      <c r="D99" s="35"/>
    </row>
    <row r="100" spans="4:4" x14ac:dyDescent="0.25">
      <c r="D100" s="35"/>
    </row>
    <row r="101" spans="4:4" x14ac:dyDescent="0.25">
      <c r="D101" s="35"/>
    </row>
    <row r="102" spans="4:4" x14ac:dyDescent="0.25">
      <c r="D102" s="35"/>
    </row>
    <row r="103" spans="4:4" x14ac:dyDescent="0.25">
      <c r="D103" s="38"/>
    </row>
  </sheetData>
  <mergeCells count="106">
    <mergeCell ref="B1:BF1"/>
    <mergeCell ref="B3:C10"/>
    <mergeCell ref="D3:D9"/>
    <mergeCell ref="E3:L3"/>
    <mergeCell ref="M3:AA3"/>
    <mergeCell ref="AB3:AE3"/>
    <mergeCell ref="AF3:AM3"/>
    <mergeCell ref="AN3:AZ3"/>
    <mergeCell ref="BA3:BF3"/>
    <mergeCell ref="AH4:AI4"/>
    <mergeCell ref="AN4:AN7"/>
    <mergeCell ref="AO4:AO7"/>
    <mergeCell ref="AP4:AP7"/>
    <mergeCell ref="AQ4:AQ7"/>
    <mergeCell ref="AR4:AR7"/>
    <mergeCell ref="AJ5:AJ7"/>
    <mergeCell ref="AK5:AK7"/>
    <mergeCell ref="AL5:AL7"/>
    <mergeCell ref="AM5:AM7"/>
    <mergeCell ref="J5:J7"/>
    <mergeCell ref="K5:K7"/>
    <mergeCell ref="L5:L7"/>
    <mergeCell ref="M5:M7"/>
    <mergeCell ref="N5:N7"/>
    <mergeCell ref="BG3:BG7"/>
    <mergeCell ref="E4:G4"/>
    <mergeCell ref="H4:I4"/>
    <mergeCell ref="J4:L4"/>
    <mergeCell ref="M4:O4"/>
    <mergeCell ref="P4:P7"/>
    <mergeCell ref="Q4:V4"/>
    <mergeCell ref="W4:AA4"/>
    <mergeCell ref="AB4:AB7"/>
    <mergeCell ref="AF4:AG4"/>
    <mergeCell ref="BC4:BD4"/>
    <mergeCell ref="BE4:BF4"/>
    <mergeCell ref="E5:E7"/>
    <mergeCell ref="F5:F7"/>
    <mergeCell ref="G5:G7"/>
    <mergeCell ref="H5:H7"/>
    <mergeCell ref="I5:I7"/>
    <mergeCell ref="AS4:AS7"/>
    <mergeCell ref="AT4:AT7"/>
    <mergeCell ref="AU4:AU7"/>
    <mergeCell ref="AV4:AV7"/>
    <mergeCell ref="AW4:AW7"/>
    <mergeCell ref="AX4:AX7"/>
    <mergeCell ref="AJ4:AM4"/>
    <mergeCell ref="O5:O7"/>
    <mergeCell ref="AY4:AY7"/>
    <mergeCell ref="AZ4:AZ7"/>
    <mergeCell ref="BA4:BB4"/>
    <mergeCell ref="W5:W7"/>
    <mergeCell ref="X5:X7"/>
    <mergeCell ref="Y5:Y7"/>
    <mergeCell ref="Z5:Z7"/>
    <mergeCell ref="AA5:AA7"/>
    <mergeCell ref="AC5:AC7"/>
    <mergeCell ref="Q5:Q7"/>
    <mergeCell ref="R5:R7"/>
    <mergeCell ref="S5:S7"/>
    <mergeCell ref="T5:T7"/>
    <mergeCell ref="U5:U7"/>
    <mergeCell ref="V5:V7"/>
    <mergeCell ref="BA5:BA7"/>
    <mergeCell ref="BB5:BB7"/>
    <mergeCell ref="BC5:BC7"/>
    <mergeCell ref="BD5:BD7"/>
    <mergeCell ref="BE5:BE7"/>
    <mergeCell ref="BF5:BF7"/>
    <mergeCell ref="AD5:AD7"/>
    <mergeCell ref="AE5:AE7"/>
    <mergeCell ref="AF5:AF7"/>
    <mergeCell ref="AG5:AG7"/>
    <mergeCell ref="AH5:AH7"/>
    <mergeCell ref="AI5:AI7"/>
    <mergeCell ref="AZ9:BF9"/>
    <mergeCell ref="B54:C54"/>
    <mergeCell ref="B55:G55"/>
    <mergeCell ref="AN8:AN9"/>
    <mergeCell ref="AO8:AO9"/>
    <mergeCell ref="AP8:AP9"/>
    <mergeCell ref="AX8:AX9"/>
    <mergeCell ref="AY8:AY9"/>
    <mergeCell ref="BG8:BG9"/>
    <mergeCell ref="AH8:AH9"/>
    <mergeCell ref="AI8:AI9"/>
    <mergeCell ref="AJ8:AJ9"/>
    <mergeCell ref="AK8:AK9"/>
    <mergeCell ref="AL8:AL9"/>
    <mergeCell ref="AM8:AM9"/>
    <mergeCell ref="AB8:AB9"/>
    <mergeCell ref="AC8:AC9"/>
    <mergeCell ref="AD8:AD9"/>
    <mergeCell ref="AE8:AE9"/>
    <mergeCell ref="AF8:AF9"/>
    <mergeCell ref="AG8:AG9"/>
    <mergeCell ref="B57:K57"/>
    <mergeCell ref="B59:L59"/>
    <mergeCell ref="B61:K61"/>
    <mergeCell ref="B64:L64"/>
    <mergeCell ref="B68:L68"/>
    <mergeCell ref="B69:J69"/>
    <mergeCell ref="H9:I9"/>
    <mergeCell ref="K9:AA9"/>
    <mergeCell ref="AQ9:AW9"/>
  </mergeCells>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
  <sheetViews>
    <sheetView workbookViewId="0">
      <selection activeCell="P29" sqref="P29"/>
    </sheetView>
  </sheetViews>
  <sheetFormatPr baseColWidth="10"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workbookViewId="0">
      <selection activeCell="N8" sqref="N8"/>
    </sheetView>
  </sheetViews>
  <sheetFormatPr baseColWidth="10"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topLeftCell="E7" zoomScale="202" zoomScaleNormal="202" workbookViewId="0">
      <selection activeCell="O29" sqref="O29"/>
    </sheetView>
  </sheetViews>
  <sheetFormatPr baseColWidth="10"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topLeftCell="A7" workbookViewId="0">
      <selection activeCell="O14" sqref="O14"/>
    </sheetView>
  </sheetViews>
  <sheetFormatPr baseColWidth="10"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
  <sheetViews>
    <sheetView workbookViewId="0">
      <selection activeCell="N7" sqref="N7"/>
    </sheetView>
  </sheetViews>
  <sheetFormatPr baseColWidth="10"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BB62"/>
  <sheetViews>
    <sheetView showGridLines="0" zoomScale="124" zoomScaleNormal="124" workbookViewId="0">
      <selection activeCell="H8" sqref="H8:H9"/>
    </sheetView>
  </sheetViews>
  <sheetFormatPr baseColWidth="10" defaultRowHeight="15" x14ac:dyDescent="0.25"/>
  <cols>
    <col min="1" max="1" width="4.7109375" customWidth="1"/>
    <col min="2" max="2" width="4" style="285" customWidth="1"/>
    <col min="3" max="3" width="11" customWidth="1"/>
    <col min="4" max="4" width="11.140625" customWidth="1"/>
    <col min="5" max="54" width="10.7109375" customWidth="1"/>
    <col min="257" max="257" width="2.85546875" customWidth="1"/>
    <col min="258" max="258" width="8" customWidth="1"/>
    <col min="259" max="259" width="11.140625" customWidth="1"/>
    <col min="260" max="260" width="7.5703125" customWidth="1"/>
    <col min="261" max="261" width="7.42578125" customWidth="1"/>
    <col min="262" max="262" width="6.5703125" customWidth="1"/>
    <col min="263" max="263" width="7" customWidth="1"/>
    <col min="264" max="264" width="7.7109375" customWidth="1"/>
    <col min="265" max="265" width="6.85546875" customWidth="1"/>
    <col min="266" max="266" width="5.42578125" customWidth="1"/>
    <col min="267" max="267" width="5.85546875" customWidth="1"/>
    <col min="268" max="268" width="5" customWidth="1"/>
    <col min="269" max="270" width="5.5703125" customWidth="1"/>
    <col min="271" max="271" width="6.85546875" customWidth="1"/>
    <col min="272" max="272" width="7.28515625" customWidth="1"/>
    <col min="273" max="273" width="6.7109375" customWidth="1"/>
    <col min="274" max="274" width="6.85546875" customWidth="1"/>
    <col min="275" max="275" width="7.140625" customWidth="1"/>
    <col min="276" max="276" width="7.7109375" customWidth="1"/>
    <col min="277" max="277" width="10.5703125" customWidth="1"/>
    <col min="278" max="278" width="5.85546875" customWidth="1"/>
    <col min="279" max="279" width="6" customWidth="1"/>
    <col min="280" max="280" width="7.140625" customWidth="1"/>
    <col min="281" max="281" width="8.42578125" customWidth="1"/>
    <col min="282" max="282" width="7.28515625" customWidth="1"/>
    <col min="283" max="283" width="8.28515625" customWidth="1"/>
    <col min="284" max="284" width="8.7109375" customWidth="1"/>
    <col min="285" max="285" width="8" customWidth="1"/>
    <col min="286" max="286" width="8.7109375" customWidth="1"/>
    <col min="287" max="287" width="8.140625" customWidth="1"/>
    <col min="288" max="288" width="9" customWidth="1"/>
    <col min="289" max="289" width="8.28515625" customWidth="1"/>
    <col min="290" max="290" width="7.85546875" customWidth="1"/>
    <col min="291" max="291" width="7.5703125" customWidth="1"/>
    <col min="292" max="292" width="7.140625" customWidth="1"/>
    <col min="293" max="294" width="6.85546875" customWidth="1"/>
    <col min="295" max="296" width="5.7109375" customWidth="1"/>
    <col min="297" max="297" width="7" customWidth="1"/>
    <col min="298" max="298" width="6.7109375" customWidth="1"/>
    <col min="299" max="299" width="8.140625" customWidth="1"/>
    <col min="300" max="300" width="8.85546875" customWidth="1"/>
    <col min="301" max="301" width="6.5703125" customWidth="1"/>
    <col min="302" max="302" width="9.5703125" customWidth="1"/>
    <col min="303" max="303" width="9.7109375" customWidth="1"/>
    <col min="304" max="305" width="7.5703125" customWidth="1"/>
    <col min="306" max="306" width="7" customWidth="1"/>
    <col min="307" max="307" width="7.7109375" customWidth="1"/>
    <col min="308" max="308" width="7.5703125" customWidth="1"/>
    <col min="309" max="309" width="7.42578125" customWidth="1"/>
    <col min="310" max="310" width="8.85546875" customWidth="1"/>
    <col min="513" max="513" width="2.85546875" customWidth="1"/>
    <col min="514" max="514" width="8" customWidth="1"/>
    <col min="515" max="515" width="11.140625" customWidth="1"/>
    <col min="516" max="516" width="7.5703125" customWidth="1"/>
    <col min="517" max="517" width="7.42578125" customWidth="1"/>
    <col min="518" max="518" width="6.5703125" customWidth="1"/>
    <col min="519" max="519" width="7" customWidth="1"/>
    <col min="520" max="520" width="7.7109375" customWidth="1"/>
    <col min="521" max="521" width="6.85546875" customWidth="1"/>
    <col min="522" max="522" width="5.42578125" customWidth="1"/>
    <col min="523" max="523" width="5.85546875" customWidth="1"/>
    <col min="524" max="524" width="5" customWidth="1"/>
    <col min="525" max="526" width="5.5703125" customWidth="1"/>
    <col min="527" max="527" width="6.85546875" customWidth="1"/>
    <col min="528" max="528" width="7.28515625" customWidth="1"/>
    <col min="529" max="529" width="6.7109375" customWidth="1"/>
    <col min="530" max="530" width="6.85546875" customWidth="1"/>
    <col min="531" max="531" width="7.140625" customWidth="1"/>
    <col min="532" max="532" width="7.7109375" customWidth="1"/>
    <col min="533" max="533" width="10.5703125" customWidth="1"/>
    <col min="534" max="534" width="5.85546875" customWidth="1"/>
    <col min="535" max="535" width="6" customWidth="1"/>
    <col min="536" max="536" width="7.140625" customWidth="1"/>
    <col min="537" max="537" width="8.42578125" customWidth="1"/>
    <col min="538" max="538" width="7.28515625" customWidth="1"/>
    <col min="539" max="539" width="8.28515625" customWidth="1"/>
    <col min="540" max="540" width="8.7109375" customWidth="1"/>
    <col min="541" max="541" width="8" customWidth="1"/>
    <col min="542" max="542" width="8.7109375" customWidth="1"/>
    <col min="543" max="543" width="8.140625" customWidth="1"/>
    <col min="544" max="544" width="9" customWidth="1"/>
    <col min="545" max="545" width="8.28515625" customWidth="1"/>
    <col min="546" max="546" width="7.85546875" customWidth="1"/>
    <col min="547" max="547" width="7.5703125" customWidth="1"/>
    <col min="548" max="548" width="7.140625" customWidth="1"/>
    <col min="549" max="550" width="6.85546875" customWidth="1"/>
    <col min="551" max="552" width="5.7109375" customWidth="1"/>
    <col min="553" max="553" width="7" customWidth="1"/>
    <col min="554" max="554" width="6.7109375" customWidth="1"/>
    <col min="555" max="555" width="8.140625" customWidth="1"/>
    <col min="556" max="556" width="8.85546875" customWidth="1"/>
    <col min="557" max="557" width="6.5703125" customWidth="1"/>
    <col min="558" max="558" width="9.5703125" customWidth="1"/>
    <col min="559" max="559" width="9.7109375" customWidth="1"/>
    <col min="560" max="561" width="7.5703125" customWidth="1"/>
    <col min="562" max="562" width="7" customWidth="1"/>
    <col min="563" max="563" width="7.7109375" customWidth="1"/>
    <col min="564" max="564" width="7.5703125" customWidth="1"/>
    <col min="565" max="565" width="7.42578125" customWidth="1"/>
    <col min="566" max="566" width="8.85546875" customWidth="1"/>
    <col min="769" max="769" width="2.85546875" customWidth="1"/>
    <col min="770" max="770" width="8" customWidth="1"/>
    <col min="771" max="771" width="11.140625" customWidth="1"/>
    <col min="772" max="772" width="7.5703125" customWidth="1"/>
    <col min="773" max="773" width="7.42578125" customWidth="1"/>
    <col min="774" max="774" width="6.5703125" customWidth="1"/>
    <col min="775" max="775" width="7" customWidth="1"/>
    <col min="776" max="776" width="7.7109375" customWidth="1"/>
    <col min="777" max="777" width="6.85546875" customWidth="1"/>
    <col min="778" max="778" width="5.42578125" customWidth="1"/>
    <col min="779" max="779" width="5.85546875" customWidth="1"/>
    <col min="780" max="780" width="5" customWidth="1"/>
    <col min="781" max="782" width="5.5703125" customWidth="1"/>
    <col min="783" max="783" width="6.85546875" customWidth="1"/>
    <col min="784" max="784" width="7.28515625" customWidth="1"/>
    <col min="785" max="785" width="6.7109375" customWidth="1"/>
    <col min="786" max="786" width="6.85546875" customWidth="1"/>
    <col min="787" max="787" width="7.140625" customWidth="1"/>
    <col min="788" max="788" width="7.7109375" customWidth="1"/>
    <col min="789" max="789" width="10.5703125" customWidth="1"/>
    <col min="790" max="790" width="5.85546875" customWidth="1"/>
    <col min="791" max="791" width="6" customWidth="1"/>
    <col min="792" max="792" width="7.140625" customWidth="1"/>
    <col min="793" max="793" width="8.42578125" customWidth="1"/>
    <col min="794" max="794" width="7.28515625" customWidth="1"/>
    <col min="795" max="795" width="8.28515625" customWidth="1"/>
    <col min="796" max="796" width="8.7109375" customWidth="1"/>
    <col min="797" max="797" width="8" customWidth="1"/>
    <col min="798" max="798" width="8.7109375" customWidth="1"/>
    <col min="799" max="799" width="8.140625" customWidth="1"/>
    <col min="800" max="800" width="9" customWidth="1"/>
    <col min="801" max="801" width="8.28515625" customWidth="1"/>
    <col min="802" max="802" width="7.85546875" customWidth="1"/>
    <col min="803" max="803" width="7.5703125" customWidth="1"/>
    <col min="804" max="804" width="7.140625" customWidth="1"/>
    <col min="805" max="806" width="6.85546875" customWidth="1"/>
    <col min="807" max="808" width="5.7109375" customWidth="1"/>
    <col min="809" max="809" width="7" customWidth="1"/>
    <col min="810" max="810" width="6.7109375" customWidth="1"/>
    <col min="811" max="811" width="8.140625" customWidth="1"/>
    <col min="812" max="812" width="8.85546875" customWidth="1"/>
    <col min="813" max="813" width="6.5703125" customWidth="1"/>
    <col min="814" max="814" width="9.5703125" customWidth="1"/>
    <col min="815" max="815" width="9.7109375" customWidth="1"/>
    <col min="816" max="817" width="7.5703125" customWidth="1"/>
    <col min="818" max="818" width="7" customWidth="1"/>
    <col min="819" max="819" width="7.7109375" customWidth="1"/>
    <col min="820" max="820" width="7.5703125" customWidth="1"/>
    <col min="821" max="821" width="7.42578125" customWidth="1"/>
    <col min="822" max="822" width="8.85546875" customWidth="1"/>
    <col min="1025" max="1025" width="2.85546875" customWidth="1"/>
    <col min="1026" max="1026" width="8" customWidth="1"/>
    <col min="1027" max="1027" width="11.140625" customWidth="1"/>
    <col min="1028" max="1028" width="7.5703125" customWidth="1"/>
    <col min="1029" max="1029" width="7.42578125" customWidth="1"/>
    <col min="1030" max="1030" width="6.5703125" customWidth="1"/>
    <col min="1031" max="1031" width="7" customWidth="1"/>
    <col min="1032" max="1032" width="7.7109375" customWidth="1"/>
    <col min="1033" max="1033" width="6.85546875" customWidth="1"/>
    <col min="1034" max="1034" width="5.42578125" customWidth="1"/>
    <col min="1035" max="1035" width="5.85546875" customWidth="1"/>
    <col min="1036" max="1036" width="5" customWidth="1"/>
    <col min="1037" max="1038" width="5.5703125" customWidth="1"/>
    <col min="1039" max="1039" width="6.85546875" customWidth="1"/>
    <col min="1040" max="1040" width="7.28515625" customWidth="1"/>
    <col min="1041" max="1041" width="6.7109375" customWidth="1"/>
    <col min="1042" max="1042" width="6.85546875" customWidth="1"/>
    <col min="1043" max="1043" width="7.140625" customWidth="1"/>
    <col min="1044" max="1044" width="7.7109375" customWidth="1"/>
    <col min="1045" max="1045" width="10.5703125" customWidth="1"/>
    <col min="1046" max="1046" width="5.85546875" customWidth="1"/>
    <col min="1047" max="1047" width="6" customWidth="1"/>
    <col min="1048" max="1048" width="7.140625" customWidth="1"/>
    <col min="1049" max="1049" width="8.42578125" customWidth="1"/>
    <col min="1050" max="1050" width="7.28515625" customWidth="1"/>
    <col min="1051" max="1051" width="8.28515625" customWidth="1"/>
    <col min="1052" max="1052" width="8.7109375" customWidth="1"/>
    <col min="1053" max="1053" width="8" customWidth="1"/>
    <col min="1054" max="1054" width="8.7109375" customWidth="1"/>
    <col min="1055" max="1055" width="8.140625" customWidth="1"/>
    <col min="1056" max="1056" width="9" customWidth="1"/>
    <col min="1057" max="1057" width="8.28515625" customWidth="1"/>
    <col min="1058" max="1058" width="7.85546875" customWidth="1"/>
    <col min="1059" max="1059" width="7.5703125" customWidth="1"/>
    <col min="1060" max="1060" width="7.140625" customWidth="1"/>
    <col min="1061" max="1062" width="6.85546875" customWidth="1"/>
    <col min="1063" max="1064" width="5.7109375" customWidth="1"/>
    <col min="1065" max="1065" width="7" customWidth="1"/>
    <col min="1066" max="1066" width="6.7109375" customWidth="1"/>
    <col min="1067" max="1067" width="8.140625" customWidth="1"/>
    <col min="1068" max="1068" width="8.85546875" customWidth="1"/>
    <col min="1069" max="1069" width="6.5703125" customWidth="1"/>
    <col min="1070" max="1070" width="9.5703125" customWidth="1"/>
    <col min="1071" max="1071" width="9.7109375" customWidth="1"/>
    <col min="1072" max="1073" width="7.5703125" customWidth="1"/>
    <col min="1074" max="1074" width="7" customWidth="1"/>
    <col min="1075" max="1075" width="7.7109375" customWidth="1"/>
    <col min="1076" max="1076" width="7.5703125" customWidth="1"/>
    <col min="1077" max="1077" width="7.42578125" customWidth="1"/>
    <col min="1078" max="1078" width="8.85546875" customWidth="1"/>
    <col min="1281" max="1281" width="2.85546875" customWidth="1"/>
    <col min="1282" max="1282" width="8" customWidth="1"/>
    <col min="1283" max="1283" width="11.140625" customWidth="1"/>
    <col min="1284" max="1284" width="7.5703125" customWidth="1"/>
    <col min="1285" max="1285" width="7.42578125" customWidth="1"/>
    <col min="1286" max="1286" width="6.5703125" customWidth="1"/>
    <col min="1287" max="1287" width="7" customWidth="1"/>
    <col min="1288" max="1288" width="7.7109375" customWidth="1"/>
    <col min="1289" max="1289" width="6.85546875" customWidth="1"/>
    <col min="1290" max="1290" width="5.42578125" customWidth="1"/>
    <col min="1291" max="1291" width="5.85546875" customWidth="1"/>
    <col min="1292" max="1292" width="5" customWidth="1"/>
    <col min="1293" max="1294" width="5.5703125" customWidth="1"/>
    <col min="1295" max="1295" width="6.85546875" customWidth="1"/>
    <col min="1296" max="1296" width="7.28515625" customWidth="1"/>
    <col min="1297" max="1297" width="6.7109375" customWidth="1"/>
    <col min="1298" max="1298" width="6.85546875" customWidth="1"/>
    <col min="1299" max="1299" width="7.140625" customWidth="1"/>
    <col min="1300" max="1300" width="7.7109375" customWidth="1"/>
    <col min="1301" max="1301" width="10.5703125" customWidth="1"/>
    <col min="1302" max="1302" width="5.85546875" customWidth="1"/>
    <col min="1303" max="1303" width="6" customWidth="1"/>
    <col min="1304" max="1304" width="7.140625" customWidth="1"/>
    <col min="1305" max="1305" width="8.42578125" customWidth="1"/>
    <col min="1306" max="1306" width="7.28515625" customWidth="1"/>
    <col min="1307" max="1307" width="8.28515625" customWidth="1"/>
    <col min="1308" max="1308" width="8.7109375" customWidth="1"/>
    <col min="1309" max="1309" width="8" customWidth="1"/>
    <col min="1310" max="1310" width="8.7109375" customWidth="1"/>
    <col min="1311" max="1311" width="8.140625" customWidth="1"/>
    <col min="1312" max="1312" width="9" customWidth="1"/>
    <col min="1313" max="1313" width="8.28515625" customWidth="1"/>
    <col min="1314" max="1314" width="7.85546875" customWidth="1"/>
    <col min="1315" max="1315" width="7.5703125" customWidth="1"/>
    <col min="1316" max="1316" width="7.140625" customWidth="1"/>
    <col min="1317" max="1318" width="6.85546875" customWidth="1"/>
    <col min="1319" max="1320" width="5.7109375" customWidth="1"/>
    <col min="1321" max="1321" width="7" customWidth="1"/>
    <col min="1322" max="1322" width="6.7109375" customWidth="1"/>
    <col min="1323" max="1323" width="8.140625" customWidth="1"/>
    <col min="1324" max="1324" width="8.85546875" customWidth="1"/>
    <col min="1325" max="1325" width="6.5703125" customWidth="1"/>
    <col min="1326" max="1326" width="9.5703125" customWidth="1"/>
    <col min="1327" max="1327" width="9.7109375" customWidth="1"/>
    <col min="1328" max="1329" width="7.5703125" customWidth="1"/>
    <col min="1330" max="1330" width="7" customWidth="1"/>
    <col min="1331" max="1331" width="7.7109375" customWidth="1"/>
    <col min="1332" max="1332" width="7.5703125" customWidth="1"/>
    <col min="1333" max="1333" width="7.42578125" customWidth="1"/>
    <col min="1334" max="1334" width="8.85546875" customWidth="1"/>
    <col min="1537" max="1537" width="2.85546875" customWidth="1"/>
    <col min="1538" max="1538" width="8" customWidth="1"/>
    <col min="1539" max="1539" width="11.140625" customWidth="1"/>
    <col min="1540" max="1540" width="7.5703125" customWidth="1"/>
    <col min="1541" max="1541" width="7.42578125" customWidth="1"/>
    <col min="1542" max="1542" width="6.5703125" customWidth="1"/>
    <col min="1543" max="1543" width="7" customWidth="1"/>
    <col min="1544" max="1544" width="7.7109375" customWidth="1"/>
    <col min="1545" max="1545" width="6.85546875" customWidth="1"/>
    <col min="1546" max="1546" width="5.42578125" customWidth="1"/>
    <col min="1547" max="1547" width="5.85546875" customWidth="1"/>
    <col min="1548" max="1548" width="5" customWidth="1"/>
    <col min="1549" max="1550" width="5.5703125" customWidth="1"/>
    <col min="1551" max="1551" width="6.85546875" customWidth="1"/>
    <col min="1552" max="1552" width="7.28515625" customWidth="1"/>
    <col min="1553" max="1553" width="6.7109375" customWidth="1"/>
    <col min="1554" max="1554" width="6.85546875" customWidth="1"/>
    <col min="1555" max="1555" width="7.140625" customWidth="1"/>
    <col min="1556" max="1556" width="7.7109375" customWidth="1"/>
    <col min="1557" max="1557" width="10.5703125" customWidth="1"/>
    <col min="1558" max="1558" width="5.85546875" customWidth="1"/>
    <col min="1559" max="1559" width="6" customWidth="1"/>
    <col min="1560" max="1560" width="7.140625" customWidth="1"/>
    <col min="1561" max="1561" width="8.42578125" customWidth="1"/>
    <col min="1562" max="1562" width="7.28515625" customWidth="1"/>
    <col min="1563" max="1563" width="8.28515625" customWidth="1"/>
    <col min="1564" max="1564" width="8.7109375" customWidth="1"/>
    <col min="1565" max="1565" width="8" customWidth="1"/>
    <col min="1566" max="1566" width="8.7109375" customWidth="1"/>
    <col min="1567" max="1567" width="8.140625" customWidth="1"/>
    <col min="1568" max="1568" width="9" customWidth="1"/>
    <col min="1569" max="1569" width="8.28515625" customWidth="1"/>
    <col min="1570" max="1570" width="7.85546875" customWidth="1"/>
    <col min="1571" max="1571" width="7.5703125" customWidth="1"/>
    <col min="1572" max="1572" width="7.140625" customWidth="1"/>
    <col min="1573" max="1574" width="6.85546875" customWidth="1"/>
    <col min="1575" max="1576" width="5.7109375" customWidth="1"/>
    <col min="1577" max="1577" width="7" customWidth="1"/>
    <col min="1578" max="1578" width="6.7109375" customWidth="1"/>
    <col min="1579" max="1579" width="8.140625" customWidth="1"/>
    <col min="1580" max="1580" width="8.85546875" customWidth="1"/>
    <col min="1581" max="1581" width="6.5703125" customWidth="1"/>
    <col min="1582" max="1582" width="9.5703125" customWidth="1"/>
    <col min="1583" max="1583" width="9.7109375" customWidth="1"/>
    <col min="1584" max="1585" width="7.5703125" customWidth="1"/>
    <col min="1586" max="1586" width="7" customWidth="1"/>
    <col min="1587" max="1587" width="7.7109375" customWidth="1"/>
    <col min="1588" max="1588" width="7.5703125" customWidth="1"/>
    <col min="1589" max="1589" width="7.42578125" customWidth="1"/>
    <col min="1590" max="1590" width="8.85546875" customWidth="1"/>
    <col min="1793" max="1793" width="2.85546875" customWidth="1"/>
    <col min="1794" max="1794" width="8" customWidth="1"/>
    <col min="1795" max="1795" width="11.140625" customWidth="1"/>
    <col min="1796" max="1796" width="7.5703125" customWidth="1"/>
    <col min="1797" max="1797" width="7.42578125" customWidth="1"/>
    <col min="1798" max="1798" width="6.5703125" customWidth="1"/>
    <col min="1799" max="1799" width="7" customWidth="1"/>
    <col min="1800" max="1800" width="7.7109375" customWidth="1"/>
    <col min="1801" max="1801" width="6.85546875" customWidth="1"/>
    <col min="1802" max="1802" width="5.42578125" customWidth="1"/>
    <col min="1803" max="1803" width="5.85546875" customWidth="1"/>
    <col min="1804" max="1804" width="5" customWidth="1"/>
    <col min="1805" max="1806" width="5.5703125" customWidth="1"/>
    <col min="1807" max="1807" width="6.85546875" customWidth="1"/>
    <col min="1808" max="1808" width="7.28515625" customWidth="1"/>
    <col min="1809" max="1809" width="6.7109375" customWidth="1"/>
    <col min="1810" max="1810" width="6.85546875" customWidth="1"/>
    <col min="1811" max="1811" width="7.140625" customWidth="1"/>
    <col min="1812" max="1812" width="7.7109375" customWidth="1"/>
    <col min="1813" max="1813" width="10.5703125" customWidth="1"/>
    <col min="1814" max="1814" width="5.85546875" customWidth="1"/>
    <col min="1815" max="1815" width="6" customWidth="1"/>
    <col min="1816" max="1816" width="7.140625" customWidth="1"/>
    <col min="1817" max="1817" width="8.42578125" customWidth="1"/>
    <col min="1818" max="1818" width="7.28515625" customWidth="1"/>
    <col min="1819" max="1819" width="8.28515625" customWidth="1"/>
    <col min="1820" max="1820" width="8.7109375" customWidth="1"/>
    <col min="1821" max="1821" width="8" customWidth="1"/>
    <col min="1822" max="1822" width="8.7109375" customWidth="1"/>
    <col min="1823" max="1823" width="8.140625" customWidth="1"/>
    <col min="1824" max="1824" width="9" customWidth="1"/>
    <col min="1825" max="1825" width="8.28515625" customWidth="1"/>
    <col min="1826" max="1826" width="7.85546875" customWidth="1"/>
    <col min="1827" max="1827" width="7.5703125" customWidth="1"/>
    <col min="1828" max="1828" width="7.140625" customWidth="1"/>
    <col min="1829" max="1830" width="6.85546875" customWidth="1"/>
    <col min="1831" max="1832" width="5.7109375" customWidth="1"/>
    <col min="1833" max="1833" width="7" customWidth="1"/>
    <col min="1834" max="1834" width="6.7109375" customWidth="1"/>
    <col min="1835" max="1835" width="8.140625" customWidth="1"/>
    <col min="1836" max="1836" width="8.85546875" customWidth="1"/>
    <col min="1837" max="1837" width="6.5703125" customWidth="1"/>
    <col min="1838" max="1838" width="9.5703125" customWidth="1"/>
    <col min="1839" max="1839" width="9.7109375" customWidth="1"/>
    <col min="1840" max="1841" width="7.5703125" customWidth="1"/>
    <col min="1842" max="1842" width="7" customWidth="1"/>
    <col min="1843" max="1843" width="7.7109375" customWidth="1"/>
    <col min="1844" max="1844" width="7.5703125" customWidth="1"/>
    <col min="1845" max="1845" width="7.42578125" customWidth="1"/>
    <col min="1846" max="1846" width="8.85546875" customWidth="1"/>
    <col min="2049" max="2049" width="2.85546875" customWidth="1"/>
    <col min="2050" max="2050" width="8" customWidth="1"/>
    <col min="2051" max="2051" width="11.140625" customWidth="1"/>
    <col min="2052" max="2052" width="7.5703125" customWidth="1"/>
    <col min="2053" max="2053" width="7.42578125" customWidth="1"/>
    <col min="2054" max="2054" width="6.5703125" customWidth="1"/>
    <col min="2055" max="2055" width="7" customWidth="1"/>
    <col min="2056" max="2056" width="7.7109375" customWidth="1"/>
    <col min="2057" max="2057" width="6.85546875" customWidth="1"/>
    <col min="2058" max="2058" width="5.42578125" customWidth="1"/>
    <col min="2059" max="2059" width="5.85546875" customWidth="1"/>
    <col min="2060" max="2060" width="5" customWidth="1"/>
    <col min="2061" max="2062" width="5.5703125" customWidth="1"/>
    <col min="2063" max="2063" width="6.85546875" customWidth="1"/>
    <col min="2064" max="2064" width="7.28515625" customWidth="1"/>
    <col min="2065" max="2065" width="6.7109375" customWidth="1"/>
    <col min="2066" max="2066" width="6.85546875" customWidth="1"/>
    <col min="2067" max="2067" width="7.140625" customWidth="1"/>
    <col min="2068" max="2068" width="7.7109375" customWidth="1"/>
    <col min="2069" max="2069" width="10.5703125" customWidth="1"/>
    <col min="2070" max="2070" width="5.85546875" customWidth="1"/>
    <col min="2071" max="2071" width="6" customWidth="1"/>
    <col min="2072" max="2072" width="7.140625" customWidth="1"/>
    <col min="2073" max="2073" width="8.42578125" customWidth="1"/>
    <col min="2074" max="2074" width="7.28515625" customWidth="1"/>
    <col min="2075" max="2075" width="8.28515625" customWidth="1"/>
    <col min="2076" max="2076" width="8.7109375" customWidth="1"/>
    <col min="2077" max="2077" width="8" customWidth="1"/>
    <col min="2078" max="2078" width="8.7109375" customWidth="1"/>
    <col min="2079" max="2079" width="8.140625" customWidth="1"/>
    <col min="2080" max="2080" width="9" customWidth="1"/>
    <col min="2081" max="2081" width="8.28515625" customWidth="1"/>
    <col min="2082" max="2082" width="7.85546875" customWidth="1"/>
    <col min="2083" max="2083" width="7.5703125" customWidth="1"/>
    <col min="2084" max="2084" width="7.140625" customWidth="1"/>
    <col min="2085" max="2086" width="6.85546875" customWidth="1"/>
    <col min="2087" max="2088" width="5.7109375" customWidth="1"/>
    <col min="2089" max="2089" width="7" customWidth="1"/>
    <col min="2090" max="2090" width="6.7109375" customWidth="1"/>
    <col min="2091" max="2091" width="8.140625" customWidth="1"/>
    <col min="2092" max="2092" width="8.85546875" customWidth="1"/>
    <col min="2093" max="2093" width="6.5703125" customWidth="1"/>
    <col min="2094" max="2094" width="9.5703125" customWidth="1"/>
    <col min="2095" max="2095" width="9.7109375" customWidth="1"/>
    <col min="2096" max="2097" width="7.5703125" customWidth="1"/>
    <col min="2098" max="2098" width="7" customWidth="1"/>
    <col min="2099" max="2099" width="7.7109375" customWidth="1"/>
    <col min="2100" max="2100" width="7.5703125" customWidth="1"/>
    <col min="2101" max="2101" width="7.42578125" customWidth="1"/>
    <col min="2102" max="2102" width="8.85546875" customWidth="1"/>
    <col min="2305" max="2305" width="2.85546875" customWidth="1"/>
    <col min="2306" max="2306" width="8" customWidth="1"/>
    <col min="2307" max="2307" width="11.140625" customWidth="1"/>
    <col min="2308" max="2308" width="7.5703125" customWidth="1"/>
    <col min="2309" max="2309" width="7.42578125" customWidth="1"/>
    <col min="2310" max="2310" width="6.5703125" customWidth="1"/>
    <col min="2311" max="2311" width="7" customWidth="1"/>
    <col min="2312" max="2312" width="7.7109375" customWidth="1"/>
    <col min="2313" max="2313" width="6.85546875" customWidth="1"/>
    <col min="2314" max="2314" width="5.42578125" customWidth="1"/>
    <col min="2315" max="2315" width="5.85546875" customWidth="1"/>
    <col min="2316" max="2316" width="5" customWidth="1"/>
    <col min="2317" max="2318" width="5.5703125" customWidth="1"/>
    <col min="2319" max="2319" width="6.85546875" customWidth="1"/>
    <col min="2320" max="2320" width="7.28515625" customWidth="1"/>
    <col min="2321" max="2321" width="6.7109375" customWidth="1"/>
    <col min="2322" max="2322" width="6.85546875" customWidth="1"/>
    <col min="2323" max="2323" width="7.140625" customWidth="1"/>
    <col min="2324" max="2324" width="7.7109375" customWidth="1"/>
    <col min="2325" max="2325" width="10.5703125" customWidth="1"/>
    <col min="2326" max="2326" width="5.85546875" customWidth="1"/>
    <col min="2327" max="2327" width="6" customWidth="1"/>
    <col min="2328" max="2328" width="7.140625" customWidth="1"/>
    <col min="2329" max="2329" width="8.42578125" customWidth="1"/>
    <col min="2330" max="2330" width="7.28515625" customWidth="1"/>
    <col min="2331" max="2331" width="8.28515625" customWidth="1"/>
    <col min="2332" max="2332" width="8.7109375" customWidth="1"/>
    <col min="2333" max="2333" width="8" customWidth="1"/>
    <col min="2334" max="2334" width="8.7109375" customWidth="1"/>
    <col min="2335" max="2335" width="8.140625" customWidth="1"/>
    <col min="2336" max="2336" width="9" customWidth="1"/>
    <col min="2337" max="2337" width="8.28515625" customWidth="1"/>
    <col min="2338" max="2338" width="7.85546875" customWidth="1"/>
    <col min="2339" max="2339" width="7.5703125" customWidth="1"/>
    <col min="2340" max="2340" width="7.140625" customWidth="1"/>
    <col min="2341" max="2342" width="6.85546875" customWidth="1"/>
    <col min="2343" max="2344" width="5.7109375" customWidth="1"/>
    <col min="2345" max="2345" width="7" customWidth="1"/>
    <col min="2346" max="2346" width="6.7109375" customWidth="1"/>
    <col min="2347" max="2347" width="8.140625" customWidth="1"/>
    <col min="2348" max="2348" width="8.85546875" customWidth="1"/>
    <col min="2349" max="2349" width="6.5703125" customWidth="1"/>
    <col min="2350" max="2350" width="9.5703125" customWidth="1"/>
    <col min="2351" max="2351" width="9.7109375" customWidth="1"/>
    <col min="2352" max="2353" width="7.5703125" customWidth="1"/>
    <col min="2354" max="2354" width="7" customWidth="1"/>
    <col min="2355" max="2355" width="7.7109375" customWidth="1"/>
    <col min="2356" max="2356" width="7.5703125" customWidth="1"/>
    <col min="2357" max="2357" width="7.42578125" customWidth="1"/>
    <col min="2358" max="2358" width="8.85546875" customWidth="1"/>
    <col min="2561" max="2561" width="2.85546875" customWidth="1"/>
    <col min="2562" max="2562" width="8" customWidth="1"/>
    <col min="2563" max="2563" width="11.140625" customWidth="1"/>
    <col min="2564" max="2564" width="7.5703125" customWidth="1"/>
    <col min="2565" max="2565" width="7.42578125" customWidth="1"/>
    <col min="2566" max="2566" width="6.5703125" customWidth="1"/>
    <col min="2567" max="2567" width="7" customWidth="1"/>
    <col min="2568" max="2568" width="7.7109375" customWidth="1"/>
    <col min="2569" max="2569" width="6.85546875" customWidth="1"/>
    <col min="2570" max="2570" width="5.42578125" customWidth="1"/>
    <col min="2571" max="2571" width="5.85546875" customWidth="1"/>
    <col min="2572" max="2572" width="5" customWidth="1"/>
    <col min="2573" max="2574" width="5.5703125" customWidth="1"/>
    <col min="2575" max="2575" width="6.85546875" customWidth="1"/>
    <col min="2576" max="2576" width="7.28515625" customWidth="1"/>
    <col min="2577" max="2577" width="6.7109375" customWidth="1"/>
    <col min="2578" max="2578" width="6.85546875" customWidth="1"/>
    <col min="2579" max="2579" width="7.140625" customWidth="1"/>
    <col min="2580" max="2580" width="7.7109375" customWidth="1"/>
    <col min="2581" max="2581" width="10.5703125" customWidth="1"/>
    <col min="2582" max="2582" width="5.85546875" customWidth="1"/>
    <col min="2583" max="2583" width="6" customWidth="1"/>
    <col min="2584" max="2584" width="7.140625" customWidth="1"/>
    <col min="2585" max="2585" width="8.42578125" customWidth="1"/>
    <col min="2586" max="2586" width="7.28515625" customWidth="1"/>
    <col min="2587" max="2587" width="8.28515625" customWidth="1"/>
    <col min="2588" max="2588" width="8.7109375" customWidth="1"/>
    <col min="2589" max="2589" width="8" customWidth="1"/>
    <col min="2590" max="2590" width="8.7109375" customWidth="1"/>
    <col min="2591" max="2591" width="8.140625" customWidth="1"/>
    <col min="2592" max="2592" width="9" customWidth="1"/>
    <col min="2593" max="2593" width="8.28515625" customWidth="1"/>
    <col min="2594" max="2594" width="7.85546875" customWidth="1"/>
    <col min="2595" max="2595" width="7.5703125" customWidth="1"/>
    <col min="2596" max="2596" width="7.140625" customWidth="1"/>
    <col min="2597" max="2598" width="6.85546875" customWidth="1"/>
    <col min="2599" max="2600" width="5.7109375" customWidth="1"/>
    <col min="2601" max="2601" width="7" customWidth="1"/>
    <col min="2602" max="2602" width="6.7109375" customWidth="1"/>
    <col min="2603" max="2603" width="8.140625" customWidth="1"/>
    <col min="2604" max="2604" width="8.85546875" customWidth="1"/>
    <col min="2605" max="2605" width="6.5703125" customWidth="1"/>
    <col min="2606" max="2606" width="9.5703125" customWidth="1"/>
    <col min="2607" max="2607" width="9.7109375" customWidth="1"/>
    <col min="2608" max="2609" width="7.5703125" customWidth="1"/>
    <col min="2610" max="2610" width="7" customWidth="1"/>
    <col min="2611" max="2611" width="7.7109375" customWidth="1"/>
    <col min="2612" max="2612" width="7.5703125" customWidth="1"/>
    <col min="2613" max="2613" width="7.42578125" customWidth="1"/>
    <col min="2614" max="2614" width="8.85546875" customWidth="1"/>
    <col min="2817" max="2817" width="2.85546875" customWidth="1"/>
    <col min="2818" max="2818" width="8" customWidth="1"/>
    <col min="2819" max="2819" width="11.140625" customWidth="1"/>
    <col min="2820" max="2820" width="7.5703125" customWidth="1"/>
    <col min="2821" max="2821" width="7.42578125" customWidth="1"/>
    <col min="2822" max="2822" width="6.5703125" customWidth="1"/>
    <col min="2823" max="2823" width="7" customWidth="1"/>
    <col min="2824" max="2824" width="7.7109375" customWidth="1"/>
    <col min="2825" max="2825" width="6.85546875" customWidth="1"/>
    <col min="2826" max="2826" width="5.42578125" customWidth="1"/>
    <col min="2827" max="2827" width="5.85546875" customWidth="1"/>
    <col min="2828" max="2828" width="5" customWidth="1"/>
    <col min="2829" max="2830" width="5.5703125" customWidth="1"/>
    <col min="2831" max="2831" width="6.85546875" customWidth="1"/>
    <col min="2832" max="2832" width="7.28515625" customWidth="1"/>
    <col min="2833" max="2833" width="6.7109375" customWidth="1"/>
    <col min="2834" max="2834" width="6.85546875" customWidth="1"/>
    <col min="2835" max="2835" width="7.140625" customWidth="1"/>
    <col min="2836" max="2836" width="7.7109375" customWidth="1"/>
    <col min="2837" max="2837" width="10.5703125" customWidth="1"/>
    <col min="2838" max="2838" width="5.85546875" customWidth="1"/>
    <col min="2839" max="2839" width="6" customWidth="1"/>
    <col min="2840" max="2840" width="7.140625" customWidth="1"/>
    <col min="2841" max="2841" width="8.42578125" customWidth="1"/>
    <col min="2842" max="2842" width="7.28515625" customWidth="1"/>
    <col min="2843" max="2843" width="8.28515625" customWidth="1"/>
    <col min="2844" max="2844" width="8.7109375" customWidth="1"/>
    <col min="2845" max="2845" width="8" customWidth="1"/>
    <col min="2846" max="2846" width="8.7109375" customWidth="1"/>
    <col min="2847" max="2847" width="8.140625" customWidth="1"/>
    <col min="2848" max="2848" width="9" customWidth="1"/>
    <col min="2849" max="2849" width="8.28515625" customWidth="1"/>
    <col min="2850" max="2850" width="7.85546875" customWidth="1"/>
    <col min="2851" max="2851" width="7.5703125" customWidth="1"/>
    <col min="2852" max="2852" width="7.140625" customWidth="1"/>
    <col min="2853" max="2854" width="6.85546875" customWidth="1"/>
    <col min="2855" max="2856" width="5.7109375" customWidth="1"/>
    <col min="2857" max="2857" width="7" customWidth="1"/>
    <col min="2858" max="2858" width="6.7109375" customWidth="1"/>
    <col min="2859" max="2859" width="8.140625" customWidth="1"/>
    <col min="2860" max="2860" width="8.85546875" customWidth="1"/>
    <col min="2861" max="2861" width="6.5703125" customWidth="1"/>
    <col min="2862" max="2862" width="9.5703125" customWidth="1"/>
    <col min="2863" max="2863" width="9.7109375" customWidth="1"/>
    <col min="2864" max="2865" width="7.5703125" customWidth="1"/>
    <col min="2866" max="2866" width="7" customWidth="1"/>
    <col min="2867" max="2867" width="7.7109375" customWidth="1"/>
    <col min="2868" max="2868" width="7.5703125" customWidth="1"/>
    <col min="2869" max="2869" width="7.42578125" customWidth="1"/>
    <col min="2870" max="2870" width="8.85546875" customWidth="1"/>
    <col min="3073" max="3073" width="2.85546875" customWidth="1"/>
    <col min="3074" max="3074" width="8" customWidth="1"/>
    <col min="3075" max="3075" width="11.140625" customWidth="1"/>
    <col min="3076" max="3076" width="7.5703125" customWidth="1"/>
    <col min="3077" max="3077" width="7.42578125" customWidth="1"/>
    <col min="3078" max="3078" width="6.5703125" customWidth="1"/>
    <col min="3079" max="3079" width="7" customWidth="1"/>
    <col min="3080" max="3080" width="7.7109375" customWidth="1"/>
    <col min="3081" max="3081" width="6.85546875" customWidth="1"/>
    <col min="3082" max="3082" width="5.42578125" customWidth="1"/>
    <col min="3083" max="3083" width="5.85546875" customWidth="1"/>
    <col min="3084" max="3084" width="5" customWidth="1"/>
    <col min="3085" max="3086" width="5.5703125" customWidth="1"/>
    <col min="3087" max="3087" width="6.85546875" customWidth="1"/>
    <col min="3088" max="3088" width="7.28515625" customWidth="1"/>
    <col min="3089" max="3089" width="6.7109375" customWidth="1"/>
    <col min="3090" max="3090" width="6.85546875" customWidth="1"/>
    <col min="3091" max="3091" width="7.140625" customWidth="1"/>
    <col min="3092" max="3092" width="7.7109375" customWidth="1"/>
    <col min="3093" max="3093" width="10.5703125" customWidth="1"/>
    <col min="3094" max="3094" width="5.85546875" customWidth="1"/>
    <col min="3095" max="3095" width="6" customWidth="1"/>
    <col min="3096" max="3096" width="7.140625" customWidth="1"/>
    <col min="3097" max="3097" width="8.42578125" customWidth="1"/>
    <col min="3098" max="3098" width="7.28515625" customWidth="1"/>
    <col min="3099" max="3099" width="8.28515625" customWidth="1"/>
    <col min="3100" max="3100" width="8.7109375" customWidth="1"/>
    <col min="3101" max="3101" width="8" customWidth="1"/>
    <col min="3102" max="3102" width="8.7109375" customWidth="1"/>
    <col min="3103" max="3103" width="8.140625" customWidth="1"/>
    <col min="3104" max="3104" width="9" customWidth="1"/>
    <col min="3105" max="3105" width="8.28515625" customWidth="1"/>
    <col min="3106" max="3106" width="7.85546875" customWidth="1"/>
    <col min="3107" max="3107" width="7.5703125" customWidth="1"/>
    <col min="3108" max="3108" width="7.140625" customWidth="1"/>
    <col min="3109" max="3110" width="6.85546875" customWidth="1"/>
    <col min="3111" max="3112" width="5.7109375" customWidth="1"/>
    <col min="3113" max="3113" width="7" customWidth="1"/>
    <col min="3114" max="3114" width="6.7109375" customWidth="1"/>
    <col min="3115" max="3115" width="8.140625" customWidth="1"/>
    <col min="3116" max="3116" width="8.85546875" customWidth="1"/>
    <col min="3117" max="3117" width="6.5703125" customWidth="1"/>
    <col min="3118" max="3118" width="9.5703125" customWidth="1"/>
    <col min="3119" max="3119" width="9.7109375" customWidth="1"/>
    <col min="3120" max="3121" width="7.5703125" customWidth="1"/>
    <col min="3122" max="3122" width="7" customWidth="1"/>
    <col min="3123" max="3123" width="7.7109375" customWidth="1"/>
    <col min="3124" max="3124" width="7.5703125" customWidth="1"/>
    <col min="3125" max="3125" width="7.42578125" customWidth="1"/>
    <col min="3126" max="3126" width="8.85546875" customWidth="1"/>
    <col min="3329" max="3329" width="2.85546875" customWidth="1"/>
    <col min="3330" max="3330" width="8" customWidth="1"/>
    <col min="3331" max="3331" width="11.140625" customWidth="1"/>
    <col min="3332" max="3332" width="7.5703125" customWidth="1"/>
    <col min="3333" max="3333" width="7.42578125" customWidth="1"/>
    <col min="3334" max="3334" width="6.5703125" customWidth="1"/>
    <col min="3335" max="3335" width="7" customWidth="1"/>
    <col min="3336" max="3336" width="7.7109375" customWidth="1"/>
    <col min="3337" max="3337" width="6.85546875" customWidth="1"/>
    <col min="3338" max="3338" width="5.42578125" customWidth="1"/>
    <col min="3339" max="3339" width="5.85546875" customWidth="1"/>
    <col min="3340" max="3340" width="5" customWidth="1"/>
    <col min="3341" max="3342" width="5.5703125" customWidth="1"/>
    <col min="3343" max="3343" width="6.85546875" customWidth="1"/>
    <col min="3344" max="3344" width="7.28515625" customWidth="1"/>
    <col min="3345" max="3345" width="6.7109375" customWidth="1"/>
    <col min="3346" max="3346" width="6.85546875" customWidth="1"/>
    <col min="3347" max="3347" width="7.140625" customWidth="1"/>
    <col min="3348" max="3348" width="7.7109375" customWidth="1"/>
    <col min="3349" max="3349" width="10.5703125" customWidth="1"/>
    <col min="3350" max="3350" width="5.85546875" customWidth="1"/>
    <col min="3351" max="3351" width="6" customWidth="1"/>
    <col min="3352" max="3352" width="7.140625" customWidth="1"/>
    <col min="3353" max="3353" width="8.42578125" customWidth="1"/>
    <col min="3354" max="3354" width="7.28515625" customWidth="1"/>
    <col min="3355" max="3355" width="8.28515625" customWidth="1"/>
    <col min="3356" max="3356" width="8.7109375" customWidth="1"/>
    <col min="3357" max="3357" width="8" customWidth="1"/>
    <col min="3358" max="3358" width="8.7109375" customWidth="1"/>
    <col min="3359" max="3359" width="8.140625" customWidth="1"/>
    <col min="3360" max="3360" width="9" customWidth="1"/>
    <col min="3361" max="3361" width="8.28515625" customWidth="1"/>
    <col min="3362" max="3362" width="7.85546875" customWidth="1"/>
    <col min="3363" max="3363" width="7.5703125" customWidth="1"/>
    <col min="3364" max="3364" width="7.140625" customWidth="1"/>
    <col min="3365" max="3366" width="6.85546875" customWidth="1"/>
    <col min="3367" max="3368" width="5.7109375" customWidth="1"/>
    <col min="3369" max="3369" width="7" customWidth="1"/>
    <col min="3370" max="3370" width="6.7109375" customWidth="1"/>
    <col min="3371" max="3371" width="8.140625" customWidth="1"/>
    <col min="3372" max="3372" width="8.85546875" customWidth="1"/>
    <col min="3373" max="3373" width="6.5703125" customWidth="1"/>
    <col min="3374" max="3374" width="9.5703125" customWidth="1"/>
    <col min="3375" max="3375" width="9.7109375" customWidth="1"/>
    <col min="3376" max="3377" width="7.5703125" customWidth="1"/>
    <col min="3378" max="3378" width="7" customWidth="1"/>
    <col min="3379" max="3379" width="7.7109375" customWidth="1"/>
    <col min="3380" max="3380" width="7.5703125" customWidth="1"/>
    <col min="3381" max="3381" width="7.42578125" customWidth="1"/>
    <col min="3382" max="3382" width="8.85546875" customWidth="1"/>
    <col min="3585" max="3585" width="2.85546875" customWidth="1"/>
    <col min="3586" max="3586" width="8" customWidth="1"/>
    <col min="3587" max="3587" width="11.140625" customWidth="1"/>
    <col min="3588" max="3588" width="7.5703125" customWidth="1"/>
    <col min="3589" max="3589" width="7.42578125" customWidth="1"/>
    <col min="3590" max="3590" width="6.5703125" customWidth="1"/>
    <col min="3591" max="3591" width="7" customWidth="1"/>
    <col min="3592" max="3592" width="7.7109375" customWidth="1"/>
    <col min="3593" max="3593" width="6.85546875" customWidth="1"/>
    <col min="3594" max="3594" width="5.42578125" customWidth="1"/>
    <col min="3595" max="3595" width="5.85546875" customWidth="1"/>
    <col min="3596" max="3596" width="5" customWidth="1"/>
    <col min="3597" max="3598" width="5.5703125" customWidth="1"/>
    <col min="3599" max="3599" width="6.85546875" customWidth="1"/>
    <col min="3600" max="3600" width="7.28515625" customWidth="1"/>
    <col min="3601" max="3601" width="6.7109375" customWidth="1"/>
    <col min="3602" max="3602" width="6.85546875" customWidth="1"/>
    <col min="3603" max="3603" width="7.140625" customWidth="1"/>
    <col min="3604" max="3604" width="7.7109375" customWidth="1"/>
    <col min="3605" max="3605" width="10.5703125" customWidth="1"/>
    <col min="3606" max="3606" width="5.85546875" customWidth="1"/>
    <col min="3607" max="3607" width="6" customWidth="1"/>
    <col min="3608" max="3608" width="7.140625" customWidth="1"/>
    <col min="3609" max="3609" width="8.42578125" customWidth="1"/>
    <col min="3610" max="3610" width="7.28515625" customWidth="1"/>
    <col min="3611" max="3611" width="8.28515625" customWidth="1"/>
    <col min="3612" max="3612" width="8.7109375" customWidth="1"/>
    <col min="3613" max="3613" width="8" customWidth="1"/>
    <col min="3614" max="3614" width="8.7109375" customWidth="1"/>
    <col min="3615" max="3615" width="8.140625" customWidth="1"/>
    <col min="3616" max="3616" width="9" customWidth="1"/>
    <col min="3617" max="3617" width="8.28515625" customWidth="1"/>
    <col min="3618" max="3618" width="7.85546875" customWidth="1"/>
    <col min="3619" max="3619" width="7.5703125" customWidth="1"/>
    <col min="3620" max="3620" width="7.140625" customWidth="1"/>
    <col min="3621" max="3622" width="6.85546875" customWidth="1"/>
    <col min="3623" max="3624" width="5.7109375" customWidth="1"/>
    <col min="3625" max="3625" width="7" customWidth="1"/>
    <col min="3626" max="3626" width="6.7109375" customWidth="1"/>
    <col min="3627" max="3627" width="8.140625" customWidth="1"/>
    <col min="3628" max="3628" width="8.85546875" customWidth="1"/>
    <col min="3629" max="3629" width="6.5703125" customWidth="1"/>
    <col min="3630" max="3630" width="9.5703125" customWidth="1"/>
    <col min="3631" max="3631" width="9.7109375" customWidth="1"/>
    <col min="3632" max="3633" width="7.5703125" customWidth="1"/>
    <col min="3634" max="3634" width="7" customWidth="1"/>
    <col min="3635" max="3635" width="7.7109375" customWidth="1"/>
    <col min="3636" max="3636" width="7.5703125" customWidth="1"/>
    <col min="3637" max="3637" width="7.42578125" customWidth="1"/>
    <col min="3638" max="3638" width="8.85546875" customWidth="1"/>
    <col min="3841" max="3841" width="2.85546875" customWidth="1"/>
    <col min="3842" max="3842" width="8" customWidth="1"/>
    <col min="3843" max="3843" width="11.140625" customWidth="1"/>
    <col min="3844" max="3844" width="7.5703125" customWidth="1"/>
    <col min="3845" max="3845" width="7.42578125" customWidth="1"/>
    <col min="3846" max="3846" width="6.5703125" customWidth="1"/>
    <col min="3847" max="3847" width="7" customWidth="1"/>
    <col min="3848" max="3848" width="7.7109375" customWidth="1"/>
    <col min="3849" max="3849" width="6.85546875" customWidth="1"/>
    <col min="3850" max="3850" width="5.42578125" customWidth="1"/>
    <col min="3851" max="3851" width="5.85546875" customWidth="1"/>
    <col min="3852" max="3852" width="5" customWidth="1"/>
    <col min="3853" max="3854" width="5.5703125" customWidth="1"/>
    <col min="3855" max="3855" width="6.85546875" customWidth="1"/>
    <col min="3856" max="3856" width="7.28515625" customWidth="1"/>
    <col min="3857" max="3857" width="6.7109375" customWidth="1"/>
    <col min="3858" max="3858" width="6.85546875" customWidth="1"/>
    <col min="3859" max="3859" width="7.140625" customWidth="1"/>
    <col min="3860" max="3860" width="7.7109375" customWidth="1"/>
    <col min="3861" max="3861" width="10.5703125" customWidth="1"/>
    <col min="3862" max="3862" width="5.85546875" customWidth="1"/>
    <col min="3863" max="3863" width="6" customWidth="1"/>
    <col min="3864" max="3864" width="7.140625" customWidth="1"/>
    <col min="3865" max="3865" width="8.42578125" customWidth="1"/>
    <col min="3866" max="3866" width="7.28515625" customWidth="1"/>
    <col min="3867" max="3867" width="8.28515625" customWidth="1"/>
    <col min="3868" max="3868" width="8.7109375" customWidth="1"/>
    <col min="3869" max="3869" width="8" customWidth="1"/>
    <col min="3870" max="3870" width="8.7109375" customWidth="1"/>
    <col min="3871" max="3871" width="8.140625" customWidth="1"/>
    <col min="3872" max="3872" width="9" customWidth="1"/>
    <col min="3873" max="3873" width="8.28515625" customWidth="1"/>
    <col min="3874" max="3874" width="7.85546875" customWidth="1"/>
    <col min="3875" max="3875" width="7.5703125" customWidth="1"/>
    <col min="3876" max="3876" width="7.140625" customWidth="1"/>
    <col min="3877" max="3878" width="6.85546875" customWidth="1"/>
    <col min="3879" max="3880" width="5.7109375" customWidth="1"/>
    <col min="3881" max="3881" width="7" customWidth="1"/>
    <col min="3882" max="3882" width="6.7109375" customWidth="1"/>
    <col min="3883" max="3883" width="8.140625" customWidth="1"/>
    <col min="3884" max="3884" width="8.85546875" customWidth="1"/>
    <col min="3885" max="3885" width="6.5703125" customWidth="1"/>
    <col min="3886" max="3886" width="9.5703125" customWidth="1"/>
    <col min="3887" max="3887" width="9.7109375" customWidth="1"/>
    <col min="3888" max="3889" width="7.5703125" customWidth="1"/>
    <col min="3890" max="3890" width="7" customWidth="1"/>
    <col min="3891" max="3891" width="7.7109375" customWidth="1"/>
    <col min="3892" max="3892" width="7.5703125" customWidth="1"/>
    <col min="3893" max="3893" width="7.42578125" customWidth="1"/>
    <col min="3894" max="3894" width="8.85546875" customWidth="1"/>
    <col min="4097" max="4097" width="2.85546875" customWidth="1"/>
    <col min="4098" max="4098" width="8" customWidth="1"/>
    <col min="4099" max="4099" width="11.140625" customWidth="1"/>
    <col min="4100" max="4100" width="7.5703125" customWidth="1"/>
    <col min="4101" max="4101" width="7.42578125" customWidth="1"/>
    <col min="4102" max="4102" width="6.5703125" customWidth="1"/>
    <col min="4103" max="4103" width="7" customWidth="1"/>
    <col min="4104" max="4104" width="7.7109375" customWidth="1"/>
    <col min="4105" max="4105" width="6.85546875" customWidth="1"/>
    <col min="4106" max="4106" width="5.42578125" customWidth="1"/>
    <col min="4107" max="4107" width="5.85546875" customWidth="1"/>
    <col min="4108" max="4108" width="5" customWidth="1"/>
    <col min="4109" max="4110" width="5.5703125" customWidth="1"/>
    <col min="4111" max="4111" width="6.85546875" customWidth="1"/>
    <col min="4112" max="4112" width="7.28515625" customWidth="1"/>
    <col min="4113" max="4113" width="6.7109375" customWidth="1"/>
    <col min="4114" max="4114" width="6.85546875" customWidth="1"/>
    <col min="4115" max="4115" width="7.140625" customWidth="1"/>
    <col min="4116" max="4116" width="7.7109375" customWidth="1"/>
    <col min="4117" max="4117" width="10.5703125" customWidth="1"/>
    <col min="4118" max="4118" width="5.85546875" customWidth="1"/>
    <col min="4119" max="4119" width="6" customWidth="1"/>
    <col min="4120" max="4120" width="7.140625" customWidth="1"/>
    <col min="4121" max="4121" width="8.42578125" customWidth="1"/>
    <col min="4122" max="4122" width="7.28515625" customWidth="1"/>
    <col min="4123" max="4123" width="8.28515625" customWidth="1"/>
    <col min="4124" max="4124" width="8.7109375" customWidth="1"/>
    <col min="4125" max="4125" width="8" customWidth="1"/>
    <col min="4126" max="4126" width="8.7109375" customWidth="1"/>
    <col min="4127" max="4127" width="8.140625" customWidth="1"/>
    <col min="4128" max="4128" width="9" customWidth="1"/>
    <col min="4129" max="4129" width="8.28515625" customWidth="1"/>
    <col min="4130" max="4130" width="7.85546875" customWidth="1"/>
    <col min="4131" max="4131" width="7.5703125" customWidth="1"/>
    <col min="4132" max="4132" width="7.140625" customWidth="1"/>
    <col min="4133" max="4134" width="6.85546875" customWidth="1"/>
    <col min="4135" max="4136" width="5.7109375" customWidth="1"/>
    <col min="4137" max="4137" width="7" customWidth="1"/>
    <col min="4138" max="4138" width="6.7109375" customWidth="1"/>
    <col min="4139" max="4139" width="8.140625" customWidth="1"/>
    <col min="4140" max="4140" width="8.85546875" customWidth="1"/>
    <col min="4141" max="4141" width="6.5703125" customWidth="1"/>
    <col min="4142" max="4142" width="9.5703125" customWidth="1"/>
    <col min="4143" max="4143" width="9.7109375" customWidth="1"/>
    <col min="4144" max="4145" width="7.5703125" customWidth="1"/>
    <col min="4146" max="4146" width="7" customWidth="1"/>
    <col min="4147" max="4147" width="7.7109375" customWidth="1"/>
    <col min="4148" max="4148" width="7.5703125" customWidth="1"/>
    <col min="4149" max="4149" width="7.42578125" customWidth="1"/>
    <col min="4150" max="4150" width="8.85546875" customWidth="1"/>
    <col min="4353" max="4353" width="2.85546875" customWidth="1"/>
    <col min="4354" max="4354" width="8" customWidth="1"/>
    <col min="4355" max="4355" width="11.140625" customWidth="1"/>
    <col min="4356" max="4356" width="7.5703125" customWidth="1"/>
    <col min="4357" max="4357" width="7.42578125" customWidth="1"/>
    <col min="4358" max="4358" width="6.5703125" customWidth="1"/>
    <col min="4359" max="4359" width="7" customWidth="1"/>
    <col min="4360" max="4360" width="7.7109375" customWidth="1"/>
    <col min="4361" max="4361" width="6.85546875" customWidth="1"/>
    <col min="4362" max="4362" width="5.42578125" customWidth="1"/>
    <col min="4363" max="4363" width="5.85546875" customWidth="1"/>
    <col min="4364" max="4364" width="5" customWidth="1"/>
    <col min="4365" max="4366" width="5.5703125" customWidth="1"/>
    <col min="4367" max="4367" width="6.85546875" customWidth="1"/>
    <col min="4368" max="4368" width="7.28515625" customWidth="1"/>
    <col min="4369" max="4369" width="6.7109375" customWidth="1"/>
    <col min="4370" max="4370" width="6.85546875" customWidth="1"/>
    <col min="4371" max="4371" width="7.140625" customWidth="1"/>
    <col min="4372" max="4372" width="7.7109375" customWidth="1"/>
    <col min="4373" max="4373" width="10.5703125" customWidth="1"/>
    <col min="4374" max="4374" width="5.85546875" customWidth="1"/>
    <col min="4375" max="4375" width="6" customWidth="1"/>
    <col min="4376" max="4376" width="7.140625" customWidth="1"/>
    <col min="4377" max="4377" width="8.42578125" customWidth="1"/>
    <col min="4378" max="4378" width="7.28515625" customWidth="1"/>
    <col min="4379" max="4379" width="8.28515625" customWidth="1"/>
    <col min="4380" max="4380" width="8.7109375" customWidth="1"/>
    <col min="4381" max="4381" width="8" customWidth="1"/>
    <col min="4382" max="4382" width="8.7109375" customWidth="1"/>
    <col min="4383" max="4383" width="8.140625" customWidth="1"/>
    <col min="4384" max="4384" width="9" customWidth="1"/>
    <col min="4385" max="4385" width="8.28515625" customWidth="1"/>
    <col min="4386" max="4386" width="7.85546875" customWidth="1"/>
    <col min="4387" max="4387" width="7.5703125" customWidth="1"/>
    <col min="4388" max="4388" width="7.140625" customWidth="1"/>
    <col min="4389" max="4390" width="6.85546875" customWidth="1"/>
    <col min="4391" max="4392" width="5.7109375" customWidth="1"/>
    <col min="4393" max="4393" width="7" customWidth="1"/>
    <col min="4394" max="4394" width="6.7109375" customWidth="1"/>
    <col min="4395" max="4395" width="8.140625" customWidth="1"/>
    <col min="4396" max="4396" width="8.85546875" customWidth="1"/>
    <col min="4397" max="4397" width="6.5703125" customWidth="1"/>
    <col min="4398" max="4398" width="9.5703125" customWidth="1"/>
    <col min="4399" max="4399" width="9.7109375" customWidth="1"/>
    <col min="4400" max="4401" width="7.5703125" customWidth="1"/>
    <col min="4402" max="4402" width="7" customWidth="1"/>
    <col min="4403" max="4403" width="7.7109375" customWidth="1"/>
    <col min="4404" max="4404" width="7.5703125" customWidth="1"/>
    <col min="4405" max="4405" width="7.42578125" customWidth="1"/>
    <col min="4406" max="4406" width="8.85546875" customWidth="1"/>
    <col min="4609" max="4609" width="2.85546875" customWidth="1"/>
    <col min="4610" max="4610" width="8" customWidth="1"/>
    <col min="4611" max="4611" width="11.140625" customWidth="1"/>
    <col min="4612" max="4612" width="7.5703125" customWidth="1"/>
    <col min="4613" max="4613" width="7.42578125" customWidth="1"/>
    <col min="4614" max="4614" width="6.5703125" customWidth="1"/>
    <col min="4615" max="4615" width="7" customWidth="1"/>
    <col min="4616" max="4616" width="7.7109375" customWidth="1"/>
    <col min="4617" max="4617" width="6.85546875" customWidth="1"/>
    <col min="4618" max="4618" width="5.42578125" customWidth="1"/>
    <col min="4619" max="4619" width="5.85546875" customWidth="1"/>
    <col min="4620" max="4620" width="5" customWidth="1"/>
    <col min="4621" max="4622" width="5.5703125" customWidth="1"/>
    <col min="4623" max="4623" width="6.85546875" customWidth="1"/>
    <col min="4624" max="4624" width="7.28515625" customWidth="1"/>
    <col min="4625" max="4625" width="6.7109375" customWidth="1"/>
    <col min="4626" max="4626" width="6.85546875" customWidth="1"/>
    <col min="4627" max="4627" width="7.140625" customWidth="1"/>
    <col min="4628" max="4628" width="7.7109375" customWidth="1"/>
    <col min="4629" max="4629" width="10.5703125" customWidth="1"/>
    <col min="4630" max="4630" width="5.85546875" customWidth="1"/>
    <col min="4631" max="4631" width="6" customWidth="1"/>
    <col min="4632" max="4632" width="7.140625" customWidth="1"/>
    <col min="4633" max="4633" width="8.42578125" customWidth="1"/>
    <col min="4634" max="4634" width="7.28515625" customWidth="1"/>
    <col min="4635" max="4635" width="8.28515625" customWidth="1"/>
    <col min="4636" max="4636" width="8.7109375" customWidth="1"/>
    <col min="4637" max="4637" width="8" customWidth="1"/>
    <col min="4638" max="4638" width="8.7109375" customWidth="1"/>
    <col min="4639" max="4639" width="8.140625" customWidth="1"/>
    <col min="4640" max="4640" width="9" customWidth="1"/>
    <col min="4641" max="4641" width="8.28515625" customWidth="1"/>
    <col min="4642" max="4642" width="7.85546875" customWidth="1"/>
    <col min="4643" max="4643" width="7.5703125" customWidth="1"/>
    <col min="4644" max="4644" width="7.140625" customWidth="1"/>
    <col min="4645" max="4646" width="6.85546875" customWidth="1"/>
    <col min="4647" max="4648" width="5.7109375" customWidth="1"/>
    <col min="4649" max="4649" width="7" customWidth="1"/>
    <col min="4650" max="4650" width="6.7109375" customWidth="1"/>
    <col min="4651" max="4651" width="8.140625" customWidth="1"/>
    <col min="4652" max="4652" width="8.85546875" customWidth="1"/>
    <col min="4653" max="4653" width="6.5703125" customWidth="1"/>
    <col min="4654" max="4654" width="9.5703125" customWidth="1"/>
    <col min="4655" max="4655" width="9.7109375" customWidth="1"/>
    <col min="4656" max="4657" width="7.5703125" customWidth="1"/>
    <col min="4658" max="4658" width="7" customWidth="1"/>
    <col min="4659" max="4659" width="7.7109375" customWidth="1"/>
    <col min="4660" max="4660" width="7.5703125" customWidth="1"/>
    <col min="4661" max="4661" width="7.42578125" customWidth="1"/>
    <col min="4662" max="4662" width="8.85546875" customWidth="1"/>
    <col min="4865" max="4865" width="2.85546875" customWidth="1"/>
    <col min="4866" max="4866" width="8" customWidth="1"/>
    <col min="4867" max="4867" width="11.140625" customWidth="1"/>
    <col min="4868" max="4868" width="7.5703125" customWidth="1"/>
    <col min="4869" max="4869" width="7.42578125" customWidth="1"/>
    <col min="4870" max="4870" width="6.5703125" customWidth="1"/>
    <col min="4871" max="4871" width="7" customWidth="1"/>
    <col min="4872" max="4872" width="7.7109375" customWidth="1"/>
    <col min="4873" max="4873" width="6.85546875" customWidth="1"/>
    <col min="4874" max="4874" width="5.42578125" customWidth="1"/>
    <col min="4875" max="4875" width="5.85546875" customWidth="1"/>
    <col min="4876" max="4876" width="5" customWidth="1"/>
    <col min="4877" max="4878" width="5.5703125" customWidth="1"/>
    <col min="4879" max="4879" width="6.85546875" customWidth="1"/>
    <col min="4880" max="4880" width="7.28515625" customWidth="1"/>
    <col min="4881" max="4881" width="6.7109375" customWidth="1"/>
    <col min="4882" max="4882" width="6.85546875" customWidth="1"/>
    <col min="4883" max="4883" width="7.140625" customWidth="1"/>
    <col min="4884" max="4884" width="7.7109375" customWidth="1"/>
    <col min="4885" max="4885" width="10.5703125" customWidth="1"/>
    <col min="4886" max="4886" width="5.85546875" customWidth="1"/>
    <col min="4887" max="4887" width="6" customWidth="1"/>
    <col min="4888" max="4888" width="7.140625" customWidth="1"/>
    <col min="4889" max="4889" width="8.42578125" customWidth="1"/>
    <col min="4890" max="4890" width="7.28515625" customWidth="1"/>
    <col min="4891" max="4891" width="8.28515625" customWidth="1"/>
    <col min="4892" max="4892" width="8.7109375" customWidth="1"/>
    <col min="4893" max="4893" width="8" customWidth="1"/>
    <col min="4894" max="4894" width="8.7109375" customWidth="1"/>
    <col min="4895" max="4895" width="8.140625" customWidth="1"/>
    <col min="4896" max="4896" width="9" customWidth="1"/>
    <col min="4897" max="4897" width="8.28515625" customWidth="1"/>
    <col min="4898" max="4898" width="7.85546875" customWidth="1"/>
    <col min="4899" max="4899" width="7.5703125" customWidth="1"/>
    <col min="4900" max="4900" width="7.140625" customWidth="1"/>
    <col min="4901" max="4902" width="6.85546875" customWidth="1"/>
    <col min="4903" max="4904" width="5.7109375" customWidth="1"/>
    <col min="4905" max="4905" width="7" customWidth="1"/>
    <col min="4906" max="4906" width="6.7109375" customWidth="1"/>
    <col min="4907" max="4907" width="8.140625" customWidth="1"/>
    <col min="4908" max="4908" width="8.85546875" customWidth="1"/>
    <col min="4909" max="4909" width="6.5703125" customWidth="1"/>
    <col min="4910" max="4910" width="9.5703125" customWidth="1"/>
    <col min="4911" max="4911" width="9.7109375" customWidth="1"/>
    <col min="4912" max="4913" width="7.5703125" customWidth="1"/>
    <col min="4914" max="4914" width="7" customWidth="1"/>
    <col min="4915" max="4915" width="7.7109375" customWidth="1"/>
    <col min="4916" max="4916" width="7.5703125" customWidth="1"/>
    <col min="4917" max="4917" width="7.42578125" customWidth="1"/>
    <col min="4918" max="4918" width="8.85546875" customWidth="1"/>
    <col min="5121" max="5121" width="2.85546875" customWidth="1"/>
    <col min="5122" max="5122" width="8" customWidth="1"/>
    <col min="5123" max="5123" width="11.140625" customWidth="1"/>
    <col min="5124" max="5124" width="7.5703125" customWidth="1"/>
    <col min="5125" max="5125" width="7.42578125" customWidth="1"/>
    <col min="5126" max="5126" width="6.5703125" customWidth="1"/>
    <col min="5127" max="5127" width="7" customWidth="1"/>
    <col min="5128" max="5128" width="7.7109375" customWidth="1"/>
    <col min="5129" max="5129" width="6.85546875" customWidth="1"/>
    <col min="5130" max="5130" width="5.42578125" customWidth="1"/>
    <col min="5131" max="5131" width="5.85546875" customWidth="1"/>
    <col min="5132" max="5132" width="5" customWidth="1"/>
    <col min="5133" max="5134" width="5.5703125" customWidth="1"/>
    <col min="5135" max="5135" width="6.85546875" customWidth="1"/>
    <col min="5136" max="5136" width="7.28515625" customWidth="1"/>
    <col min="5137" max="5137" width="6.7109375" customWidth="1"/>
    <col min="5138" max="5138" width="6.85546875" customWidth="1"/>
    <col min="5139" max="5139" width="7.140625" customWidth="1"/>
    <col min="5140" max="5140" width="7.7109375" customWidth="1"/>
    <col min="5141" max="5141" width="10.5703125" customWidth="1"/>
    <col min="5142" max="5142" width="5.85546875" customWidth="1"/>
    <col min="5143" max="5143" width="6" customWidth="1"/>
    <col min="5144" max="5144" width="7.140625" customWidth="1"/>
    <col min="5145" max="5145" width="8.42578125" customWidth="1"/>
    <col min="5146" max="5146" width="7.28515625" customWidth="1"/>
    <col min="5147" max="5147" width="8.28515625" customWidth="1"/>
    <col min="5148" max="5148" width="8.7109375" customWidth="1"/>
    <col min="5149" max="5149" width="8" customWidth="1"/>
    <col min="5150" max="5150" width="8.7109375" customWidth="1"/>
    <col min="5151" max="5151" width="8.140625" customWidth="1"/>
    <col min="5152" max="5152" width="9" customWidth="1"/>
    <col min="5153" max="5153" width="8.28515625" customWidth="1"/>
    <col min="5154" max="5154" width="7.85546875" customWidth="1"/>
    <col min="5155" max="5155" width="7.5703125" customWidth="1"/>
    <col min="5156" max="5156" width="7.140625" customWidth="1"/>
    <col min="5157" max="5158" width="6.85546875" customWidth="1"/>
    <col min="5159" max="5160" width="5.7109375" customWidth="1"/>
    <col min="5161" max="5161" width="7" customWidth="1"/>
    <col min="5162" max="5162" width="6.7109375" customWidth="1"/>
    <col min="5163" max="5163" width="8.140625" customWidth="1"/>
    <col min="5164" max="5164" width="8.85546875" customWidth="1"/>
    <col min="5165" max="5165" width="6.5703125" customWidth="1"/>
    <col min="5166" max="5166" width="9.5703125" customWidth="1"/>
    <col min="5167" max="5167" width="9.7109375" customWidth="1"/>
    <col min="5168" max="5169" width="7.5703125" customWidth="1"/>
    <col min="5170" max="5170" width="7" customWidth="1"/>
    <col min="5171" max="5171" width="7.7109375" customWidth="1"/>
    <col min="5172" max="5172" width="7.5703125" customWidth="1"/>
    <col min="5173" max="5173" width="7.42578125" customWidth="1"/>
    <col min="5174" max="5174" width="8.85546875" customWidth="1"/>
    <col min="5377" max="5377" width="2.85546875" customWidth="1"/>
    <col min="5378" max="5378" width="8" customWidth="1"/>
    <col min="5379" max="5379" width="11.140625" customWidth="1"/>
    <col min="5380" max="5380" width="7.5703125" customWidth="1"/>
    <col min="5381" max="5381" width="7.42578125" customWidth="1"/>
    <col min="5382" max="5382" width="6.5703125" customWidth="1"/>
    <col min="5383" max="5383" width="7" customWidth="1"/>
    <col min="5384" max="5384" width="7.7109375" customWidth="1"/>
    <col min="5385" max="5385" width="6.85546875" customWidth="1"/>
    <col min="5386" max="5386" width="5.42578125" customWidth="1"/>
    <col min="5387" max="5387" width="5.85546875" customWidth="1"/>
    <col min="5388" max="5388" width="5" customWidth="1"/>
    <col min="5389" max="5390" width="5.5703125" customWidth="1"/>
    <col min="5391" max="5391" width="6.85546875" customWidth="1"/>
    <col min="5392" max="5392" width="7.28515625" customWidth="1"/>
    <col min="5393" max="5393" width="6.7109375" customWidth="1"/>
    <col min="5394" max="5394" width="6.85546875" customWidth="1"/>
    <col min="5395" max="5395" width="7.140625" customWidth="1"/>
    <col min="5396" max="5396" width="7.7109375" customWidth="1"/>
    <col min="5397" max="5397" width="10.5703125" customWidth="1"/>
    <col min="5398" max="5398" width="5.85546875" customWidth="1"/>
    <col min="5399" max="5399" width="6" customWidth="1"/>
    <col min="5400" max="5400" width="7.140625" customWidth="1"/>
    <col min="5401" max="5401" width="8.42578125" customWidth="1"/>
    <col min="5402" max="5402" width="7.28515625" customWidth="1"/>
    <col min="5403" max="5403" width="8.28515625" customWidth="1"/>
    <col min="5404" max="5404" width="8.7109375" customWidth="1"/>
    <col min="5405" max="5405" width="8" customWidth="1"/>
    <col min="5406" max="5406" width="8.7109375" customWidth="1"/>
    <col min="5407" max="5407" width="8.140625" customWidth="1"/>
    <col min="5408" max="5408" width="9" customWidth="1"/>
    <col min="5409" max="5409" width="8.28515625" customWidth="1"/>
    <col min="5410" max="5410" width="7.85546875" customWidth="1"/>
    <col min="5411" max="5411" width="7.5703125" customWidth="1"/>
    <col min="5412" max="5412" width="7.140625" customWidth="1"/>
    <col min="5413" max="5414" width="6.85546875" customWidth="1"/>
    <col min="5415" max="5416" width="5.7109375" customWidth="1"/>
    <col min="5417" max="5417" width="7" customWidth="1"/>
    <col min="5418" max="5418" width="6.7109375" customWidth="1"/>
    <col min="5419" max="5419" width="8.140625" customWidth="1"/>
    <col min="5420" max="5420" width="8.85546875" customWidth="1"/>
    <col min="5421" max="5421" width="6.5703125" customWidth="1"/>
    <col min="5422" max="5422" width="9.5703125" customWidth="1"/>
    <col min="5423" max="5423" width="9.7109375" customWidth="1"/>
    <col min="5424" max="5425" width="7.5703125" customWidth="1"/>
    <col min="5426" max="5426" width="7" customWidth="1"/>
    <col min="5427" max="5427" width="7.7109375" customWidth="1"/>
    <col min="5428" max="5428" width="7.5703125" customWidth="1"/>
    <col min="5429" max="5429" width="7.42578125" customWidth="1"/>
    <col min="5430" max="5430" width="8.85546875" customWidth="1"/>
    <col min="5633" max="5633" width="2.85546875" customWidth="1"/>
    <col min="5634" max="5634" width="8" customWidth="1"/>
    <col min="5635" max="5635" width="11.140625" customWidth="1"/>
    <col min="5636" max="5636" width="7.5703125" customWidth="1"/>
    <col min="5637" max="5637" width="7.42578125" customWidth="1"/>
    <col min="5638" max="5638" width="6.5703125" customWidth="1"/>
    <col min="5639" max="5639" width="7" customWidth="1"/>
    <col min="5640" max="5640" width="7.7109375" customWidth="1"/>
    <col min="5641" max="5641" width="6.85546875" customWidth="1"/>
    <col min="5642" max="5642" width="5.42578125" customWidth="1"/>
    <col min="5643" max="5643" width="5.85546875" customWidth="1"/>
    <col min="5644" max="5644" width="5" customWidth="1"/>
    <col min="5645" max="5646" width="5.5703125" customWidth="1"/>
    <col min="5647" max="5647" width="6.85546875" customWidth="1"/>
    <col min="5648" max="5648" width="7.28515625" customWidth="1"/>
    <col min="5649" max="5649" width="6.7109375" customWidth="1"/>
    <col min="5650" max="5650" width="6.85546875" customWidth="1"/>
    <col min="5651" max="5651" width="7.140625" customWidth="1"/>
    <col min="5652" max="5652" width="7.7109375" customWidth="1"/>
    <col min="5653" max="5653" width="10.5703125" customWidth="1"/>
    <col min="5654" max="5654" width="5.85546875" customWidth="1"/>
    <col min="5655" max="5655" width="6" customWidth="1"/>
    <col min="5656" max="5656" width="7.140625" customWidth="1"/>
    <col min="5657" max="5657" width="8.42578125" customWidth="1"/>
    <col min="5658" max="5658" width="7.28515625" customWidth="1"/>
    <col min="5659" max="5659" width="8.28515625" customWidth="1"/>
    <col min="5660" max="5660" width="8.7109375" customWidth="1"/>
    <col min="5661" max="5661" width="8" customWidth="1"/>
    <col min="5662" max="5662" width="8.7109375" customWidth="1"/>
    <col min="5663" max="5663" width="8.140625" customWidth="1"/>
    <col min="5664" max="5664" width="9" customWidth="1"/>
    <col min="5665" max="5665" width="8.28515625" customWidth="1"/>
    <col min="5666" max="5666" width="7.85546875" customWidth="1"/>
    <col min="5667" max="5667" width="7.5703125" customWidth="1"/>
    <col min="5668" max="5668" width="7.140625" customWidth="1"/>
    <col min="5669" max="5670" width="6.85546875" customWidth="1"/>
    <col min="5671" max="5672" width="5.7109375" customWidth="1"/>
    <col min="5673" max="5673" width="7" customWidth="1"/>
    <col min="5674" max="5674" width="6.7109375" customWidth="1"/>
    <col min="5675" max="5675" width="8.140625" customWidth="1"/>
    <col min="5676" max="5676" width="8.85546875" customWidth="1"/>
    <col min="5677" max="5677" width="6.5703125" customWidth="1"/>
    <col min="5678" max="5678" width="9.5703125" customWidth="1"/>
    <col min="5679" max="5679" width="9.7109375" customWidth="1"/>
    <col min="5680" max="5681" width="7.5703125" customWidth="1"/>
    <col min="5682" max="5682" width="7" customWidth="1"/>
    <col min="5683" max="5683" width="7.7109375" customWidth="1"/>
    <col min="5684" max="5684" width="7.5703125" customWidth="1"/>
    <col min="5685" max="5685" width="7.42578125" customWidth="1"/>
    <col min="5686" max="5686" width="8.85546875" customWidth="1"/>
    <col min="5889" max="5889" width="2.85546875" customWidth="1"/>
    <col min="5890" max="5890" width="8" customWidth="1"/>
    <col min="5891" max="5891" width="11.140625" customWidth="1"/>
    <col min="5892" max="5892" width="7.5703125" customWidth="1"/>
    <col min="5893" max="5893" width="7.42578125" customWidth="1"/>
    <col min="5894" max="5894" width="6.5703125" customWidth="1"/>
    <col min="5895" max="5895" width="7" customWidth="1"/>
    <col min="5896" max="5896" width="7.7109375" customWidth="1"/>
    <col min="5897" max="5897" width="6.85546875" customWidth="1"/>
    <col min="5898" max="5898" width="5.42578125" customWidth="1"/>
    <col min="5899" max="5899" width="5.85546875" customWidth="1"/>
    <col min="5900" max="5900" width="5" customWidth="1"/>
    <col min="5901" max="5902" width="5.5703125" customWidth="1"/>
    <col min="5903" max="5903" width="6.85546875" customWidth="1"/>
    <col min="5904" max="5904" width="7.28515625" customWidth="1"/>
    <col min="5905" max="5905" width="6.7109375" customWidth="1"/>
    <col min="5906" max="5906" width="6.85546875" customWidth="1"/>
    <col min="5907" max="5907" width="7.140625" customWidth="1"/>
    <col min="5908" max="5908" width="7.7109375" customWidth="1"/>
    <col min="5909" max="5909" width="10.5703125" customWidth="1"/>
    <col min="5910" max="5910" width="5.85546875" customWidth="1"/>
    <col min="5911" max="5911" width="6" customWidth="1"/>
    <col min="5912" max="5912" width="7.140625" customWidth="1"/>
    <col min="5913" max="5913" width="8.42578125" customWidth="1"/>
    <col min="5914" max="5914" width="7.28515625" customWidth="1"/>
    <col min="5915" max="5915" width="8.28515625" customWidth="1"/>
    <col min="5916" max="5916" width="8.7109375" customWidth="1"/>
    <col min="5917" max="5917" width="8" customWidth="1"/>
    <col min="5918" max="5918" width="8.7109375" customWidth="1"/>
    <col min="5919" max="5919" width="8.140625" customWidth="1"/>
    <col min="5920" max="5920" width="9" customWidth="1"/>
    <col min="5921" max="5921" width="8.28515625" customWidth="1"/>
    <col min="5922" max="5922" width="7.85546875" customWidth="1"/>
    <col min="5923" max="5923" width="7.5703125" customWidth="1"/>
    <col min="5924" max="5924" width="7.140625" customWidth="1"/>
    <col min="5925" max="5926" width="6.85546875" customWidth="1"/>
    <col min="5927" max="5928" width="5.7109375" customWidth="1"/>
    <col min="5929" max="5929" width="7" customWidth="1"/>
    <col min="5930" max="5930" width="6.7109375" customWidth="1"/>
    <col min="5931" max="5931" width="8.140625" customWidth="1"/>
    <col min="5932" max="5932" width="8.85546875" customWidth="1"/>
    <col min="5933" max="5933" width="6.5703125" customWidth="1"/>
    <col min="5934" max="5934" width="9.5703125" customWidth="1"/>
    <col min="5935" max="5935" width="9.7109375" customWidth="1"/>
    <col min="5936" max="5937" width="7.5703125" customWidth="1"/>
    <col min="5938" max="5938" width="7" customWidth="1"/>
    <col min="5939" max="5939" width="7.7109375" customWidth="1"/>
    <col min="5940" max="5940" width="7.5703125" customWidth="1"/>
    <col min="5941" max="5941" width="7.42578125" customWidth="1"/>
    <col min="5942" max="5942" width="8.85546875" customWidth="1"/>
    <col min="6145" max="6145" width="2.85546875" customWidth="1"/>
    <col min="6146" max="6146" width="8" customWidth="1"/>
    <col min="6147" max="6147" width="11.140625" customWidth="1"/>
    <col min="6148" max="6148" width="7.5703125" customWidth="1"/>
    <col min="6149" max="6149" width="7.42578125" customWidth="1"/>
    <col min="6150" max="6150" width="6.5703125" customWidth="1"/>
    <col min="6151" max="6151" width="7" customWidth="1"/>
    <col min="6152" max="6152" width="7.7109375" customWidth="1"/>
    <col min="6153" max="6153" width="6.85546875" customWidth="1"/>
    <col min="6154" max="6154" width="5.42578125" customWidth="1"/>
    <col min="6155" max="6155" width="5.85546875" customWidth="1"/>
    <col min="6156" max="6156" width="5" customWidth="1"/>
    <col min="6157" max="6158" width="5.5703125" customWidth="1"/>
    <col min="6159" max="6159" width="6.85546875" customWidth="1"/>
    <col min="6160" max="6160" width="7.28515625" customWidth="1"/>
    <col min="6161" max="6161" width="6.7109375" customWidth="1"/>
    <col min="6162" max="6162" width="6.85546875" customWidth="1"/>
    <col min="6163" max="6163" width="7.140625" customWidth="1"/>
    <col min="6164" max="6164" width="7.7109375" customWidth="1"/>
    <col min="6165" max="6165" width="10.5703125" customWidth="1"/>
    <col min="6166" max="6166" width="5.85546875" customWidth="1"/>
    <col min="6167" max="6167" width="6" customWidth="1"/>
    <col min="6168" max="6168" width="7.140625" customWidth="1"/>
    <col min="6169" max="6169" width="8.42578125" customWidth="1"/>
    <col min="6170" max="6170" width="7.28515625" customWidth="1"/>
    <col min="6171" max="6171" width="8.28515625" customWidth="1"/>
    <col min="6172" max="6172" width="8.7109375" customWidth="1"/>
    <col min="6173" max="6173" width="8" customWidth="1"/>
    <col min="6174" max="6174" width="8.7109375" customWidth="1"/>
    <col min="6175" max="6175" width="8.140625" customWidth="1"/>
    <col min="6176" max="6176" width="9" customWidth="1"/>
    <col min="6177" max="6177" width="8.28515625" customWidth="1"/>
    <col min="6178" max="6178" width="7.85546875" customWidth="1"/>
    <col min="6179" max="6179" width="7.5703125" customWidth="1"/>
    <col min="6180" max="6180" width="7.140625" customWidth="1"/>
    <col min="6181" max="6182" width="6.85546875" customWidth="1"/>
    <col min="6183" max="6184" width="5.7109375" customWidth="1"/>
    <col min="6185" max="6185" width="7" customWidth="1"/>
    <col min="6186" max="6186" width="6.7109375" customWidth="1"/>
    <col min="6187" max="6187" width="8.140625" customWidth="1"/>
    <col min="6188" max="6188" width="8.85546875" customWidth="1"/>
    <col min="6189" max="6189" width="6.5703125" customWidth="1"/>
    <col min="6190" max="6190" width="9.5703125" customWidth="1"/>
    <col min="6191" max="6191" width="9.7109375" customWidth="1"/>
    <col min="6192" max="6193" width="7.5703125" customWidth="1"/>
    <col min="6194" max="6194" width="7" customWidth="1"/>
    <col min="6195" max="6195" width="7.7109375" customWidth="1"/>
    <col min="6196" max="6196" width="7.5703125" customWidth="1"/>
    <col min="6197" max="6197" width="7.42578125" customWidth="1"/>
    <col min="6198" max="6198" width="8.85546875" customWidth="1"/>
    <col min="6401" max="6401" width="2.85546875" customWidth="1"/>
    <col min="6402" max="6402" width="8" customWidth="1"/>
    <col min="6403" max="6403" width="11.140625" customWidth="1"/>
    <col min="6404" max="6404" width="7.5703125" customWidth="1"/>
    <col min="6405" max="6405" width="7.42578125" customWidth="1"/>
    <col min="6406" max="6406" width="6.5703125" customWidth="1"/>
    <col min="6407" max="6407" width="7" customWidth="1"/>
    <col min="6408" max="6408" width="7.7109375" customWidth="1"/>
    <col min="6409" max="6409" width="6.85546875" customWidth="1"/>
    <col min="6410" max="6410" width="5.42578125" customWidth="1"/>
    <col min="6411" max="6411" width="5.85546875" customWidth="1"/>
    <col min="6412" max="6412" width="5" customWidth="1"/>
    <col min="6413" max="6414" width="5.5703125" customWidth="1"/>
    <col min="6415" max="6415" width="6.85546875" customWidth="1"/>
    <col min="6416" max="6416" width="7.28515625" customWidth="1"/>
    <col min="6417" max="6417" width="6.7109375" customWidth="1"/>
    <col min="6418" max="6418" width="6.85546875" customWidth="1"/>
    <col min="6419" max="6419" width="7.140625" customWidth="1"/>
    <col min="6420" max="6420" width="7.7109375" customWidth="1"/>
    <col min="6421" max="6421" width="10.5703125" customWidth="1"/>
    <col min="6422" max="6422" width="5.85546875" customWidth="1"/>
    <col min="6423" max="6423" width="6" customWidth="1"/>
    <col min="6424" max="6424" width="7.140625" customWidth="1"/>
    <col min="6425" max="6425" width="8.42578125" customWidth="1"/>
    <col min="6426" max="6426" width="7.28515625" customWidth="1"/>
    <col min="6427" max="6427" width="8.28515625" customWidth="1"/>
    <col min="6428" max="6428" width="8.7109375" customWidth="1"/>
    <col min="6429" max="6429" width="8" customWidth="1"/>
    <col min="6430" max="6430" width="8.7109375" customWidth="1"/>
    <col min="6431" max="6431" width="8.140625" customWidth="1"/>
    <col min="6432" max="6432" width="9" customWidth="1"/>
    <col min="6433" max="6433" width="8.28515625" customWidth="1"/>
    <col min="6434" max="6434" width="7.85546875" customWidth="1"/>
    <col min="6435" max="6435" width="7.5703125" customWidth="1"/>
    <col min="6436" max="6436" width="7.140625" customWidth="1"/>
    <col min="6437" max="6438" width="6.85546875" customWidth="1"/>
    <col min="6439" max="6440" width="5.7109375" customWidth="1"/>
    <col min="6441" max="6441" width="7" customWidth="1"/>
    <col min="6442" max="6442" width="6.7109375" customWidth="1"/>
    <col min="6443" max="6443" width="8.140625" customWidth="1"/>
    <col min="6444" max="6444" width="8.85546875" customWidth="1"/>
    <col min="6445" max="6445" width="6.5703125" customWidth="1"/>
    <col min="6446" max="6446" width="9.5703125" customWidth="1"/>
    <col min="6447" max="6447" width="9.7109375" customWidth="1"/>
    <col min="6448" max="6449" width="7.5703125" customWidth="1"/>
    <col min="6450" max="6450" width="7" customWidth="1"/>
    <col min="6451" max="6451" width="7.7109375" customWidth="1"/>
    <col min="6452" max="6452" width="7.5703125" customWidth="1"/>
    <col min="6453" max="6453" width="7.42578125" customWidth="1"/>
    <col min="6454" max="6454" width="8.85546875" customWidth="1"/>
    <col min="6657" max="6657" width="2.85546875" customWidth="1"/>
    <col min="6658" max="6658" width="8" customWidth="1"/>
    <col min="6659" max="6659" width="11.140625" customWidth="1"/>
    <col min="6660" max="6660" width="7.5703125" customWidth="1"/>
    <col min="6661" max="6661" width="7.42578125" customWidth="1"/>
    <col min="6662" max="6662" width="6.5703125" customWidth="1"/>
    <col min="6663" max="6663" width="7" customWidth="1"/>
    <col min="6664" max="6664" width="7.7109375" customWidth="1"/>
    <col min="6665" max="6665" width="6.85546875" customWidth="1"/>
    <col min="6666" max="6666" width="5.42578125" customWidth="1"/>
    <col min="6667" max="6667" width="5.85546875" customWidth="1"/>
    <col min="6668" max="6668" width="5" customWidth="1"/>
    <col min="6669" max="6670" width="5.5703125" customWidth="1"/>
    <col min="6671" max="6671" width="6.85546875" customWidth="1"/>
    <col min="6672" max="6672" width="7.28515625" customWidth="1"/>
    <col min="6673" max="6673" width="6.7109375" customWidth="1"/>
    <col min="6674" max="6674" width="6.85546875" customWidth="1"/>
    <col min="6675" max="6675" width="7.140625" customWidth="1"/>
    <col min="6676" max="6676" width="7.7109375" customWidth="1"/>
    <col min="6677" max="6677" width="10.5703125" customWidth="1"/>
    <col min="6678" max="6678" width="5.85546875" customWidth="1"/>
    <col min="6679" max="6679" width="6" customWidth="1"/>
    <col min="6680" max="6680" width="7.140625" customWidth="1"/>
    <col min="6681" max="6681" width="8.42578125" customWidth="1"/>
    <col min="6682" max="6682" width="7.28515625" customWidth="1"/>
    <col min="6683" max="6683" width="8.28515625" customWidth="1"/>
    <col min="6684" max="6684" width="8.7109375" customWidth="1"/>
    <col min="6685" max="6685" width="8" customWidth="1"/>
    <col min="6686" max="6686" width="8.7109375" customWidth="1"/>
    <col min="6687" max="6687" width="8.140625" customWidth="1"/>
    <col min="6688" max="6688" width="9" customWidth="1"/>
    <col min="6689" max="6689" width="8.28515625" customWidth="1"/>
    <col min="6690" max="6690" width="7.85546875" customWidth="1"/>
    <col min="6691" max="6691" width="7.5703125" customWidth="1"/>
    <col min="6692" max="6692" width="7.140625" customWidth="1"/>
    <col min="6693" max="6694" width="6.85546875" customWidth="1"/>
    <col min="6695" max="6696" width="5.7109375" customWidth="1"/>
    <col min="6697" max="6697" width="7" customWidth="1"/>
    <col min="6698" max="6698" width="6.7109375" customWidth="1"/>
    <col min="6699" max="6699" width="8.140625" customWidth="1"/>
    <col min="6700" max="6700" width="8.85546875" customWidth="1"/>
    <col min="6701" max="6701" width="6.5703125" customWidth="1"/>
    <col min="6702" max="6702" width="9.5703125" customWidth="1"/>
    <col min="6703" max="6703" width="9.7109375" customWidth="1"/>
    <col min="6704" max="6705" width="7.5703125" customWidth="1"/>
    <col min="6706" max="6706" width="7" customWidth="1"/>
    <col min="6707" max="6707" width="7.7109375" customWidth="1"/>
    <col min="6708" max="6708" width="7.5703125" customWidth="1"/>
    <col min="6709" max="6709" width="7.42578125" customWidth="1"/>
    <col min="6710" max="6710" width="8.85546875" customWidth="1"/>
    <col min="6913" max="6913" width="2.85546875" customWidth="1"/>
    <col min="6914" max="6914" width="8" customWidth="1"/>
    <col min="6915" max="6915" width="11.140625" customWidth="1"/>
    <col min="6916" max="6916" width="7.5703125" customWidth="1"/>
    <col min="6917" max="6917" width="7.42578125" customWidth="1"/>
    <col min="6918" max="6918" width="6.5703125" customWidth="1"/>
    <col min="6919" max="6919" width="7" customWidth="1"/>
    <col min="6920" max="6920" width="7.7109375" customWidth="1"/>
    <col min="6921" max="6921" width="6.85546875" customWidth="1"/>
    <col min="6922" max="6922" width="5.42578125" customWidth="1"/>
    <col min="6923" max="6923" width="5.85546875" customWidth="1"/>
    <col min="6924" max="6924" width="5" customWidth="1"/>
    <col min="6925" max="6926" width="5.5703125" customWidth="1"/>
    <col min="6927" max="6927" width="6.85546875" customWidth="1"/>
    <col min="6928" max="6928" width="7.28515625" customWidth="1"/>
    <col min="6929" max="6929" width="6.7109375" customWidth="1"/>
    <col min="6930" max="6930" width="6.85546875" customWidth="1"/>
    <col min="6931" max="6931" width="7.140625" customWidth="1"/>
    <col min="6932" max="6932" width="7.7109375" customWidth="1"/>
    <col min="6933" max="6933" width="10.5703125" customWidth="1"/>
    <col min="6934" max="6934" width="5.85546875" customWidth="1"/>
    <col min="6935" max="6935" width="6" customWidth="1"/>
    <col min="6936" max="6936" width="7.140625" customWidth="1"/>
    <col min="6937" max="6937" width="8.42578125" customWidth="1"/>
    <col min="6938" max="6938" width="7.28515625" customWidth="1"/>
    <col min="6939" max="6939" width="8.28515625" customWidth="1"/>
    <col min="6940" max="6940" width="8.7109375" customWidth="1"/>
    <col min="6941" max="6941" width="8" customWidth="1"/>
    <col min="6942" max="6942" width="8.7109375" customWidth="1"/>
    <col min="6943" max="6943" width="8.140625" customWidth="1"/>
    <col min="6944" max="6944" width="9" customWidth="1"/>
    <col min="6945" max="6945" width="8.28515625" customWidth="1"/>
    <col min="6946" max="6946" width="7.85546875" customWidth="1"/>
    <col min="6947" max="6947" width="7.5703125" customWidth="1"/>
    <col min="6948" max="6948" width="7.140625" customWidth="1"/>
    <col min="6949" max="6950" width="6.85546875" customWidth="1"/>
    <col min="6951" max="6952" width="5.7109375" customWidth="1"/>
    <col min="6953" max="6953" width="7" customWidth="1"/>
    <col min="6954" max="6954" width="6.7109375" customWidth="1"/>
    <col min="6955" max="6955" width="8.140625" customWidth="1"/>
    <col min="6956" max="6956" width="8.85546875" customWidth="1"/>
    <col min="6957" max="6957" width="6.5703125" customWidth="1"/>
    <col min="6958" max="6958" width="9.5703125" customWidth="1"/>
    <col min="6959" max="6959" width="9.7109375" customWidth="1"/>
    <col min="6960" max="6961" width="7.5703125" customWidth="1"/>
    <col min="6962" max="6962" width="7" customWidth="1"/>
    <col min="6963" max="6963" width="7.7109375" customWidth="1"/>
    <col min="6964" max="6964" width="7.5703125" customWidth="1"/>
    <col min="6965" max="6965" width="7.42578125" customWidth="1"/>
    <col min="6966" max="6966" width="8.85546875" customWidth="1"/>
    <col min="7169" max="7169" width="2.85546875" customWidth="1"/>
    <col min="7170" max="7170" width="8" customWidth="1"/>
    <col min="7171" max="7171" width="11.140625" customWidth="1"/>
    <col min="7172" max="7172" width="7.5703125" customWidth="1"/>
    <col min="7173" max="7173" width="7.42578125" customWidth="1"/>
    <col min="7174" max="7174" width="6.5703125" customWidth="1"/>
    <col min="7175" max="7175" width="7" customWidth="1"/>
    <col min="7176" max="7176" width="7.7109375" customWidth="1"/>
    <col min="7177" max="7177" width="6.85546875" customWidth="1"/>
    <col min="7178" max="7178" width="5.42578125" customWidth="1"/>
    <col min="7179" max="7179" width="5.85546875" customWidth="1"/>
    <col min="7180" max="7180" width="5" customWidth="1"/>
    <col min="7181" max="7182" width="5.5703125" customWidth="1"/>
    <col min="7183" max="7183" width="6.85546875" customWidth="1"/>
    <col min="7184" max="7184" width="7.28515625" customWidth="1"/>
    <col min="7185" max="7185" width="6.7109375" customWidth="1"/>
    <col min="7186" max="7186" width="6.85546875" customWidth="1"/>
    <col min="7187" max="7187" width="7.140625" customWidth="1"/>
    <col min="7188" max="7188" width="7.7109375" customWidth="1"/>
    <col min="7189" max="7189" width="10.5703125" customWidth="1"/>
    <col min="7190" max="7190" width="5.85546875" customWidth="1"/>
    <col min="7191" max="7191" width="6" customWidth="1"/>
    <col min="7192" max="7192" width="7.140625" customWidth="1"/>
    <col min="7193" max="7193" width="8.42578125" customWidth="1"/>
    <col min="7194" max="7194" width="7.28515625" customWidth="1"/>
    <col min="7195" max="7195" width="8.28515625" customWidth="1"/>
    <col min="7196" max="7196" width="8.7109375" customWidth="1"/>
    <col min="7197" max="7197" width="8" customWidth="1"/>
    <col min="7198" max="7198" width="8.7109375" customWidth="1"/>
    <col min="7199" max="7199" width="8.140625" customWidth="1"/>
    <col min="7200" max="7200" width="9" customWidth="1"/>
    <col min="7201" max="7201" width="8.28515625" customWidth="1"/>
    <col min="7202" max="7202" width="7.85546875" customWidth="1"/>
    <col min="7203" max="7203" width="7.5703125" customWidth="1"/>
    <col min="7204" max="7204" width="7.140625" customWidth="1"/>
    <col min="7205" max="7206" width="6.85546875" customWidth="1"/>
    <col min="7207" max="7208" width="5.7109375" customWidth="1"/>
    <col min="7209" max="7209" width="7" customWidth="1"/>
    <col min="7210" max="7210" width="6.7109375" customWidth="1"/>
    <col min="7211" max="7211" width="8.140625" customWidth="1"/>
    <col min="7212" max="7212" width="8.85546875" customWidth="1"/>
    <col min="7213" max="7213" width="6.5703125" customWidth="1"/>
    <col min="7214" max="7214" width="9.5703125" customWidth="1"/>
    <col min="7215" max="7215" width="9.7109375" customWidth="1"/>
    <col min="7216" max="7217" width="7.5703125" customWidth="1"/>
    <col min="7218" max="7218" width="7" customWidth="1"/>
    <col min="7219" max="7219" width="7.7109375" customWidth="1"/>
    <col min="7220" max="7220" width="7.5703125" customWidth="1"/>
    <col min="7221" max="7221" width="7.42578125" customWidth="1"/>
    <col min="7222" max="7222" width="8.85546875" customWidth="1"/>
    <col min="7425" max="7425" width="2.85546875" customWidth="1"/>
    <col min="7426" max="7426" width="8" customWidth="1"/>
    <col min="7427" max="7427" width="11.140625" customWidth="1"/>
    <col min="7428" max="7428" width="7.5703125" customWidth="1"/>
    <col min="7429" max="7429" width="7.42578125" customWidth="1"/>
    <col min="7430" max="7430" width="6.5703125" customWidth="1"/>
    <col min="7431" max="7431" width="7" customWidth="1"/>
    <col min="7432" max="7432" width="7.7109375" customWidth="1"/>
    <col min="7433" max="7433" width="6.85546875" customWidth="1"/>
    <col min="7434" max="7434" width="5.42578125" customWidth="1"/>
    <col min="7435" max="7435" width="5.85546875" customWidth="1"/>
    <col min="7436" max="7436" width="5" customWidth="1"/>
    <col min="7437" max="7438" width="5.5703125" customWidth="1"/>
    <col min="7439" max="7439" width="6.85546875" customWidth="1"/>
    <col min="7440" max="7440" width="7.28515625" customWidth="1"/>
    <col min="7441" max="7441" width="6.7109375" customWidth="1"/>
    <col min="7442" max="7442" width="6.85546875" customWidth="1"/>
    <col min="7443" max="7443" width="7.140625" customWidth="1"/>
    <col min="7444" max="7444" width="7.7109375" customWidth="1"/>
    <col min="7445" max="7445" width="10.5703125" customWidth="1"/>
    <col min="7446" max="7446" width="5.85546875" customWidth="1"/>
    <col min="7447" max="7447" width="6" customWidth="1"/>
    <col min="7448" max="7448" width="7.140625" customWidth="1"/>
    <col min="7449" max="7449" width="8.42578125" customWidth="1"/>
    <col min="7450" max="7450" width="7.28515625" customWidth="1"/>
    <col min="7451" max="7451" width="8.28515625" customWidth="1"/>
    <col min="7452" max="7452" width="8.7109375" customWidth="1"/>
    <col min="7453" max="7453" width="8" customWidth="1"/>
    <col min="7454" max="7454" width="8.7109375" customWidth="1"/>
    <col min="7455" max="7455" width="8.140625" customWidth="1"/>
    <col min="7456" max="7456" width="9" customWidth="1"/>
    <col min="7457" max="7457" width="8.28515625" customWidth="1"/>
    <col min="7458" max="7458" width="7.85546875" customWidth="1"/>
    <col min="7459" max="7459" width="7.5703125" customWidth="1"/>
    <col min="7460" max="7460" width="7.140625" customWidth="1"/>
    <col min="7461" max="7462" width="6.85546875" customWidth="1"/>
    <col min="7463" max="7464" width="5.7109375" customWidth="1"/>
    <col min="7465" max="7465" width="7" customWidth="1"/>
    <col min="7466" max="7466" width="6.7109375" customWidth="1"/>
    <col min="7467" max="7467" width="8.140625" customWidth="1"/>
    <col min="7468" max="7468" width="8.85546875" customWidth="1"/>
    <col min="7469" max="7469" width="6.5703125" customWidth="1"/>
    <col min="7470" max="7470" width="9.5703125" customWidth="1"/>
    <col min="7471" max="7471" width="9.7109375" customWidth="1"/>
    <col min="7472" max="7473" width="7.5703125" customWidth="1"/>
    <col min="7474" max="7474" width="7" customWidth="1"/>
    <col min="7475" max="7475" width="7.7109375" customWidth="1"/>
    <col min="7476" max="7476" width="7.5703125" customWidth="1"/>
    <col min="7477" max="7477" width="7.42578125" customWidth="1"/>
    <col min="7478" max="7478" width="8.85546875" customWidth="1"/>
    <col min="7681" max="7681" width="2.85546875" customWidth="1"/>
    <col min="7682" max="7682" width="8" customWidth="1"/>
    <col min="7683" max="7683" width="11.140625" customWidth="1"/>
    <col min="7684" max="7684" width="7.5703125" customWidth="1"/>
    <col min="7685" max="7685" width="7.42578125" customWidth="1"/>
    <col min="7686" max="7686" width="6.5703125" customWidth="1"/>
    <col min="7687" max="7687" width="7" customWidth="1"/>
    <col min="7688" max="7688" width="7.7109375" customWidth="1"/>
    <col min="7689" max="7689" width="6.85546875" customWidth="1"/>
    <col min="7690" max="7690" width="5.42578125" customWidth="1"/>
    <col min="7691" max="7691" width="5.85546875" customWidth="1"/>
    <col min="7692" max="7692" width="5" customWidth="1"/>
    <col min="7693" max="7694" width="5.5703125" customWidth="1"/>
    <col min="7695" max="7695" width="6.85546875" customWidth="1"/>
    <col min="7696" max="7696" width="7.28515625" customWidth="1"/>
    <col min="7697" max="7697" width="6.7109375" customWidth="1"/>
    <col min="7698" max="7698" width="6.85546875" customWidth="1"/>
    <col min="7699" max="7699" width="7.140625" customWidth="1"/>
    <col min="7700" max="7700" width="7.7109375" customWidth="1"/>
    <col min="7701" max="7701" width="10.5703125" customWidth="1"/>
    <col min="7702" max="7702" width="5.85546875" customWidth="1"/>
    <col min="7703" max="7703" width="6" customWidth="1"/>
    <col min="7704" max="7704" width="7.140625" customWidth="1"/>
    <col min="7705" max="7705" width="8.42578125" customWidth="1"/>
    <col min="7706" max="7706" width="7.28515625" customWidth="1"/>
    <col min="7707" max="7707" width="8.28515625" customWidth="1"/>
    <col min="7708" max="7708" width="8.7109375" customWidth="1"/>
    <col min="7709" max="7709" width="8" customWidth="1"/>
    <col min="7710" max="7710" width="8.7109375" customWidth="1"/>
    <col min="7711" max="7711" width="8.140625" customWidth="1"/>
    <col min="7712" max="7712" width="9" customWidth="1"/>
    <col min="7713" max="7713" width="8.28515625" customWidth="1"/>
    <col min="7714" max="7714" width="7.85546875" customWidth="1"/>
    <col min="7715" max="7715" width="7.5703125" customWidth="1"/>
    <col min="7716" max="7716" width="7.140625" customWidth="1"/>
    <col min="7717" max="7718" width="6.85546875" customWidth="1"/>
    <col min="7719" max="7720" width="5.7109375" customWidth="1"/>
    <col min="7721" max="7721" width="7" customWidth="1"/>
    <col min="7722" max="7722" width="6.7109375" customWidth="1"/>
    <col min="7723" max="7723" width="8.140625" customWidth="1"/>
    <col min="7724" max="7724" width="8.85546875" customWidth="1"/>
    <col min="7725" max="7725" width="6.5703125" customWidth="1"/>
    <col min="7726" max="7726" width="9.5703125" customWidth="1"/>
    <col min="7727" max="7727" width="9.7109375" customWidth="1"/>
    <col min="7728" max="7729" width="7.5703125" customWidth="1"/>
    <col min="7730" max="7730" width="7" customWidth="1"/>
    <col min="7731" max="7731" width="7.7109375" customWidth="1"/>
    <col min="7732" max="7732" width="7.5703125" customWidth="1"/>
    <col min="7733" max="7733" width="7.42578125" customWidth="1"/>
    <col min="7734" max="7734" width="8.85546875" customWidth="1"/>
    <col min="7937" max="7937" width="2.85546875" customWidth="1"/>
    <col min="7938" max="7938" width="8" customWidth="1"/>
    <col min="7939" max="7939" width="11.140625" customWidth="1"/>
    <col min="7940" max="7940" width="7.5703125" customWidth="1"/>
    <col min="7941" max="7941" width="7.42578125" customWidth="1"/>
    <col min="7942" max="7942" width="6.5703125" customWidth="1"/>
    <col min="7943" max="7943" width="7" customWidth="1"/>
    <col min="7944" max="7944" width="7.7109375" customWidth="1"/>
    <col min="7945" max="7945" width="6.85546875" customWidth="1"/>
    <col min="7946" max="7946" width="5.42578125" customWidth="1"/>
    <col min="7947" max="7947" width="5.85546875" customWidth="1"/>
    <col min="7948" max="7948" width="5" customWidth="1"/>
    <col min="7949" max="7950" width="5.5703125" customWidth="1"/>
    <col min="7951" max="7951" width="6.85546875" customWidth="1"/>
    <col min="7952" max="7952" width="7.28515625" customWidth="1"/>
    <col min="7953" max="7953" width="6.7109375" customWidth="1"/>
    <col min="7954" max="7954" width="6.85546875" customWidth="1"/>
    <col min="7955" max="7955" width="7.140625" customWidth="1"/>
    <col min="7956" max="7956" width="7.7109375" customWidth="1"/>
    <col min="7957" max="7957" width="10.5703125" customWidth="1"/>
    <col min="7958" max="7958" width="5.85546875" customWidth="1"/>
    <col min="7959" max="7959" width="6" customWidth="1"/>
    <col min="7960" max="7960" width="7.140625" customWidth="1"/>
    <col min="7961" max="7961" width="8.42578125" customWidth="1"/>
    <col min="7962" max="7962" width="7.28515625" customWidth="1"/>
    <col min="7963" max="7963" width="8.28515625" customWidth="1"/>
    <col min="7964" max="7964" width="8.7109375" customWidth="1"/>
    <col min="7965" max="7965" width="8" customWidth="1"/>
    <col min="7966" max="7966" width="8.7109375" customWidth="1"/>
    <col min="7967" max="7967" width="8.140625" customWidth="1"/>
    <col min="7968" max="7968" width="9" customWidth="1"/>
    <col min="7969" max="7969" width="8.28515625" customWidth="1"/>
    <col min="7970" max="7970" width="7.85546875" customWidth="1"/>
    <col min="7971" max="7971" width="7.5703125" customWidth="1"/>
    <col min="7972" max="7972" width="7.140625" customWidth="1"/>
    <col min="7973" max="7974" width="6.85546875" customWidth="1"/>
    <col min="7975" max="7976" width="5.7109375" customWidth="1"/>
    <col min="7977" max="7977" width="7" customWidth="1"/>
    <col min="7978" max="7978" width="6.7109375" customWidth="1"/>
    <col min="7979" max="7979" width="8.140625" customWidth="1"/>
    <col min="7980" max="7980" width="8.85546875" customWidth="1"/>
    <col min="7981" max="7981" width="6.5703125" customWidth="1"/>
    <col min="7982" max="7982" width="9.5703125" customWidth="1"/>
    <col min="7983" max="7983" width="9.7109375" customWidth="1"/>
    <col min="7984" max="7985" width="7.5703125" customWidth="1"/>
    <col min="7986" max="7986" width="7" customWidth="1"/>
    <col min="7987" max="7987" width="7.7109375" customWidth="1"/>
    <col min="7988" max="7988" width="7.5703125" customWidth="1"/>
    <col min="7989" max="7989" width="7.42578125" customWidth="1"/>
    <col min="7990" max="7990" width="8.85546875" customWidth="1"/>
    <col min="8193" max="8193" width="2.85546875" customWidth="1"/>
    <col min="8194" max="8194" width="8" customWidth="1"/>
    <col min="8195" max="8195" width="11.140625" customWidth="1"/>
    <col min="8196" max="8196" width="7.5703125" customWidth="1"/>
    <col min="8197" max="8197" width="7.42578125" customWidth="1"/>
    <col min="8198" max="8198" width="6.5703125" customWidth="1"/>
    <col min="8199" max="8199" width="7" customWidth="1"/>
    <col min="8200" max="8200" width="7.7109375" customWidth="1"/>
    <col min="8201" max="8201" width="6.85546875" customWidth="1"/>
    <col min="8202" max="8202" width="5.42578125" customWidth="1"/>
    <col min="8203" max="8203" width="5.85546875" customWidth="1"/>
    <col min="8204" max="8204" width="5" customWidth="1"/>
    <col min="8205" max="8206" width="5.5703125" customWidth="1"/>
    <col min="8207" max="8207" width="6.85546875" customWidth="1"/>
    <col min="8208" max="8208" width="7.28515625" customWidth="1"/>
    <col min="8209" max="8209" width="6.7109375" customWidth="1"/>
    <col min="8210" max="8210" width="6.85546875" customWidth="1"/>
    <col min="8211" max="8211" width="7.140625" customWidth="1"/>
    <col min="8212" max="8212" width="7.7109375" customWidth="1"/>
    <col min="8213" max="8213" width="10.5703125" customWidth="1"/>
    <col min="8214" max="8214" width="5.85546875" customWidth="1"/>
    <col min="8215" max="8215" width="6" customWidth="1"/>
    <col min="8216" max="8216" width="7.140625" customWidth="1"/>
    <col min="8217" max="8217" width="8.42578125" customWidth="1"/>
    <col min="8218" max="8218" width="7.28515625" customWidth="1"/>
    <col min="8219" max="8219" width="8.28515625" customWidth="1"/>
    <col min="8220" max="8220" width="8.7109375" customWidth="1"/>
    <col min="8221" max="8221" width="8" customWidth="1"/>
    <col min="8222" max="8222" width="8.7109375" customWidth="1"/>
    <col min="8223" max="8223" width="8.140625" customWidth="1"/>
    <col min="8224" max="8224" width="9" customWidth="1"/>
    <col min="8225" max="8225" width="8.28515625" customWidth="1"/>
    <col min="8226" max="8226" width="7.85546875" customWidth="1"/>
    <col min="8227" max="8227" width="7.5703125" customWidth="1"/>
    <col min="8228" max="8228" width="7.140625" customWidth="1"/>
    <col min="8229" max="8230" width="6.85546875" customWidth="1"/>
    <col min="8231" max="8232" width="5.7109375" customWidth="1"/>
    <col min="8233" max="8233" width="7" customWidth="1"/>
    <col min="8234" max="8234" width="6.7109375" customWidth="1"/>
    <col min="8235" max="8235" width="8.140625" customWidth="1"/>
    <col min="8236" max="8236" width="8.85546875" customWidth="1"/>
    <col min="8237" max="8237" width="6.5703125" customWidth="1"/>
    <col min="8238" max="8238" width="9.5703125" customWidth="1"/>
    <col min="8239" max="8239" width="9.7109375" customWidth="1"/>
    <col min="8240" max="8241" width="7.5703125" customWidth="1"/>
    <col min="8242" max="8242" width="7" customWidth="1"/>
    <col min="8243" max="8243" width="7.7109375" customWidth="1"/>
    <col min="8244" max="8244" width="7.5703125" customWidth="1"/>
    <col min="8245" max="8245" width="7.42578125" customWidth="1"/>
    <col min="8246" max="8246" width="8.85546875" customWidth="1"/>
    <col min="8449" max="8449" width="2.85546875" customWidth="1"/>
    <col min="8450" max="8450" width="8" customWidth="1"/>
    <col min="8451" max="8451" width="11.140625" customWidth="1"/>
    <col min="8452" max="8452" width="7.5703125" customWidth="1"/>
    <col min="8453" max="8453" width="7.42578125" customWidth="1"/>
    <col min="8454" max="8454" width="6.5703125" customWidth="1"/>
    <col min="8455" max="8455" width="7" customWidth="1"/>
    <col min="8456" max="8456" width="7.7109375" customWidth="1"/>
    <col min="8457" max="8457" width="6.85546875" customWidth="1"/>
    <col min="8458" max="8458" width="5.42578125" customWidth="1"/>
    <col min="8459" max="8459" width="5.85546875" customWidth="1"/>
    <col min="8460" max="8460" width="5" customWidth="1"/>
    <col min="8461" max="8462" width="5.5703125" customWidth="1"/>
    <col min="8463" max="8463" width="6.85546875" customWidth="1"/>
    <col min="8464" max="8464" width="7.28515625" customWidth="1"/>
    <col min="8465" max="8465" width="6.7109375" customWidth="1"/>
    <col min="8466" max="8466" width="6.85546875" customWidth="1"/>
    <col min="8467" max="8467" width="7.140625" customWidth="1"/>
    <col min="8468" max="8468" width="7.7109375" customWidth="1"/>
    <col min="8469" max="8469" width="10.5703125" customWidth="1"/>
    <col min="8470" max="8470" width="5.85546875" customWidth="1"/>
    <col min="8471" max="8471" width="6" customWidth="1"/>
    <col min="8472" max="8472" width="7.140625" customWidth="1"/>
    <col min="8473" max="8473" width="8.42578125" customWidth="1"/>
    <col min="8474" max="8474" width="7.28515625" customWidth="1"/>
    <col min="8475" max="8475" width="8.28515625" customWidth="1"/>
    <col min="8476" max="8476" width="8.7109375" customWidth="1"/>
    <col min="8477" max="8477" width="8" customWidth="1"/>
    <col min="8478" max="8478" width="8.7109375" customWidth="1"/>
    <col min="8479" max="8479" width="8.140625" customWidth="1"/>
    <col min="8480" max="8480" width="9" customWidth="1"/>
    <col min="8481" max="8481" width="8.28515625" customWidth="1"/>
    <col min="8482" max="8482" width="7.85546875" customWidth="1"/>
    <col min="8483" max="8483" width="7.5703125" customWidth="1"/>
    <col min="8484" max="8484" width="7.140625" customWidth="1"/>
    <col min="8485" max="8486" width="6.85546875" customWidth="1"/>
    <col min="8487" max="8488" width="5.7109375" customWidth="1"/>
    <col min="8489" max="8489" width="7" customWidth="1"/>
    <col min="8490" max="8490" width="6.7109375" customWidth="1"/>
    <col min="8491" max="8491" width="8.140625" customWidth="1"/>
    <col min="8492" max="8492" width="8.85546875" customWidth="1"/>
    <col min="8493" max="8493" width="6.5703125" customWidth="1"/>
    <col min="8494" max="8494" width="9.5703125" customWidth="1"/>
    <col min="8495" max="8495" width="9.7109375" customWidth="1"/>
    <col min="8496" max="8497" width="7.5703125" customWidth="1"/>
    <col min="8498" max="8498" width="7" customWidth="1"/>
    <col min="8499" max="8499" width="7.7109375" customWidth="1"/>
    <col min="8500" max="8500" width="7.5703125" customWidth="1"/>
    <col min="8501" max="8501" width="7.42578125" customWidth="1"/>
    <col min="8502" max="8502" width="8.85546875" customWidth="1"/>
    <col min="8705" max="8705" width="2.85546875" customWidth="1"/>
    <col min="8706" max="8706" width="8" customWidth="1"/>
    <col min="8707" max="8707" width="11.140625" customWidth="1"/>
    <col min="8708" max="8708" width="7.5703125" customWidth="1"/>
    <col min="8709" max="8709" width="7.42578125" customWidth="1"/>
    <col min="8710" max="8710" width="6.5703125" customWidth="1"/>
    <col min="8711" max="8711" width="7" customWidth="1"/>
    <col min="8712" max="8712" width="7.7109375" customWidth="1"/>
    <col min="8713" max="8713" width="6.85546875" customWidth="1"/>
    <col min="8714" max="8714" width="5.42578125" customWidth="1"/>
    <col min="8715" max="8715" width="5.85546875" customWidth="1"/>
    <col min="8716" max="8716" width="5" customWidth="1"/>
    <col min="8717" max="8718" width="5.5703125" customWidth="1"/>
    <col min="8719" max="8719" width="6.85546875" customWidth="1"/>
    <col min="8720" max="8720" width="7.28515625" customWidth="1"/>
    <col min="8721" max="8721" width="6.7109375" customWidth="1"/>
    <col min="8722" max="8722" width="6.85546875" customWidth="1"/>
    <col min="8723" max="8723" width="7.140625" customWidth="1"/>
    <col min="8724" max="8724" width="7.7109375" customWidth="1"/>
    <col min="8725" max="8725" width="10.5703125" customWidth="1"/>
    <col min="8726" max="8726" width="5.85546875" customWidth="1"/>
    <col min="8727" max="8727" width="6" customWidth="1"/>
    <col min="8728" max="8728" width="7.140625" customWidth="1"/>
    <col min="8729" max="8729" width="8.42578125" customWidth="1"/>
    <col min="8730" max="8730" width="7.28515625" customWidth="1"/>
    <col min="8731" max="8731" width="8.28515625" customWidth="1"/>
    <col min="8732" max="8732" width="8.7109375" customWidth="1"/>
    <col min="8733" max="8733" width="8" customWidth="1"/>
    <col min="8734" max="8734" width="8.7109375" customWidth="1"/>
    <col min="8735" max="8735" width="8.140625" customWidth="1"/>
    <col min="8736" max="8736" width="9" customWidth="1"/>
    <col min="8737" max="8737" width="8.28515625" customWidth="1"/>
    <col min="8738" max="8738" width="7.85546875" customWidth="1"/>
    <col min="8739" max="8739" width="7.5703125" customWidth="1"/>
    <col min="8740" max="8740" width="7.140625" customWidth="1"/>
    <col min="8741" max="8742" width="6.85546875" customWidth="1"/>
    <col min="8743" max="8744" width="5.7109375" customWidth="1"/>
    <col min="8745" max="8745" width="7" customWidth="1"/>
    <col min="8746" max="8746" width="6.7109375" customWidth="1"/>
    <col min="8747" max="8747" width="8.140625" customWidth="1"/>
    <col min="8748" max="8748" width="8.85546875" customWidth="1"/>
    <col min="8749" max="8749" width="6.5703125" customWidth="1"/>
    <col min="8750" max="8750" width="9.5703125" customWidth="1"/>
    <col min="8751" max="8751" width="9.7109375" customWidth="1"/>
    <col min="8752" max="8753" width="7.5703125" customWidth="1"/>
    <col min="8754" max="8754" width="7" customWidth="1"/>
    <col min="8755" max="8755" width="7.7109375" customWidth="1"/>
    <col min="8756" max="8756" width="7.5703125" customWidth="1"/>
    <col min="8757" max="8757" width="7.42578125" customWidth="1"/>
    <col min="8758" max="8758" width="8.85546875" customWidth="1"/>
    <col min="8961" max="8961" width="2.85546875" customWidth="1"/>
    <col min="8962" max="8962" width="8" customWidth="1"/>
    <col min="8963" max="8963" width="11.140625" customWidth="1"/>
    <col min="8964" max="8964" width="7.5703125" customWidth="1"/>
    <col min="8965" max="8965" width="7.42578125" customWidth="1"/>
    <col min="8966" max="8966" width="6.5703125" customWidth="1"/>
    <col min="8967" max="8967" width="7" customWidth="1"/>
    <col min="8968" max="8968" width="7.7109375" customWidth="1"/>
    <col min="8969" max="8969" width="6.85546875" customWidth="1"/>
    <col min="8970" max="8970" width="5.42578125" customWidth="1"/>
    <col min="8971" max="8971" width="5.85546875" customWidth="1"/>
    <col min="8972" max="8972" width="5" customWidth="1"/>
    <col min="8973" max="8974" width="5.5703125" customWidth="1"/>
    <col min="8975" max="8975" width="6.85546875" customWidth="1"/>
    <col min="8976" max="8976" width="7.28515625" customWidth="1"/>
    <col min="8977" max="8977" width="6.7109375" customWidth="1"/>
    <col min="8978" max="8978" width="6.85546875" customWidth="1"/>
    <col min="8979" max="8979" width="7.140625" customWidth="1"/>
    <col min="8980" max="8980" width="7.7109375" customWidth="1"/>
    <col min="8981" max="8981" width="10.5703125" customWidth="1"/>
    <col min="8982" max="8982" width="5.85546875" customWidth="1"/>
    <col min="8983" max="8983" width="6" customWidth="1"/>
    <col min="8984" max="8984" width="7.140625" customWidth="1"/>
    <col min="8985" max="8985" width="8.42578125" customWidth="1"/>
    <col min="8986" max="8986" width="7.28515625" customWidth="1"/>
    <col min="8987" max="8987" width="8.28515625" customWidth="1"/>
    <col min="8988" max="8988" width="8.7109375" customWidth="1"/>
    <col min="8989" max="8989" width="8" customWidth="1"/>
    <col min="8990" max="8990" width="8.7109375" customWidth="1"/>
    <col min="8991" max="8991" width="8.140625" customWidth="1"/>
    <col min="8992" max="8992" width="9" customWidth="1"/>
    <col min="8993" max="8993" width="8.28515625" customWidth="1"/>
    <col min="8994" max="8994" width="7.85546875" customWidth="1"/>
    <col min="8995" max="8995" width="7.5703125" customWidth="1"/>
    <col min="8996" max="8996" width="7.140625" customWidth="1"/>
    <col min="8997" max="8998" width="6.85546875" customWidth="1"/>
    <col min="8999" max="9000" width="5.7109375" customWidth="1"/>
    <col min="9001" max="9001" width="7" customWidth="1"/>
    <col min="9002" max="9002" width="6.7109375" customWidth="1"/>
    <col min="9003" max="9003" width="8.140625" customWidth="1"/>
    <col min="9004" max="9004" width="8.85546875" customWidth="1"/>
    <col min="9005" max="9005" width="6.5703125" customWidth="1"/>
    <col min="9006" max="9006" width="9.5703125" customWidth="1"/>
    <col min="9007" max="9007" width="9.7109375" customWidth="1"/>
    <col min="9008" max="9009" width="7.5703125" customWidth="1"/>
    <col min="9010" max="9010" width="7" customWidth="1"/>
    <col min="9011" max="9011" width="7.7109375" customWidth="1"/>
    <col min="9012" max="9012" width="7.5703125" customWidth="1"/>
    <col min="9013" max="9013" width="7.42578125" customWidth="1"/>
    <col min="9014" max="9014" width="8.85546875" customWidth="1"/>
    <col min="9217" max="9217" width="2.85546875" customWidth="1"/>
    <col min="9218" max="9218" width="8" customWidth="1"/>
    <col min="9219" max="9219" width="11.140625" customWidth="1"/>
    <col min="9220" max="9220" width="7.5703125" customWidth="1"/>
    <col min="9221" max="9221" width="7.42578125" customWidth="1"/>
    <col min="9222" max="9222" width="6.5703125" customWidth="1"/>
    <col min="9223" max="9223" width="7" customWidth="1"/>
    <col min="9224" max="9224" width="7.7109375" customWidth="1"/>
    <col min="9225" max="9225" width="6.85546875" customWidth="1"/>
    <col min="9226" max="9226" width="5.42578125" customWidth="1"/>
    <col min="9227" max="9227" width="5.85546875" customWidth="1"/>
    <col min="9228" max="9228" width="5" customWidth="1"/>
    <col min="9229" max="9230" width="5.5703125" customWidth="1"/>
    <col min="9231" max="9231" width="6.85546875" customWidth="1"/>
    <col min="9232" max="9232" width="7.28515625" customWidth="1"/>
    <col min="9233" max="9233" width="6.7109375" customWidth="1"/>
    <col min="9234" max="9234" width="6.85546875" customWidth="1"/>
    <col min="9235" max="9235" width="7.140625" customWidth="1"/>
    <col min="9236" max="9236" width="7.7109375" customWidth="1"/>
    <col min="9237" max="9237" width="10.5703125" customWidth="1"/>
    <col min="9238" max="9238" width="5.85546875" customWidth="1"/>
    <col min="9239" max="9239" width="6" customWidth="1"/>
    <col min="9240" max="9240" width="7.140625" customWidth="1"/>
    <col min="9241" max="9241" width="8.42578125" customWidth="1"/>
    <col min="9242" max="9242" width="7.28515625" customWidth="1"/>
    <col min="9243" max="9243" width="8.28515625" customWidth="1"/>
    <col min="9244" max="9244" width="8.7109375" customWidth="1"/>
    <col min="9245" max="9245" width="8" customWidth="1"/>
    <col min="9246" max="9246" width="8.7109375" customWidth="1"/>
    <col min="9247" max="9247" width="8.140625" customWidth="1"/>
    <col min="9248" max="9248" width="9" customWidth="1"/>
    <col min="9249" max="9249" width="8.28515625" customWidth="1"/>
    <col min="9250" max="9250" width="7.85546875" customWidth="1"/>
    <col min="9251" max="9251" width="7.5703125" customWidth="1"/>
    <col min="9252" max="9252" width="7.140625" customWidth="1"/>
    <col min="9253" max="9254" width="6.85546875" customWidth="1"/>
    <col min="9255" max="9256" width="5.7109375" customWidth="1"/>
    <col min="9257" max="9257" width="7" customWidth="1"/>
    <col min="9258" max="9258" width="6.7109375" customWidth="1"/>
    <col min="9259" max="9259" width="8.140625" customWidth="1"/>
    <col min="9260" max="9260" width="8.85546875" customWidth="1"/>
    <col min="9261" max="9261" width="6.5703125" customWidth="1"/>
    <col min="9262" max="9262" width="9.5703125" customWidth="1"/>
    <col min="9263" max="9263" width="9.7109375" customWidth="1"/>
    <col min="9264" max="9265" width="7.5703125" customWidth="1"/>
    <col min="9266" max="9266" width="7" customWidth="1"/>
    <col min="9267" max="9267" width="7.7109375" customWidth="1"/>
    <col min="9268" max="9268" width="7.5703125" customWidth="1"/>
    <col min="9269" max="9269" width="7.42578125" customWidth="1"/>
    <col min="9270" max="9270" width="8.85546875" customWidth="1"/>
    <col min="9473" max="9473" width="2.85546875" customWidth="1"/>
    <col min="9474" max="9474" width="8" customWidth="1"/>
    <col min="9475" max="9475" width="11.140625" customWidth="1"/>
    <col min="9476" max="9476" width="7.5703125" customWidth="1"/>
    <col min="9477" max="9477" width="7.42578125" customWidth="1"/>
    <col min="9478" max="9478" width="6.5703125" customWidth="1"/>
    <col min="9479" max="9479" width="7" customWidth="1"/>
    <col min="9480" max="9480" width="7.7109375" customWidth="1"/>
    <col min="9481" max="9481" width="6.85546875" customWidth="1"/>
    <col min="9482" max="9482" width="5.42578125" customWidth="1"/>
    <col min="9483" max="9483" width="5.85546875" customWidth="1"/>
    <col min="9484" max="9484" width="5" customWidth="1"/>
    <col min="9485" max="9486" width="5.5703125" customWidth="1"/>
    <col min="9487" max="9487" width="6.85546875" customWidth="1"/>
    <col min="9488" max="9488" width="7.28515625" customWidth="1"/>
    <col min="9489" max="9489" width="6.7109375" customWidth="1"/>
    <col min="9490" max="9490" width="6.85546875" customWidth="1"/>
    <col min="9491" max="9491" width="7.140625" customWidth="1"/>
    <col min="9492" max="9492" width="7.7109375" customWidth="1"/>
    <col min="9493" max="9493" width="10.5703125" customWidth="1"/>
    <col min="9494" max="9494" width="5.85546875" customWidth="1"/>
    <col min="9495" max="9495" width="6" customWidth="1"/>
    <col min="9496" max="9496" width="7.140625" customWidth="1"/>
    <col min="9497" max="9497" width="8.42578125" customWidth="1"/>
    <col min="9498" max="9498" width="7.28515625" customWidth="1"/>
    <col min="9499" max="9499" width="8.28515625" customWidth="1"/>
    <col min="9500" max="9500" width="8.7109375" customWidth="1"/>
    <col min="9501" max="9501" width="8" customWidth="1"/>
    <col min="9502" max="9502" width="8.7109375" customWidth="1"/>
    <col min="9503" max="9503" width="8.140625" customWidth="1"/>
    <col min="9504" max="9504" width="9" customWidth="1"/>
    <col min="9505" max="9505" width="8.28515625" customWidth="1"/>
    <col min="9506" max="9506" width="7.85546875" customWidth="1"/>
    <col min="9507" max="9507" width="7.5703125" customWidth="1"/>
    <col min="9508" max="9508" width="7.140625" customWidth="1"/>
    <col min="9509" max="9510" width="6.85546875" customWidth="1"/>
    <col min="9511" max="9512" width="5.7109375" customWidth="1"/>
    <col min="9513" max="9513" width="7" customWidth="1"/>
    <col min="9514" max="9514" width="6.7109375" customWidth="1"/>
    <col min="9515" max="9515" width="8.140625" customWidth="1"/>
    <col min="9516" max="9516" width="8.85546875" customWidth="1"/>
    <col min="9517" max="9517" width="6.5703125" customWidth="1"/>
    <col min="9518" max="9518" width="9.5703125" customWidth="1"/>
    <col min="9519" max="9519" width="9.7109375" customWidth="1"/>
    <col min="9520" max="9521" width="7.5703125" customWidth="1"/>
    <col min="9522" max="9522" width="7" customWidth="1"/>
    <col min="9523" max="9523" width="7.7109375" customWidth="1"/>
    <col min="9524" max="9524" width="7.5703125" customWidth="1"/>
    <col min="9525" max="9525" width="7.42578125" customWidth="1"/>
    <col min="9526" max="9526" width="8.85546875" customWidth="1"/>
    <col min="9729" max="9729" width="2.85546875" customWidth="1"/>
    <col min="9730" max="9730" width="8" customWidth="1"/>
    <col min="9731" max="9731" width="11.140625" customWidth="1"/>
    <col min="9732" max="9732" width="7.5703125" customWidth="1"/>
    <col min="9733" max="9733" width="7.42578125" customWidth="1"/>
    <col min="9734" max="9734" width="6.5703125" customWidth="1"/>
    <col min="9735" max="9735" width="7" customWidth="1"/>
    <col min="9736" max="9736" width="7.7109375" customWidth="1"/>
    <col min="9737" max="9737" width="6.85546875" customWidth="1"/>
    <col min="9738" max="9738" width="5.42578125" customWidth="1"/>
    <col min="9739" max="9739" width="5.85546875" customWidth="1"/>
    <col min="9740" max="9740" width="5" customWidth="1"/>
    <col min="9741" max="9742" width="5.5703125" customWidth="1"/>
    <col min="9743" max="9743" width="6.85546875" customWidth="1"/>
    <col min="9744" max="9744" width="7.28515625" customWidth="1"/>
    <col min="9745" max="9745" width="6.7109375" customWidth="1"/>
    <col min="9746" max="9746" width="6.85546875" customWidth="1"/>
    <col min="9747" max="9747" width="7.140625" customWidth="1"/>
    <col min="9748" max="9748" width="7.7109375" customWidth="1"/>
    <col min="9749" max="9749" width="10.5703125" customWidth="1"/>
    <col min="9750" max="9750" width="5.85546875" customWidth="1"/>
    <col min="9751" max="9751" width="6" customWidth="1"/>
    <col min="9752" max="9752" width="7.140625" customWidth="1"/>
    <col min="9753" max="9753" width="8.42578125" customWidth="1"/>
    <col min="9754" max="9754" width="7.28515625" customWidth="1"/>
    <col min="9755" max="9755" width="8.28515625" customWidth="1"/>
    <col min="9756" max="9756" width="8.7109375" customWidth="1"/>
    <col min="9757" max="9757" width="8" customWidth="1"/>
    <col min="9758" max="9758" width="8.7109375" customWidth="1"/>
    <col min="9759" max="9759" width="8.140625" customWidth="1"/>
    <col min="9760" max="9760" width="9" customWidth="1"/>
    <col min="9761" max="9761" width="8.28515625" customWidth="1"/>
    <col min="9762" max="9762" width="7.85546875" customWidth="1"/>
    <col min="9763" max="9763" width="7.5703125" customWidth="1"/>
    <col min="9764" max="9764" width="7.140625" customWidth="1"/>
    <col min="9765" max="9766" width="6.85546875" customWidth="1"/>
    <col min="9767" max="9768" width="5.7109375" customWidth="1"/>
    <col min="9769" max="9769" width="7" customWidth="1"/>
    <col min="9770" max="9770" width="6.7109375" customWidth="1"/>
    <col min="9771" max="9771" width="8.140625" customWidth="1"/>
    <col min="9772" max="9772" width="8.85546875" customWidth="1"/>
    <col min="9773" max="9773" width="6.5703125" customWidth="1"/>
    <col min="9774" max="9774" width="9.5703125" customWidth="1"/>
    <col min="9775" max="9775" width="9.7109375" customWidth="1"/>
    <col min="9776" max="9777" width="7.5703125" customWidth="1"/>
    <col min="9778" max="9778" width="7" customWidth="1"/>
    <col min="9779" max="9779" width="7.7109375" customWidth="1"/>
    <col min="9780" max="9780" width="7.5703125" customWidth="1"/>
    <col min="9781" max="9781" width="7.42578125" customWidth="1"/>
    <col min="9782" max="9782" width="8.85546875" customWidth="1"/>
    <col min="9985" max="9985" width="2.85546875" customWidth="1"/>
    <col min="9986" max="9986" width="8" customWidth="1"/>
    <col min="9987" max="9987" width="11.140625" customWidth="1"/>
    <col min="9988" max="9988" width="7.5703125" customWidth="1"/>
    <col min="9989" max="9989" width="7.42578125" customWidth="1"/>
    <col min="9990" max="9990" width="6.5703125" customWidth="1"/>
    <col min="9991" max="9991" width="7" customWidth="1"/>
    <col min="9992" max="9992" width="7.7109375" customWidth="1"/>
    <col min="9993" max="9993" width="6.85546875" customWidth="1"/>
    <col min="9994" max="9994" width="5.42578125" customWidth="1"/>
    <col min="9995" max="9995" width="5.85546875" customWidth="1"/>
    <col min="9996" max="9996" width="5" customWidth="1"/>
    <col min="9997" max="9998" width="5.5703125" customWidth="1"/>
    <col min="9999" max="9999" width="6.85546875" customWidth="1"/>
    <col min="10000" max="10000" width="7.28515625" customWidth="1"/>
    <col min="10001" max="10001" width="6.7109375" customWidth="1"/>
    <col min="10002" max="10002" width="6.85546875" customWidth="1"/>
    <col min="10003" max="10003" width="7.140625" customWidth="1"/>
    <col min="10004" max="10004" width="7.7109375" customWidth="1"/>
    <col min="10005" max="10005" width="10.5703125" customWidth="1"/>
    <col min="10006" max="10006" width="5.85546875" customWidth="1"/>
    <col min="10007" max="10007" width="6" customWidth="1"/>
    <col min="10008" max="10008" width="7.140625" customWidth="1"/>
    <col min="10009" max="10009" width="8.42578125" customWidth="1"/>
    <col min="10010" max="10010" width="7.28515625" customWidth="1"/>
    <col min="10011" max="10011" width="8.28515625" customWidth="1"/>
    <col min="10012" max="10012" width="8.7109375" customWidth="1"/>
    <col min="10013" max="10013" width="8" customWidth="1"/>
    <col min="10014" max="10014" width="8.7109375" customWidth="1"/>
    <col min="10015" max="10015" width="8.140625" customWidth="1"/>
    <col min="10016" max="10016" width="9" customWidth="1"/>
    <col min="10017" max="10017" width="8.28515625" customWidth="1"/>
    <col min="10018" max="10018" width="7.85546875" customWidth="1"/>
    <col min="10019" max="10019" width="7.5703125" customWidth="1"/>
    <col min="10020" max="10020" width="7.140625" customWidth="1"/>
    <col min="10021" max="10022" width="6.85546875" customWidth="1"/>
    <col min="10023" max="10024" width="5.7109375" customWidth="1"/>
    <col min="10025" max="10025" width="7" customWidth="1"/>
    <col min="10026" max="10026" width="6.7109375" customWidth="1"/>
    <col min="10027" max="10027" width="8.140625" customWidth="1"/>
    <col min="10028" max="10028" width="8.85546875" customWidth="1"/>
    <col min="10029" max="10029" width="6.5703125" customWidth="1"/>
    <col min="10030" max="10030" width="9.5703125" customWidth="1"/>
    <col min="10031" max="10031" width="9.7109375" customWidth="1"/>
    <col min="10032" max="10033" width="7.5703125" customWidth="1"/>
    <col min="10034" max="10034" width="7" customWidth="1"/>
    <col min="10035" max="10035" width="7.7109375" customWidth="1"/>
    <col min="10036" max="10036" width="7.5703125" customWidth="1"/>
    <col min="10037" max="10037" width="7.42578125" customWidth="1"/>
    <col min="10038" max="10038" width="8.85546875" customWidth="1"/>
    <col min="10241" max="10241" width="2.85546875" customWidth="1"/>
    <col min="10242" max="10242" width="8" customWidth="1"/>
    <col min="10243" max="10243" width="11.140625" customWidth="1"/>
    <col min="10244" max="10244" width="7.5703125" customWidth="1"/>
    <col min="10245" max="10245" width="7.42578125" customWidth="1"/>
    <col min="10246" max="10246" width="6.5703125" customWidth="1"/>
    <col min="10247" max="10247" width="7" customWidth="1"/>
    <col min="10248" max="10248" width="7.7109375" customWidth="1"/>
    <col min="10249" max="10249" width="6.85546875" customWidth="1"/>
    <col min="10250" max="10250" width="5.42578125" customWidth="1"/>
    <col min="10251" max="10251" width="5.85546875" customWidth="1"/>
    <col min="10252" max="10252" width="5" customWidth="1"/>
    <col min="10253" max="10254" width="5.5703125" customWidth="1"/>
    <col min="10255" max="10255" width="6.85546875" customWidth="1"/>
    <col min="10256" max="10256" width="7.28515625" customWidth="1"/>
    <col min="10257" max="10257" width="6.7109375" customWidth="1"/>
    <col min="10258" max="10258" width="6.85546875" customWidth="1"/>
    <col min="10259" max="10259" width="7.140625" customWidth="1"/>
    <col min="10260" max="10260" width="7.7109375" customWidth="1"/>
    <col min="10261" max="10261" width="10.5703125" customWidth="1"/>
    <col min="10262" max="10262" width="5.85546875" customWidth="1"/>
    <col min="10263" max="10263" width="6" customWidth="1"/>
    <col min="10264" max="10264" width="7.140625" customWidth="1"/>
    <col min="10265" max="10265" width="8.42578125" customWidth="1"/>
    <col min="10266" max="10266" width="7.28515625" customWidth="1"/>
    <col min="10267" max="10267" width="8.28515625" customWidth="1"/>
    <col min="10268" max="10268" width="8.7109375" customWidth="1"/>
    <col min="10269" max="10269" width="8" customWidth="1"/>
    <col min="10270" max="10270" width="8.7109375" customWidth="1"/>
    <col min="10271" max="10271" width="8.140625" customWidth="1"/>
    <col min="10272" max="10272" width="9" customWidth="1"/>
    <col min="10273" max="10273" width="8.28515625" customWidth="1"/>
    <col min="10274" max="10274" width="7.85546875" customWidth="1"/>
    <col min="10275" max="10275" width="7.5703125" customWidth="1"/>
    <col min="10276" max="10276" width="7.140625" customWidth="1"/>
    <col min="10277" max="10278" width="6.85546875" customWidth="1"/>
    <col min="10279" max="10280" width="5.7109375" customWidth="1"/>
    <col min="10281" max="10281" width="7" customWidth="1"/>
    <col min="10282" max="10282" width="6.7109375" customWidth="1"/>
    <col min="10283" max="10283" width="8.140625" customWidth="1"/>
    <col min="10284" max="10284" width="8.85546875" customWidth="1"/>
    <col min="10285" max="10285" width="6.5703125" customWidth="1"/>
    <col min="10286" max="10286" width="9.5703125" customWidth="1"/>
    <col min="10287" max="10287" width="9.7109375" customWidth="1"/>
    <col min="10288" max="10289" width="7.5703125" customWidth="1"/>
    <col min="10290" max="10290" width="7" customWidth="1"/>
    <col min="10291" max="10291" width="7.7109375" customWidth="1"/>
    <col min="10292" max="10292" width="7.5703125" customWidth="1"/>
    <col min="10293" max="10293" width="7.42578125" customWidth="1"/>
    <col min="10294" max="10294" width="8.85546875" customWidth="1"/>
    <col min="10497" max="10497" width="2.85546875" customWidth="1"/>
    <col min="10498" max="10498" width="8" customWidth="1"/>
    <col min="10499" max="10499" width="11.140625" customWidth="1"/>
    <col min="10500" max="10500" width="7.5703125" customWidth="1"/>
    <col min="10501" max="10501" width="7.42578125" customWidth="1"/>
    <col min="10502" max="10502" width="6.5703125" customWidth="1"/>
    <col min="10503" max="10503" width="7" customWidth="1"/>
    <col min="10504" max="10504" width="7.7109375" customWidth="1"/>
    <col min="10505" max="10505" width="6.85546875" customWidth="1"/>
    <col min="10506" max="10506" width="5.42578125" customWidth="1"/>
    <col min="10507" max="10507" width="5.85546875" customWidth="1"/>
    <col min="10508" max="10508" width="5" customWidth="1"/>
    <col min="10509" max="10510" width="5.5703125" customWidth="1"/>
    <col min="10511" max="10511" width="6.85546875" customWidth="1"/>
    <col min="10512" max="10512" width="7.28515625" customWidth="1"/>
    <col min="10513" max="10513" width="6.7109375" customWidth="1"/>
    <col min="10514" max="10514" width="6.85546875" customWidth="1"/>
    <col min="10515" max="10515" width="7.140625" customWidth="1"/>
    <col min="10516" max="10516" width="7.7109375" customWidth="1"/>
    <col min="10517" max="10517" width="10.5703125" customWidth="1"/>
    <col min="10518" max="10518" width="5.85546875" customWidth="1"/>
    <col min="10519" max="10519" width="6" customWidth="1"/>
    <col min="10520" max="10520" width="7.140625" customWidth="1"/>
    <col min="10521" max="10521" width="8.42578125" customWidth="1"/>
    <col min="10522" max="10522" width="7.28515625" customWidth="1"/>
    <col min="10523" max="10523" width="8.28515625" customWidth="1"/>
    <col min="10524" max="10524" width="8.7109375" customWidth="1"/>
    <col min="10525" max="10525" width="8" customWidth="1"/>
    <col min="10526" max="10526" width="8.7109375" customWidth="1"/>
    <col min="10527" max="10527" width="8.140625" customWidth="1"/>
    <col min="10528" max="10528" width="9" customWidth="1"/>
    <col min="10529" max="10529" width="8.28515625" customWidth="1"/>
    <col min="10530" max="10530" width="7.85546875" customWidth="1"/>
    <col min="10531" max="10531" width="7.5703125" customWidth="1"/>
    <col min="10532" max="10532" width="7.140625" customWidth="1"/>
    <col min="10533" max="10534" width="6.85546875" customWidth="1"/>
    <col min="10535" max="10536" width="5.7109375" customWidth="1"/>
    <col min="10537" max="10537" width="7" customWidth="1"/>
    <col min="10538" max="10538" width="6.7109375" customWidth="1"/>
    <col min="10539" max="10539" width="8.140625" customWidth="1"/>
    <col min="10540" max="10540" width="8.85546875" customWidth="1"/>
    <col min="10541" max="10541" width="6.5703125" customWidth="1"/>
    <col min="10542" max="10542" width="9.5703125" customWidth="1"/>
    <col min="10543" max="10543" width="9.7109375" customWidth="1"/>
    <col min="10544" max="10545" width="7.5703125" customWidth="1"/>
    <col min="10546" max="10546" width="7" customWidth="1"/>
    <col min="10547" max="10547" width="7.7109375" customWidth="1"/>
    <col min="10548" max="10548" width="7.5703125" customWidth="1"/>
    <col min="10549" max="10549" width="7.42578125" customWidth="1"/>
    <col min="10550" max="10550" width="8.85546875" customWidth="1"/>
    <col min="10753" max="10753" width="2.85546875" customWidth="1"/>
    <col min="10754" max="10754" width="8" customWidth="1"/>
    <col min="10755" max="10755" width="11.140625" customWidth="1"/>
    <col min="10756" max="10756" width="7.5703125" customWidth="1"/>
    <col min="10757" max="10757" width="7.42578125" customWidth="1"/>
    <col min="10758" max="10758" width="6.5703125" customWidth="1"/>
    <col min="10759" max="10759" width="7" customWidth="1"/>
    <col min="10760" max="10760" width="7.7109375" customWidth="1"/>
    <col min="10761" max="10761" width="6.85546875" customWidth="1"/>
    <col min="10762" max="10762" width="5.42578125" customWidth="1"/>
    <col min="10763" max="10763" width="5.85546875" customWidth="1"/>
    <col min="10764" max="10764" width="5" customWidth="1"/>
    <col min="10765" max="10766" width="5.5703125" customWidth="1"/>
    <col min="10767" max="10767" width="6.85546875" customWidth="1"/>
    <col min="10768" max="10768" width="7.28515625" customWidth="1"/>
    <col min="10769" max="10769" width="6.7109375" customWidth="1"/>
    <col min="10770" max="10770" width="6.85546875" customWidth="1"/>
    <col min="10771" max="10771" width="7.140625" customWidth="1"/>
    <col min="10772" max="10772" width="7.7109375" customWidth="1"/>
    <col min="10773" max="10773" width="10.5703125" customWidth="1"/>
    <col min="10774" max="10774" width="5.85546875" customWidth="1"/>
    <col min="10775" max="10775" width="6" customWidth="1"/>
    <col min="10776" max="10776" width="7.140625" customWidth="1"/>
    <col min="10777" max="10777" width="8.42578125" customWidth="1"/>
    <col min="10778" max="10778" width="7.28515625" customWidth="1"/>
    <col min="10779" max="10779" width="8.28515625" customWidth="1"/>
    <col min="10780" max="10780" width="8.7109375" customWidth="1"/>
    <col min="10781" max="10781" width="8" customWidth="1"/>
    <col min="10782" max="10782" width="8.7109375" customWidth="1"/>
    <col min="10783" max="10783" width="8.140625" customWidth="1"/>
    <col min="10784" max="10784" width="9" customWidth="1"/>
    <col min="10785" max="10785" width="8.28515625" customWidth="1"/>
    <col min="10786" max="10786" width="7.85546875" customWidth="1"/>
    <col min="10787" max="10787" width="7.5703125" customWidth="1"/>
    <col min="10788" max="10788" width="7.140625" customWidth="1"/>
    <col min="10789" max="10790" width="6.85546875" customWidth="1"/>
    <col min="10791" max="10792" width="5.7109375" customWidth="1"/>
    <col min="10793" max="10793" width="7" customWidth="1"/>
    <col min="10794" max="10794" width="6.7109375" customWidth="1"/>
    <col min="10795" max="10795" width="8.140625" customWidth="1"/>
    <col min="10796" max="10796" width="8.85546875" customWidth="1"/>
    <col min="10797" max="10797" width="6.5703125" customWidth="1"/>
    <col min="10798" max="10798" width="9.5703125" customWidth="1"/>
    <col min="10799" max="10799" width="9.7109375" customWidth="1"/>
    <col min="10800" max="10801" width="7.5703125" customWidth="1"/>
    <col min="10802" max="10802" width="7" customWidth="1"/>
    <col min="10803" max="10803" width="7.7109375" customWidth="1"/>
    <col min="10804" max="10804" width="7.5703125" customWidth="1"/>
    <col min="10805" max="10805" width="7.42578125" customWidth="1"/>
    <col min="10806" max="10806" width="8.85546875" customWidth="1"/>
    <col min="11009" max="11009" width="2.85546875" customWidth="1"/>
    <col min="11010" max="11010" width="8" customWidth="1"/>
    <col min="11011" max="11011" width="11.140625" customWidth="1"/>
    <col min="11012" max="11012" width="7.5703125" customWidth="1"/>
    <col min="11013" max="11013" width="7.42578125" customWidth="1"/>
    <col min="11014" max="11014" width="6.5703125" customWidth="1"/>
    <col min="11015" max="11015" width="7" customWidth="1"/>
    <col min="11016" max="11016" width="7.7109375" customWidth="1"/>
    <col min="11017" max="11017" width="6.85546875" customWidth="1"/>
    <col min="11018" max="11018" width="5.42578125" customWidth="1"/>
    <col min="11019" max="11019" width="5.85546875" customWidth="1"/>
    <col min="11020" max="11020" width="5" customWidth="1"/>
    <col min="11021" max="11022" width="5.5703125" customWidth="1"/>
    <col min="11023" max="11023" width="6.85546875" customWidth="1"/>
    <col min="11024" max="11024" width="7.28515625" customWidth="1"/>
    <col min="11025" max="11025" width="6.7109375" customWidth="1"/>
    <col min="11026" max="11026" width="6.85546875" customWidth="1"/>
    <col min="11027" max="11027" width="7.140625" customWidth="1"/>
    <col min="11028" max="11028" width="7.7109375" customWidth="1"/>
    <col min="11029" max="11029" width="10.5703125" customWidth="1"/>
    <col min="11030" max="11030" width="5.85546875" customWidth="1"/>
    <col min="11031" max="11031" width="6" customWidth="1"/>
    <col min="11032" max="11032" width="7.140625" customWidth="1"/>
    <col min="11033" max="11033" width="8.42578125" customWidth="1"/>
    <col min="11034" max="11034" width="7.28515625" customWidth="1"/>
    <col min="11035" max="11035" width="8.28515625" customWidth="1"/>
    <col min="11036" max="11036" width="8.7109375" customWidth="1"/>
    <col min="11037" max="11037" width="8" customWidth="1"/>
    <col min="11038" max="11038" width="8.7109375" customWidth="1"/>
    <col min="11039" max="11039" width="8.140625" customWidth="1"/>
    <col min="11040" max="11040" width="9" customWidth="1"/>
    <col min="11041" max="11041" width="8.28515625" customWidth="1"/>
    <col min="11042" max="11042" width="7.85546875" customWidth="1"/>
    <col min="11043" max="11043" width="7.5703125" customWidth="1"/>
    <col min="11044" max="11044" width="7.140625" customWidth="1"/>
    <col min="11045" max="11046" width="6.85546875" customWidth="1"/>
    <col min="11047" max="11048" width="5.7109375" customWidth="1"/>
    <col min="11049" max="11049" width="7" customWidth="1"/>
    <col min="11050" max="11050" width="6.7109375" customWidth="1"/>
    <col min="11051" max="11051" width="8.140625" customWidth="1"/>
    <col min="11052" max="11052" width="8.85546875" customWidth="1"/>
    <col min="11053" max="11053" width="6.5703125" customWidth="1"/>
    <col min="11054" max="11054" width="9.5703125" customWidth="1"/>
    <col min="11055" max="11055" width="9.7109375" customWidth="1"/>
    <col min="11056" max="11057" width="7.5703125" customWidth="1"/>
    <col min="11058" max="11058" width="7" customWidth="1"/>
    <col min="11059" max="11059" width="7.7109375" customWidth="1"/>
    <col min="11060" max="11060" width="7.5703125" customWidth="1"/>
    <col min="11061" max="11061" width="7.42578125" customWidth="1"/>
    <col min="11062" max="11062" width="8.85546875" customWidth="1"/>
    <col min="11265" max="11265" width="2.85546875" customWidth="1"/>
    <col min="11266" max="11266" width="8" customWidth="1"/>
    <col min="11267" max="11267" width="11.140625" customWidth="1"/>
    <col min="11268" max="11268" width="7.5703125" customWidth="1"/>
    <col min="11269" max="11269" width="7.42578125" customWidth="1"/>
    <col min="11270" max="11270" width="6.5703125" customWidth="1"/>
    <col min="11271" max="11271" width="7" customWidth="1"/>
    <col min="11272" max="11272" width="7.7109375" customWidth="1"/>
    <col min="11273" max="11273" width="6.85546875" customWidth="1"/>
    <col min="11274" max="11274" width="5.42578125" customWidth="1"/>
    <col min="11275" max="11275" width="5.85546875" customWidth="1"/>
    <col min="11276" max="11276" width="5" customWidth="1"/>
    <col min="11277" max="11278" width="5.5703125" customWidth="1"/>
    <col min="11279" max="11279" width="6.85546875" customWidth="1"/>
    <col min="11280" max="11280" width="7.28515625" customWidth="1"/>
    <col min="11281" max="11281" width="6.7109375" customWidth="1"/>
    <col min="11282" max="11282" width="6.85546875" customWidth="1"/>
    <col min="11283" max="11283" width="7.140625" customWidth="1"/>
    <col min="11284" max="11284" width="7.7109375" customWidth="1"/>
    <col min="11285" max="11285" width="10.5703125" customWidth="1"/>
    <col min="11286" max="11286" width="5.85546875" customWidth="1"/>
    <col min="11287" max="11287" width="6" customWidth="1"/>
    <col min="11288" max="11288" width="7.140625" customWidth="1"/>
    <col min="11289" max="11289" width="8.42578125" customWidth="1"/>
    <col min="11290" max="11290" width="7.28515625" customWidth="1"/>
    <col min="11291" max="11291" width="8.28515625" customWidth="1"/>
    <col min="11292" max="11292" width="8.7109375" customWidth="1"/>
    <col min="11293" max="11293" width="8" customWidth="1"/>
    <col min="11294" max="11294" width="8.7109375" customWidth="1"/>
    <col min="11295" max="11295" width="8.140625" customWidth="1"/>
    <col min="11296" max="11296" width="9" customWidth="1"/>
    <col min="11297" max="11297" width="8.28515625" customWidth="1"/>
    <col min="11298" max="11298" width="7.85546875" customWidth="1"/>
    <col min="11299" max="11299" width="7.5703125" customWidth="1"/>
    <col min="11300" max="11300" width="7.140625" customWidth="1"/>
    <col min="11301" max="11302" width="6.85546875" customWidth="1"/>
    <col min="11303" max="11304" width="5.7109375" customWidth="1"/>
    <col min="11305" max="11305" width="7" customWidth="1"/>
    <col min="11306" max="11306" width="6.7109375" customWidth="1"/>
    <col min="11307" max="11307" width="8.140625" customWidth="1"/>
    <col min="11308" max="11308" width="8.85546875" customWidth="1"/>
    <col min="11309" max="11309" width="6.5703125" customWidth="1"/>
    <col min="11310" max="11310" width="9.5703125" customWidth="1"/>
    <col min="11311" max="11311" width="9.7109375" customWidth="1"/>
    <col min="11312" max="11313" width="7.5703125" customWidth="1"/>
    <col min="11314" max="11314" width="7" customWidth="1"/>
    <col min="11315" max="11315" width="7.7109375" customWidth="1"/>
    <col min="11316" max="11316" width="7.5703125" customWidth="1"/>
    <col min="11317" max="11317" width="7.42578125" customWidth="1"/>
    <col min="11318" max="11318" width="8.85546875" customWidth="1"/>
    <col min="11521" max="11521" width="2.85546875" customWidth="1"/>
    <col min="11522" max="11522" width="8" customWidth="1"/>
    <col min="11523" max="11523" width="11.140625" customWidth="1"/>
    <col min="11524" max="11524" width="7.5703125" customWidth="1"/>
    <col min="11525" max="11525" width="7.42578125" customWidth="1"/>
    <col min="11526" max="11526" width="6.5703125" customWidth="1"/>
    <col min="11527" max="11527" width="7" customWidth="1"/>
    <col min="11528" max="11528" width="7.7109375" customWidth="1"/>
    <col min="11529" max="11529" width="6.85546875" customWidth="1"/>
    <col min="11530" max="11530" width="5.42578125" customWidth="1"/>
    <col min="11531" max="11531" width="5.85546875" customWidth="1"/>
    <col min="11532" max="11532" width="5" customWidth="1"/>
    <col min="11533" max="11534" width="5.5703125" customWidth="1"/>
    <col min="11535" max="11535" width="6.85546875" customWidth="1"/>
    <col min="11536" max="11536" width="7.28515625" customWidth="1"/>
    <col min="11537" max="11537" width="6.7109375" customWidth="1"/>
    <col min="11538" max="11538" width="6.85546875" customWidth="1"/>
    <col min="11539" max="11539" width="7.140625" customWidth="1"/>
    <col min="11540" max="11540" width="7.7109375" customWidth="1"/>
    <col min="11541" max="11541" width="10.5703125" customWidth="1"/>
    <col min="11542" max="11542" width="5.85546875" customWidth="1"/>
    <col min="11543" max="11543" width="6" customWidth="1"/>
    <col min="11544" max="11544" width="7.140625" customWidth="1"/>
    <col min="11545" max="11545" width="8.42578125" customWidth="1"/>
    <col min="11546" max="11546" width="7.28515625" customWidth="1"/>
    <col min="11547" max="11547" width="8.28515625" customWidth="1"/>
    <col min="11548" max="11548" width="8.7109375" customWidth="1"/>
    <col min="11549" max="11549" width="8" customWidth="1"/>
    <col min="11550" max="11550" width="8.7109375" customWidth="1"/>
    <col min="11551" max="11551" width="8.140625" customWidth="1"/>
    <col min="11552" max="11552" width="9" customWidth="1"/>
    <col min="11553" max="11553" width="8.28515625" customWidth="1"/>
    <col min="11554" max="11554" width="7.85546875" customWidth="1"/>
    <col min="11555" max="11555" width="7.5703125" customWidth="1"/>
    <col min="11556" max="11556" width="7.140625" customWidth="1"/>
    <col min="11557" max="11558" width="6.85546875" customWidth="1"/>
    <col min="11559" max="11560" width="5.7109375" customWidth="1"/>
    <col min="11561" max="11561" width="7" customWidth="1"/>
    <col min="11562" max="11562" width="6.7109375" customWidth="1"/>
    <col min="11563" max="11563" width="8.140625" customWidth="1"/>
    <col min="11564" max="11564" width="8.85546875" customWidth="1"/>
    <col min="11565" max="11565" width="6.5703125" customWidth="1"/>
    <col min="11566" max="11566" width="9.5703125" customWidth="1"/>
    <col min="11567" max="11567" width="9.7109375" customWidth="1"/>
    <col min="11568" max="11569" width="7.5703125" customWidth="1"/>
    <col min="11570" max="11570" width="7" customWidth="1"/>
    <col min="11571" max="11571" width="7.7109375" customWidth="1"/>
    <col min="11572" max="11572" width="7.5703125" customWidth="1"/>
    <col min="11573" max="11573" width="7.42578125" customWidth="1"/>
    <col min="11574" max="11574" width="8.85546875" customWidth="1"/>
    <col min="11777" max="11777" width="2.85546875" customWidth="1"/>
    <col min="11778" max="11778" width="8" customWidth="1"/>
    <col min="11779" max="11779" width="11.140625" customWidth="1"/>
    <col min="11780" max="11780" width="7.5703125" customWidth="1"/>
    <col min="11781" max="11781" width="7.42578125" customWidth="1"/>
    <col min="11782" max="11782" width="6.5703125" customWidth="1"/>
    <col min="11783" max="11783" width="7" customWidth="1"/>
    <col min="11784" max="11784" width="7.7109375" customWidth="1"/>
    <col min="11785" max="11785" width="6.85546875" customWidth="1"/>
    <col min="11786" max="11786" width="5.42578125" customWidth="1"/>
    <col min="11787" max="11787" width="5.85546875" customWidth="1"/>
    <col min="11788" max="11788" width="5" customWidth="1"/>
    <col min="11789" max="11790" width="5.5703125" customWidth="1"/>
    <col min="11791" max="11791" width="6.85546875" customWidth="1"/>
    <col min="11792" max="11792" width="7.28515625" customWidth="1"/>
    <col min="11793" max="11793" width="6.7109375" customWidth="1"/>
    <col min="11794" max="11794" width="6.85546875" customWidth="1"/>
    <col min="11795" max="11795" width="7.140625" customWidth="1"/>
    <col min="11796" max="11796" width="7.7109375" customWidth="1"/>
    <col min="11797" max="11797" width="10.5703125" customWidth="1"/>
    <col min="11798" max="11798" width="5.85546875" customWidth="1"/>
    <col min="11799" max="11799" width="6" customWidth="1"/>
    <col min="11800" max="11800" width="7.140625" customWidth="1"/>
    <col min="11801" max="11801" width="8.42578125" customWidth="1"/>
    <col min="11802" max="11802" width="7.28515625" customWidth="1"/>
    <col min="11803" max="11803" width="8.28515625" customWidth="1"/>
    <col min="11804" max="11804" width="8.7109375" customWidth="1"/>
    <col min="11805" max="11805" width="8" customWidth="1"/>
    <col min="11806" max="11806" width="8.7109375" customWidth="1"/>
    <col min="11807" max="11807" width="8.140625" customWidth="1"/>
    <col min="11808" max="11808" width="9" customWidth="1"/>
    <col min="11809" max="11809" width="8.28515625" customWidth="1"/>
    <col min="11810" max="11810" width="7.85546875" customWidth="1"/>
    <col min="11811" max="11811" width="7.5703125" customWidth="1"/>
    <col min="11812" max="11812" width="7.140625" customWidth="1"/>
    <col min="11813" max="11814" width="6.85546875" customWidth="1"/>
    <col min="11815" max="11816" width="5.7109375" customWidth="1"/>
    <col min="11817" max="11817" width="7" customWidth="1"/>
    <col min="11818" max="11818" width="6.7109375" customWidth="1"/>
    <col min="11819" max="11819" width="8.140625" customWidth="1"/>
    <col min="11820" max="11820" width="8.85546875" customWidth="1"/>
    <col min="11821" max="11821" width="6.5703125" customWidth="1"/>
    <col min="11822" max="11822" width="9.5703125" customWidth="1"/>
    <col min="11823" max="11823" width="9.7109375" customWidth="1"/>
    <col min="11824" max="11825" width="7.5703125" customWidth="1"/>
    <col min="11826" max="11826" width="7" customWidth="1"/>
    <col min="11827" max="11827" width="7.7109375" customWidth="1"/>
    <col min="11828" max="11828" width="7.5703125" customWidth="1"/>
    <col min="11829" max="11829" width="7.42578125" customWidth="1"/>
    <col min="11830" max="11830" width="8.85546875" customWidth="1"/>
    <col min="12033" max="12033" width="2.85546875" customWidth="1"/>
    <col min="12034" max="12034" width="8" customWidth="1"/>
    <col min="12035" max="12035" width="11.140625" customWidth="1"/>
    <col min="12036" max="12036" width="7.5703125" customWidth="1"/>
    <col min="12037" max="12037" width="7.42578125" customWidth="1"/>
    <col min="12038" max="12038" width="6.5703125" customWidth="1"/>
    <col min="12039" max="12039" width="7" customWidth="1"/>
    <col min="12040" max="12040" width="7.7109375" customWidth="1"/>
    <col min="12041" max="12041" width="6.85546875" customWidth="1"/>
    <col min="12042" max="12042" width="5.42578125" customWidth="1"/>
    <col min="12043" max="12043" width="5.85546875" customWidth="1"/>
    <col min="12044" max="12044" width="5" customWidth="1"/>
    <col min="12045" max="12046" width="5.5703125" customWidth="1"/>
    <col min="12047" max="12047" width="6.85546875" customWidth="1"/>
    <col min="12048" max="12048" width="7.28515625" customWidth="1"/>
    <col min="12049" max="12049" width="6.7109375" customWidth="1"/>
    <col min="12050" max="12050" width="6.85546875" customWidth="1"/>
    <col min="12051" max="12051" width="7.140625" customWidth="1"/>
    <col min="12052" max="12052" width="7.7109375" customWidth="1"/>
    <col min="12053" max="12053" width="10.5703125" customWidth="1"/>
    <col min="12054" max="12054" width="5.85546875" customWidth="1"/>
    <col min="12055" max="12055" width="6" customWidth="1"/>
    <col min="12056" max="12056" width="7.140625" customWidth="1"/>
    <col min="12057" max="12057" width="8.42578125" customWidth="1"/>
    <col min="12058" max="12058" width="7.28515625" customWidth="1"/>
    <col min="12059" max="12059" width="8.28515625" customWidth="1"/>
    <col min="12060" max="12060" width="8.7109375" customWidth="1"/>
    <col min="12061" max="12061" width="8" customWidth="1"/>
    <col min="12062" max="12062" width="8.7109375" customWidth="1"/>
    <col min="12063" max="12063" width="8.140625" customWidth="1"/>
    <col min="12064" max="12064" width="9" customWidth="1"/>
    <col min="12065" max="12065" width="8.28515625" customWidth="1"/>
    <col min="12066" max="12066" width="7.85546875" customWidth="1"/>
    <col min="12067" max="12067" width="7.5703125" customWidth="1"/>
    <col min="12068" max="12068" width="7.140625" customWidth="1"/>
    <col min="12069" max="12070" width="6.85546875" customWidth="1"/>
    <col min="12071" max="12072" width="5.7109375" customWidth="1"/>
    <col min="12073" max="12073" width="7" customWidth="1"/>
    <col min="12074" max="12074" width="6.7109375" customWidth="1"/>
    <col min="12075" max="12075" width="8.140625" customWidth="1"/>
    <col min="12076" max="12076" width="8.85546875" customWidth="1"/>
    <col min="12077" max="12077" width="6.5703125" customWidth="1"/>
    <col min="12078" max="12078" width="9.5703125" customWidth="1"/>
    <col min="12079" max="12079" width="9.7109375" customWidth="1"/>
    <col min="12080" max="12081" width="7.5703125" customWidth="1"/>
    <col min="12082" max="12082" width="7" customWidth="1"/>
    <col min="12083" max="12083" width="7.7109375" customWidth="1"/>
    <col min="12084" max="12084" width="7.5703125" customWidth="1"/>
    <col min="12085" max="12085" width="7.42578125" customWidth="1"/>
    <col min="12086" max="12086" width="8.85546875" customWidth="1"/>
    <col min="12289" max="12289" width="2.85546875" customWidth="1"/>
    <col min="12290" max="12290" width="8" customWidth="1"/>
    <col min="12291" max="12291" width="11.140625" customWidth="1"/>
    <col min="12292" max="12292" width="7.5703125" customWidth="1"/>
    <col min="12293" max="12293" width="7.42578125" customWidth="1"/>
    <col min="12294" max="12294" width="6.5703125" customWidth="1"/>
    <col min="12295" max="12295" width="7" customWidth="1"/>
    <col min="12296" max="12296" width="7.7109375" customWidth="1"/>
    <col min="12297" max="12297" width="6.85546875" customWidth="1"/>
    <col min="12298" max="12298" width="5.42578125" customWidth="1"/>
    <col min="12299" max="12299" width="5.85546875" customWidth="1"/>
    <col min="12300" max="12300" width="5" customWidth="1"/>
    <col min="12301" max="12302" width="5.5703125" customWidth="1"/>
    <col min="12303" max="12303" width="6.85546875" customWidth="1"/>
    <col min="12304" max="12304" width="7.28515625" customWidth="1"/>
    <col min="12305" max="12305" width="6.7109375" customWidth="1"/>
    <col min="12306" max="12306" width="6.85546875" customWidth="1"/>
    <col min="12307" max="12307" width="7.140625" customWidth="1"/>
    <col min="12308" max="12308" width="7.7109375" customWidth="1"/>
    <col min="12309" max="12309" width="10.5703125" customWidth="1"/>
    <col min="12310" max="12310" width="5.85546875" customWidth="1"/>
    <col min="12311" max="12311" width="6" customWidth="1"/>
    <col min="12312" max="12312" width="7.140625" customWidth="1"/>
    <col min="12313" max="12313" width="8.42578125" customWidth="1"/>
    <col min="12314" max="12314" width="7.28515625" customWidth="1"/>
    <col min="12315" max="12315" width="8.28515625" customWidth="1"/>
    <col min="12316" max="12316" width="8.7109375" customWidth="1"/>
    <col min="12317" max="12317" width="8" customWidth="1"/>
    <col min="12318" max="12318" width="8.7109375" customWidth="1"/>
    <col min="12319" max="12319" width="8.140625" customWidth="1"/>
    <col min="12320" max="12320" width="9" customWidth="1"/>
    <col min="12321" max="12321" width="8.28515625" customWidth="1"/>
    <col min="12322" max="12322" width="7.85546875" customWidth="1"/>
    <col min="12323" max="12323" width="7.5703125" customWidth="1"/>
    <col min="12324" max="12324" width="7.140625" customWidth="1"/>
    <col min="12325" max="12326" width="6.85546875" customWidth="1"/>
    <col min="12327" max="12328" width="5.7109375" customWidth="1"/>
    <col min="12329" max="12329" width="7" customWidth="1"/>
    <col min="12330" max="12330" width="6.7109375" customWidth="1"/>
    <col min="12331" max="12331" width="8.140625" customWidth="1"/>
    <col min="12332" max="12332" width="8.85546875" customWidth="1"/>
    <col min="12333" max="12333" width="6.5703125" customWidth="1"/>
    <col min="12334" max="12334" width="9.5703125" customWidth="1"/>
    <col min="12335" max="12335" width="9.7109375" customWidth="1"/>
    <col min="12336" max="12337" width="7.5703125" customWidth="1"/>
    <col min="12338" max="12338" width="7" customWidth="1"/>
    <col min="12339" max="12339" width="7.7109375" customWidth="1"/>
    <col min="12340" max="12340" width="7.5703125" customWidth="1"/>
    <col min="12341" max="12341" width="7.42578125" customWidth="1"/>
    <col min="12342" max="12342" width="8.85546875" customWidth="1"/>
    <col min="12545" max="12545" width="2.85546875" customWidth="1"/>
    <col min="12546" max="12546" width="8" customWidth="1"/>
    <col min="12547" max="12547" width="11.140625" customWidth="1"/>
    <col min="12548" max="12548" width="7.5703125" customWidth="1"/>
    <col min="12549" max="12549" width="7.42578125" customWidth="1"/>
    <col min="12550" max="12550" width="6.5703125" customWidth="1"/>
    <col min="12551" max="12551" width="7" customWidth="1"/>
    <col min="12552" max="12552" width="7.7109375" customWidth="1"/>
    <col min="12553" max="12553" width="6.85546875" customWidth="1"/>
    <col min="12554" max="12554" width="5.42578125" customWidth="1"/>
    <col min="12555" max="12555" width="5.85546875" customWidth="1"/>
    <col min="12556" max="12556" width="5" customWidth="1"/>
    <col min="12557" max="12558" width="5.5703125" customWidth="1"/>
    <col min="12559" max="12559" width="6.85546875" customWidth="1"/>
    <col min="12560" max="12560" width="7.28515625" customWidth="1"/>
    <col min="12561" max="12561" width="6.7109375" customWidth="1"/>
    <col min="12562" max="12562" width="6.85546875" customWidth="1"/>
    <col min="12563" max="12563" width="7.140625" customWidth="1"/>
    <col min="12564" max="12564" width="7.7109375" customWidth="1"/>
    <col min="12565" max="12565" width="10.5703125" customWidth="1"/>
    <col min="12566" max="12566" width="5.85546875" customWidth="1"/>
    <col min="12567" max="12567" width="6" customWidth="1"/>
    <col min="12568" max="12568" width="7.140625" customWidth="1"/>
    <col min="12569" max="12569" width="8.42578125" customWidth="1"/>
    <col min="12570" max="12570" width="7.28515625" customWidth="1"/>
    <col min="12571" max="12571" width="8.28515625" customWidth="1"/>
    <col min="12572" max="12572" width="8.7109375" customWidth="1"/>
    <col min="12573" max="12573" width="8" customWidth="1"/>
    <col min="12574" max="12574" width="8.7109375" customWidth="1"/>
    <col min="12575" max="12575" width="8.140625" customWidth="1"/>
    <col min="12576" max="12576" width="9" customWidth="1"/>
    <col min="12577" max="12577" width="8.28515625" customWidth="1"/>
    <col min="12578" max="12578" width="7.85546875" customWidth="1"/>
    <col min="12579" max="12579" width="7.5703125" customWidth="1"/>
    <col min="12580" max="12580" width="7.140625" customWidth="1"/>
    <col min="12581" max="12582" width="6.85546875" customWidth="1"/>
    <col min="12583" max="12584" width="5.7109375" customWidth="1"/>
    <col min="12585" max="12585" width="7" customWidth="1"/>
    <col min="12586" max="12586" width="6.7109375" customWidth="1"/>
    <col min="12587" max="12587" width="8.140625" customWidth="1"/>
    <col min="12588" max="12588" width="8.85546875" customWidth="1"/>
    <col min="12589" max="12589" width="6.5703125" customWidth="1"/>
    <col min="12590" max="12590" width="9.5703125" customWidth="1"/>
    <col min="12591" max="12591" width="9.7109375" customWidth="1"/>
    <col min="12592" max="12593" width="7.5703125" customWidth="1"/>
    <col min="12594" max="12594" width="7" customWidth="1"/>
    <col min="12595" max="12595" width="7.7109375" customWidth="1"/>
    <col min="12596" max="12596" width="7.5703125" customWidth="1"/>
    <col min="12597" max="12597" width="7.42578125" customWidth="1"/>
    <col min="12598" max="12598" width="8.85546875" customWidth="1"/>
    <col min="12801" max="12801" width="2.85546875" customWidth="1"/>
    <col min="12802" max="12802" width="8" customWidth="1"/>
    <col min="12803" max="12803" width="11.140625" customWidth="1"/>
    <col min="12804" max="12804" width="7.5703125" customWidth="1"/>
    <col min="12805" max="12805" width="7.42578125" customWidth="1"/>
    <col min="12806" max="12806" width="6.5703125" customWidth="1"/>
    <col min="12807" max="12807" width="7" customWidth="1"/>
    <col min="12808" max="12808" width="7.7109375" customWidth="1"/>
    <col min="12809" max="12809" width="6.85546875" customWidth="1"/>
    <col min="12810" max="12810" width="5.42578125" customWidth="1"/>
    <col min="12811" max="12811" width="5.85546875" customWidth="1"/>
    <col min="12812" max="12812" width="5" customWidth="1"/>
    <col min="12813" max="12814" width="5.5703125" customWidth="1"/>
    <col min="12815" max="12815" width="6.85546875" customWidth="1"/>
    <col min="12816" max="12816" width="7.28515625" customWidth="1"/>
    <col min="12817" max="12817" width="6.7109375" customWidth="1"/>
    <col min="12818" max="12818" width="6.85546875" customWidth="1"/>
    <col min="12819" max="12819" width="7.140625" customWidth="1"/>
    <col min="12820" max="12820" width="7.7109375" customWidth="1"/>
    <col min="12821" max="12821" width="10.5703125" customWidth="1"/>
    <col min="12822" max="12822" width="5.85546875" customWidth="1"/>
    <col min="12823" max="12823" width="6" customWidth="1"/>
    <col min="12824" max="12824" width="7.140625" customWidth="1"/>
    <col min="12825" max="12825" width="8.42578125" customWidth="1"/>
    <col min="12826" max="12826" width="7.28515625" customWidth="1"/>
    <col min="12827" max="12827" width="8.28515625" customWidth="1"/>
    <col min="12828" max="12828" width="8.7109375" customWidth="1"/>
    <col min="12829" max="12829" width="8" customWidth="1"/>
    <col min="12830" max="12830" width="8.7109375" customWidth="1"/>
    <col min="12831" max="12831" width="8.140625" customWidth="1"/>
    <col min="12832" max="12832" width="9" customWidth="1"/>
    <col min="12833" max="12833" width="8.28515625" customWidth="1"/>
    <col min="12834" max="12834" width="7.85546875" customWidth="1"/>
    <col min="12835" max="12835" width="7.5703125" customWidth="1"/>
    <col min="12836" max="12836" width="7.140625" customWidth="1"/>
    <col min="12837" max="12838" width="6.85546875" customWidth="1"/>
    <col min="12839" max="12840" width="5.7109375" customWidth="1"/>
    <col min="12841" max="12841" width="7" customWidth="1"/>
    <col min="12842" max="12842" width="6.7109375" customWidth="1"/>
    <col min="12843" max="12843" width="8.140625" customWidth="1"/>
    <col min="12844" max="12844" width="8.85546875" customWidth="1"/>
    <col min="12845" max="12845" width="6.5703125" customWidth="1"/>
    <col min="12846" max="12846" width="9.5703125" customWidth="1"/>
    <col min="12847" max="12847" width="9.7109375" customWidth="1"/>
    <col min="12848" max="12849" width="7.5703125" customWidth="1"/>
    <col min="12850" max="12850" width="7" customWidth="1"/>
    <col min="12851" max="12851" width="7.7109375" customWidth="1"/>
    <col min="12852" max="12852" width="7.5703125" customWidth="1"/>
    <col min="12853" max="12853" width="7.42578125" customWidth="1"/>
    <col min="12854" max="12854" width="8.85546875" customWidth="1"/>
    <col min="13057" max="13057" width="2.85546875" customWidth="1"/>
    <col min="13058" max="13058" width="8" customWidth="1"/>
    <col min="13059" max="13059" width="11.140625" customWidth="1"/>
    <col min="13060" max="13060" width="7.5703125" customWidth="1"/>
    <col min="13061" max="13061" width="7.42578125" customWidth="1"/>
    <col min="13062" max="13062" width="6.5703125" customWidth="1"/>
    <col min="13063" max="13063" width="7" customWidth="1"/>
    <col min="13064" max="13064" width="7.7109375" customWidth="1"/>
    <col min="13065" max="13065" width="6.85546875" customWidth="1"/>
    <col min="13066" max="13066" width="5.42578125" customWidth="1"/>
    <col min="13067" max="13067" width="5.85546875" customWidth="1"/>
    <col min="13068" max="13068" width="5" customWidth="1"/>
    <col min="13069" max="13070" width="5.5703125" customWidth="1"/>
    <col min="13071" max="13071" width="6.85546875" customWidth="1"/>
    <col min="13072" max="13072" width="7.28515625" customWidth="1"/>
    <col min="13073" max="13073" width="6.7109375" customWidth="1"/>
    <col min="13074" max="13074" width="6.85546875" customWidth="1"/>
    <col min="13075" max="13075" width="7.140625" customWidth="1"/>
    <col min="13076" max="13076" width="7.7109375" customWidth="1"/>
    <col min="13077" max="13077" width="10.5703125" customWidth="1"/>
    <col min="13078" max="13078" width="5.85546875" customWidth="1"/>
    <col min="13079" max="13079" width="6" customWidth="1"/>
    <col min="13080" max="13080" width="7.140625" customWidth="1"/>
    <col min="13081" max="13081" width="8.42578125" customWidth="1"/>
    <col min="13082" max="13082" width="7.28515625" customWidth="1"/>
    <col min="13083" max="13083" width="8.28515625" customWidth="1"/>
    <col min="13084" max="13084" width="8.7109375" customWidth="1"/>
    <col min="13085" max="13085" width="8" customWidth="1"/>
    <col min="13086" max="13086" width="8.7109375" customWidth="1"/>
    <col min="13087" max="13087" width="8.140625" customWidth="1"/>
    <col min="13088" max="13088" width="9" customWidth="1"/>
    <col min="13089" max="13089" width="8.28515625" customWidth="1"/>
    <col min="13090" max="13090" width="7.85546875" customWidth="1"/>
    <col min="13091" max="13091" width="7.5703125" customWidth="1"/>
    <col min="13092" max="13092" width="7.140625" customWidth="1"/>
    <col min="13093" max="13094" width="6.85546875" customWidth="1"/>
    <col min="13095" max="13096" width="5.7109375" customWidth="1"/>
    <col min="13097" max="13097" width="7" customWidth="1"/>
    <col min="13098" max="13098" width="6.7109375" customWidth="1"/>
    <col min="13099" max="13099" width="8.140625" customWidth="1"/>
    <col min="13100" max="13100" width="8.85546875" customWidth="1"/>
    <col min="13101" max="13101" width="6.5703125" customWidth="1"/>
    <col min="13102" max="13102" width="9.5703125" customWidth="1"/>
    <col min="13103" max="13103" width="9.7109375" customWidth="1"/>
    <col min="13104" max="13105" width="7.5703125" customWidth="1"/>
    <col min="13106" max="13106" width="7" customWidth="1"/>
    <col min="13107" max="13107" width="7.7109375" customWidth="1"/>
    <col min="13108" max="13108" width="7.5703125" customWidth="1"/>
    <col min="13109" max="13109" width="7.42578125" customWidth="1"/>
    <col min="13110" max="13110" width="8.85546875" customWidth="1"/>
    <col min="13313" max="13313" width="2.85546875" customWidth="1"/>
    <col min="13314" max="13314" width="8" customWidth="1"/>
    <col min="13315" max="13315" width="11.140625" customWidth="1"/>
    <col min="13316" max="13316" width="7.5703125" customWidth="1"/>
    <col min="13317" max="13317" width="7.42578125" customWidth="1"/>
    <col min="13318" max="13318" width="6.5703125" customWidth="1"/>
    <col min="13319" max="13319" width="7" customWidth="1"/>
    <col min="13320" max="13320" width="7.7109375" customWidth="1"/>
    <col min="13321" max="13321" width="6.85546875" customWidth="1"/>
    <col min="13322" max="13322" width="5.42578125" customWidth="1"/>
    <col min="13323" max="13323" width="5.85546875" customWidth="1"/>
    <col min="13324" max="13324" width="5" customWidth="1"/>
    <col min="13325" max="13326" width="5.5703125" customWidth="1"/>
    <col min="13327" max="13327" width="6.85546875" customWidth="1"/>
    <col min="13328" max="13328" width="7.28515625" customWidth="1"/>
    <col min="13329" max="13329" width="6.7109375" customWidth="1"/>
    <col min="13330" max="13330" width="6.85546875" customWidth="1"/>
    <col min="13331" max="13331" width="7.140625" customWidth="1"/>
    <col min="13332" max="13332" width="7.7109375" customWidth="1"/>
    <col min="13333" max="13333" width="10.5703125" customWidth="1"/>
    <col min="13334" max="13334" width="5.85546875" customWidth="1"/>
    <col min="13335" max="13335" width="6" customWidth="1"/>
    <col min="13336" max="13336" width="7.140625" customWidth="1"/>
    <col min="13337" max="13337" width="8.42578125" customWidth="1"/>
    <col min="13338" max="13338" width="7.28515625" customWidth="1"/>
    <col min="13339" max="13339" width="8.28515625" customWidth="1"/>
    <col min="13340" max="13340" width="8.7109375" customWidth="1"/>
    <col min="13341" max="13341" width="8" customWidth="1"/>
    <col min="13342" max="13342" width="8.7109375" customWidth="1"/>
    <col min="13343" max="13343" width="8.140625" customWidth="1"/>
    <col min="13344" max="13344" width="9" customWidth="1"/>
    <col min="13345" max="13345" width="8.28515625" customWidth="1"/>
    <col min="13346" max="13346" width="7.85546875" customWidth="1"/>
    <col min="13347" max="13347" width="7.5703125" customWidth="1"/>
    <col min="13348" max="13348" width="7.140625" customWidth="1"/>
    <col min="13349" max="13350" width="6.85546875" customWidth="1"/>
    <col min="13351" max="13352" width="5.7109375" customWidth="1"/>
    <col min="13353" max="13353" width="7" customWidth="1"/>
    <col min="13354" max="13354" width="6.7109375" customWidth="1"/>
    <col min="13355" max="13355" width="8.140625" customWidth="1"/>
    <col min="13356" max="13356" width="8.85546875" customWidth="1"/>
    <col min="13357" max="13357" width="6.5703125" customWidth="1"/>
    <col min="13358" max="13358" width="9.5703125" customWidth="1"/>
    <col min="13359" max="13359" width="9.7109375" customWidth="1"/>
    <col min="13360" max="13361" width="7.5703125" customWidth="1"/>
    <col min="13362" max="13362" width="7" customWidth="1"/>
    <col min="13363" max="13363" width="7.7109375" customWidth="1"/>
    <col min="13364" max="13364" width="7.5703125" customWidth="1"/>
    <col min="13365" max="13365" width="7.42578125" customWidth="1"/>
    <col min="13366" max="13366" width="8.85546875" customWidth="1"/>
    <col min="13569" max="13569" width="2.85546875" customWidth="1"/>
    <col min="13570" max="13570" width="8" customWidth="1"/>
    <col min="13571" max="13571" width="11.140625" customWidth="1"/>
    <col min="13572" max="13572" width="7.5703125" customWidth="1"/>
    <col min="13573" max="13573" width="7.42578125" customWidth="1"/>
    <col min="13574" max="13574" width="6.5703125" customWidth="1"/>
    <col min="13575" max="13575" width="7" customWidth="1"/>
    <col min="13576" max="13576" width="7.7109375" customWidth="1"/>
    <col min="13577" max="13577" width="6.85546875" customWidth="1"/>
    <col min="13578" max="13578" width="5.42578125" customWidth="1"/>
    <col min="13579" max="13579" width="5.85546875" customWidth="1"/>
    <col min="13580" max="13580" width="5" customWidth="1"/>
    <col min="13581" max="13582" width="5.5703125" customWidth="1"/>
    <col min="13583" max="13583" width="6.85546875" customWidth="1"/>
    <col min="13584" max="13584" width="7.28515625" customWidth="1"/>
    <col min="13585" max="13585" width="6.7109375" customWidth="1"/>
    <col min="13586" max="13586" width="6.85546875" customWidth="1"/>
    <col min="13587" max="13587" width="7.140625" customWidth="1"/>
    <col min="13588" max="13588" width="7.7109375" customWidth="1"/>
    <col min="13589" max="13589" width="10.5703125" customWidth="1"/>
    <col min="13590" max="13590" width="5.85546875" customWidth="1"/>
    <col min="13591" max="13591" width="6" customWidth="1"/>
    <col min="13592" max="13592" width="7.140625" customWidth="1"/>
    <col min="13593" max="13593" width="8.42578125" customWidth="1"/>
    <col min="13594" max="13594" width="7.28515625" customWidth="1"/>
    <col min="13595" max="13595" width="8.28515625" customWidth="1"/>
    <col min="13596" max="13596" width="8.7109375" customWidth="1"/>
    <col min="13597" max="13597" width="8" customWidth="1"/>
    <col min="13598" max="13598" width="8.7109375" customWidth="1"/>
    <col min="13599" max="13599" width="8.140625" customWidth="1"/>
    <col min="13600" max="13600" width="9" customWidth="1"/>
    <col min="13601" max="13601" width="8.28515625" customWidth="1"/>
    <col min="13602" max="13602" width="7.85546875" customWidth="1"/>
    <col min="13603" max="13603" width="7.5703125" customWidth="1"/>
    <col min="13604" max="13604" width="7.140625" customWidth="1"/>
    <col min="13605" max="13606" width="6.85546875" customWidth="1"/>
    <col min="13607" max="13608" width="5.7109375" customWidth="1"/>
    <col min="13609" max="13609" width="7" customWidth="1"/>
    <col min="13610" max="13610" width="6.7109375" customWidth="1"/>
    <col min="13611" max="13611" width="8.140625" customWidth="1"/>
    <col min="13612" max="13612" width="8.85546875" customWidth="1"/>
    <col min="13613" max="13613" width="6.5703125" customWidth="1"/>
    <col min="13614" max="13614" width="9.5703125" customWidth="1"/>
    <col min="13615" max="13615" width="9.7109375" customWidth="1"/>
    <col min="13616" max="13617" width="7.5703125" customWidth="1"/>
    <col min="13618" max="13618" width="7" customWidth="1"/>
    <col min="13619" max="13619" width="7.7109375" customWidth="1"/>
    <col min="13620" max="13620" width="7.5703125" customWidth="1"/>
    <col min="13621" max="13621" width="7.42578125" customWidth="1"/>
    <col min="13622" max="13622" width="8.85546875" customWidth="1"/>
    <col min="13825" max="13825" width="2.85546875" customWidth="1"/>
    <col min="13826" max="13826" width="8" customWidth="1"/>
    <col min="13827" max="13827" width="11.140625" customWidth="1"/>
    <col min="13828" max="13828" width="7.5703125" customWidth="1"/>
    <col min="13829" max="13829" width="7.42578125" customWidth="1"/>
    <col min="13830" max="13830" width="6.5703125" customWidth="1"/>
    <col min="13831" max="13831" width="7" customWidth="1"/>
    <col min="13832" max="13832" width="7.7109375" customWidth="1"/>
    <col min="13833" max="13833" width="6.85546875" customWidth="1"/>
    <col min="13834" max="13834" width="5.42578125" customWidth="1"/>
    <col min="13835" max="13835" width="5.85546875" customWidth="1"/>
    <col min="13836" max="13836" width="5" customWidth="1"/>
    <col min="13837" max="13838" width="5.5703125" customWidth="1"/>
    <col min="13839" max="13839" width="6.85546875" customWidth="1"/>
    <col min="13840" max="13840" width="7.28515625" customWidth="1"/>
    <col min="13841" max="13841" width="6.7109375" customWidth="1"/>
    <col min="13842" max="13842" width="6.85546875" customWidth="1"/>
    <col min="13843" max="13843" width="7.140625" customWidth="1"/>
    <col min="13844" max="13844" width="7.7109375" customWidth="1"/>
    <col min="13845" max="13845" width="10.5703125" customWidth="1"/>
    <col min="13846" max="13846" width="5.85546875" customWidth="1"/>
    <col min="13847" max="13847" width="6" customWidth="1"/>
    <col min="13848" max="13848" width="7.140625" customWidth="1"/>
    <col min="13849" max="13849" width="8.42578125" customWidth="1"/>
    <col min="13850" max="13850" width="7.28515625" customWidth="1"/>
    <col min="13851" max="13851" width="8.28515625" customWidth="1"/>
    <col min="13852" max="13852" width="8.7109375" customWidth="1"/>
    <col min="13853" max="13853" width="8" customWidth="1"/>
    <col min="13854" max="13854" width="8.7109375" customWidth="1"/>
    <col min="13855" max="13855" width="8.140625" customWidth="1"/>
    <col min="13856" max="13856" width="9" customWidth="1"/>
    <col min="13857" max="13857" width="8.28515625" customWidth="1"/>
    <col min="13858" max="13858" width="7.85546875" customWidth="1"/>
    <col min="13859" max="13859" width="7.5703125" customWidth="1"/>
    <col min="13860" max="13860" width="7.140625" customWidth="1"/>
    <col min="13861" max="13862" width="6.85546875" customWidth="1"/>
    <col min="13863" max="13864" width="5.7109375" customWidth="1"/>
    <col min="13865" max="13865" width="7" customWidth="1"/>
    <col min="13866" max="13866" width="6.7109375" customWidth="1"/>
    <col min="13867" max="13867" width="8.140625" customWidth="1"/>
    <col min="13868" max="13868" width="8.85546875" customWidth="1"/>
    <col min="13869" max="13869" width="6.5703125" customWidth="1"/>
    <col min="13870" max="13870" width="9.5703125" customWidth="1"/>
    <col min="13871" max="13871" width="9.7109375" customWidth="1"/>
    <col min="13872" max="13873" width="7.5703125" customWidth="1"/>
    <col min="13874" max="13874" width="7" customWidth="1"/>
    <col min="13875" max="13875" width="7.7109375" customWidth="1"/>
    <col min="13876" max="13876" width="7.5703125" customWidth="1"/>
    <col min="13877" max="13877" width="7.42578125" customWidth="1"/>
    <col min="13878" max="13878" width="8.85546875" customWidth="1"/>
    <col min="14081" max="14081" width="2.85546875" customWidth="1"/>
    <col min="14082" max="14082" width="8" customWidth="1"/>
    <col min="14083" max="14083" width="11.140625" customWidth="1"/>
    <col min="14084" max="14084" width="7.5703125" customWidth="1"/>
    <col min="14085" max="14085" width="7.42578125" customWidth="1"/>
    <col min="14086" max="14086" width="6.5703125" customWidth="1"/>
    <col min="14087" max="14087" width="7" customWidth="1"/>
    <col min="14088" max="14088" width="7.7109375" customWidth="1"/>
    <col min="14089" max="14089" width="6.85546875" customWidth="1"/>
    <col min="14090" max="14090" width="5.42578125" customWidth="1"/>
    <col min="14091" max="14091" width="5.85546875" customWidth="1"/>
    <col min="14092" max="14092" width="5" customWidth="1"/>
    <col min="14093" max="14094" width="5.5703125" customWidth="1"/>
    <col min="14095" max="14095" width="6.85546875" customWidth="1"/>
    <col min="14096" max="14096" width="7.28515625" customWidth="1"/>
    <col min="14097" max="14097" width="6.7109375" customWidth="1"/>
    <col min="14098" max="14098" width="6.85546875" customWidth="1"/>
    <col min="14099" max="14099" width="7.140625" customWidth="1"/>
    <col min="14100" max="14100" width="7.7109375" customWidth="1"/>
    <col min="14101" max="14101" width="10.5703125" customWidth="1"/>
    <col min="14102" max="14102" width="5.85546875" customWidth="1"/>
    <col min="14103" max="14103" width="6" customWidth="1"/>
    <col min="14104" max="14104" width="7.140625" customWidth="1"/>
    <col min="14105" max="14105" width="8.42578125" customWidth="1"/>
    <col min="14106" max="14106" width="7.28515625" customWidth="1"/>
    <col min="14107" max="14107" width="8.28515625" customWidth="1"/>
    <col min="14108" max="14108" width="8.7109375" customWidth="1"/>
    <col min="14109" max="14109" width="8" customWidth="1"/>
    <col min="14110" max="14110" width="8.7109375" customWidth="1"/>
    <col min="14111" max="14111" width="8.140625" customWidth="1"/>
    <col min="14112" max="14112" width="9" customWidth="1"/>
    <col min="14113" max="14113" width="8.28515625" customWidth="1"/>
    <col min="14114" max="14114" width="7.85546875" customWidth="1"/>
    <col min="14115" max="14115" width="7.5703125" customWidth="1"/>
    <col min="14116" max="14116" width="7.140625" customWidth="1"/>
    <col min="14117" max="14118" width="6.85546875" customWidth="1"/>
    <col min="14119" max="14120" width="5.7109375" customWidth="1"/>
    <col min="14121" max="14121" width="7" customWidth="1"/>
    <col min="14122" max="14122" width="6.7109375" customWidth="1"/>
    <col min="14123" max="14123" width="8.140625" customWidth="1"/>
    <col min="14124" max="14124" width="8.85546875" customWidth="1"/>
    <col min="14125" max="14125" width="6.5703125" customWidth="1"/>
    <col min="14126" max="14126" width="9.5703125" customWidth="1"/>
    <col min="14127" max="14127" width="9.7109375" customWidth="1"/>
    <col min="14128" max="14129" width="7.5703125" customWidth="1"/>
    <col min="14130" max="14130" width="7" customWidth="1"/>
    <col min="14131" max="14131" width="7.7109375" customWidth="1"/>
    <col min="14132" max="14132" width="7.5703125" customWidth="1"/>
    <col min="14133" max="14133" width="7.42578125" customWidth="1"/>
    <col min="14134" max="14134" width="8.85546875" customWidth="1"/>
    <col min="14337" max="14337" width="2.85546875" customWidth="1"/>
    <col min="14338" max="14338" width="8" customWidth="1"/>
    <col min="14339" max="14339" width="11.140625" customWidth="1"/>
    <col min="14340" max="14340" width="7.5703125" customWidth="1"/>
    <col min="14341" max="14341" width="7.42578125" customWidth="1"/>
    <col min="14342" max="14342" width="6.5703125" customWidth="1"/>
    <col min="14343" max="14343" width="7" customWidth="1"/>
    <col min="14344" max="14344" width="7.7109375" customWidth="1"/>
    <col min="14345" max="14345" width="6.85546875" customWidth="1"/>
    <col min="14346" max="14346" width="5.42578125" customWidth="1"/>
    <col min="14347" max="14347" width="5.85546875" customWidth="1"/>
    <col min="14348" max="14348" width="5" customWidth="1"/>
    <col min="14349" max="14350" width="5.5703125" customWidth="1"/>
    <col min="14351" max="14351" width="6.85546875" customWidth="1"/>
    <col min="14352" max="14352" width="7.28515625" customWidth="1"/>
    <col min="14353" max="14353" width="6.7109375" customWidth="1"/>
    <col min="14354" max="14354" width="6.85546875" customWidth="1"/>
    <col min="14355" max="14355" width="7.140625" customWidth="1"/>
    <col min="14356" max="14356" width="7.7109375" customWidth="1"/>
    <col min="14357" max="14357" width="10.5703125" customWidth="1"/>
    <col min="14358" max="14358" width="5.85546875" customWidth="1"/>
    <col min="14359" max="14359" width="6" customWidth="1"/>
    <col min="14360" max="14360" width="7.140625" customWidth="1"/>
    <col min="14361" max="14361" width="8.42578125" customWidth="1"/>
    <col min="14362" max="14362" width="7.28515625" customWidth="1"/>
    <col min="14363" max="14363" width="8.28515625" customWidth="1"/>
    <col min="14364" max="14364" width="8.7109375" customWidth="1"/>
    <col min="14365" max="14365" width="8" customWidth="1"/>
    <col min="14366" max="14366" width="8.7109375" customWidth="1"/>
    <col min="14367" max="14367" width="8.140625" customWidth="1"/>
    <col min="14368" max="14368" width="9" customWidth="1"/>
    <col min="14369" max="14369" width="8.28515625" customWidth="1"/>
    <col min="14370" max="14370" width="7.85546875" customWidth="1"/>
    <col min="14371" max="14371" width="7.5703125" customWidth="1"/>
    <col min="14372" max="14372" width="7.140625" customWidth="1"/>
    <col min="14373" max="14374" width="6.85546875" customWidth="1"/>
    <col min="14375" max="14376" width="5.7109375" customWidth="1"/>
    <col min="14377" max="14377" width="7" customWidth="1"/>
    <col min="14378" max="14378" width="6.7109375" customWidth="1"/>
    <col min="14379" max="14379" width="8.140625" customWidth="1"/>
    <col min="14380" max="14380" width="8.85546875" customWidth="1"/>
    <col min="14381" max="14381" width="6.5703125" customWidth="1"/>
    <col min="14382" max="14382" width="9.5703125" customWidth="1"/>
    <col min="14383" max="14383" width="9.7109375" customWidth="1"/>
    <col min="14384" max="14385" width="7.5703125" customWidth="1"/>
    <col min="14386" max="14386" width="7" customWidth="1"/>
    <col min="14387" max="14387" width="7.7109375" customWidth="1"/>
    <col min="14388" max="14388" width="7.5703125" customWidth="1"/>
    <col min="14389" max="14389" width="7.42578125" customWidth="1"/>
    <col min="14390" max="14390" width="8.85546875" customWidth="1"/>
    <col min="14593" max="14593" width="2.85546875" customWidth="1"/>
    <col min="14594" max="14594" width="8" customWidth="1"/>
    <col min="14595" max="14595" width="11.140625" customWidth="1"/>
    <col min="14596" max="14596" width="7.5703125" customWidth="1"/>
    <col min="14597" max="14597" width="7.42578125" customWidth="1"/>
    <col min="14598" max="14598" width="6.5703125" customWidth="1"/>
    <col min="14599" max="14599" width="7" customWidth="1"/>
    <col min="14600" max="14600" width="7.7109375" customWidth="1"/>
    <col min="14601" max="14601" width="6.85546875" customWidth="1"/>
    <col min="14602" max="14602" width="5.42578125" customWidth="1"/>
    <col min="14603" max="14603" width="5.85546875" customWidth="1"/>
    <col min="14604" max="14604" width="5" customWidth="1"/>
    <col min="14605" max="14606" width="5.5703125" customWidth="1"/>
    <col min="14607" max="14607" width="6.85546875" customWidth="1"/>
    <col min="14608" max="14608" width="7.28515625" customWidth="1"/>
    <col min="14609" max="14609" width="6.7109375" customWidth="1"/>
    <col min="14610" max="14610" width="6.85546875" customWidth="1"/>
    <col min="14611" max="14611" width="7.140625" customWidth="1"/>
    <col min="14612" max="14612" width="7.7109375" customWidth="1"/>
    <col min="14613" max="14613" width="10.5703125" customWidth="1"/>
    <col min="14614" max="14614" width="5.85546875" customWidth="1"/>
    <col min="14615" max="14615" width="6" customWidth="1"/>
    <col min="14616" max="14616" width="7.140625" customWidth="1"/>
    <col min="14617" max="14617" width="8.42578125" customWidth="1"/>
    <col min="14618" max="14618" width="7.28515625" customWidth="1"/>
    <col min="14619" max="14619" width="8.28515625" customWidth="1"/>
    <col min="14620" max="14620" width="8.7109375" customWidth="1"/>
    <col min="14621" max="14621" width="8" customWidth="1"/>
    <col min="14622" max="14622" width="8.7109375" customWidth="1"/>
    <col min="14623" max="14623" width="8.140625" customWidth="1"/>
    <col min="14624" max="14624" width="9" customWidth="1"/>
    <col min="14625" max="14625" width="8.28515625" customWidth="1"/>
    <col min="14626" max="14626" width="7.85546875" customWidth="1"/>
    <col min="14627" max="14627" width="7.5703125" customWidth="1"/>
    <col min="14628" max="14628" width="7.140625" customWidth="1"/>
    <col min="14629" max="14630" width="6.85546875" customWidth="1"/>
    <col min="14631" max="14632" width="5.7109375" customWidth="1"/>
    <col min="14633" max="14633" width="7" customWidth="1"/>
    <col min="14634" max="14634" width="6.7109375" customWidth="1"/>
    <col min="14635" max="14635" width="8.140625" customWidth="1"/>
    <col min="14636" max="14636" width="8.85546875" customWidth="1"/>
    <col min="14637" max="14637" width="6.5703125" customWidth="1"/>
    <col min="14638" max="14638" width="9.5703125" customWidth="1"/>
    <col min="14639" max="14639" width="9.7109375" customWidth="1"/>
    <col min="14640" max="14641" width="7.5703125" customWidth="1"/>
    <col min="14642" max="14642" width="7" customWidth="1"/>
    <col min="14643" max="14643" width="7.7109375" customWidth="1"/>
    <col min="14644" max="14644" width="7.5703125" customWidth="1"/>
    <col min="14645" max="14645" width="7.42578125" customWidth="1"/>
    <col min="14646" max="14646" width="8.85546875" customWidth="1"/>
    <col min="14849" max="14849" width="2.85546875" customWidth="1"/>
    <col min="14850" max="14850" width="8" customWidth="1"/>
    <col min="14851" max="14851" width="11.140625" customWidth="1"/>
    <col min="14852" max="14852" width="7.5703125" customWidth="1"/>
    <col min="14853" max="14853" width="7.42578125" customWidth="1"/>
    <col min="14854" max="14854" width="6.5703125" customWidth="1"/>
    <col min="14855" max="14855" width="7" customWidth="1"/>
    <col min="14856" max="14856" width="7.7109375" customWidth="1"/>
    <col min="14857" max="14857" width="6.85546875" customWidth="1"/>
    <col min="14858" max="14858" width="5.42578125" customWidth="1"/>
    <col min="14859" max="14859" width="5.85546875" customWidth="1"/>
    <col min="14860" max="14860" width="5" customWidth="1"/>
    <col min="14861" max="14862" width="5.5703125" customWidth="1"/>
    <col min="14863" max="14863" width="6.85546875" customWidth="1"/>
    <col min="14864" max="14864" width="7.28515625" customWidth="1"/>
    <col min="14865" max="14865" width="6.7109375" customWidth="1"/>
    <col min="14866" max="14866" width="6.85546875" customWidth="1"/>
    <col min="14867" max="14867" width="7.140625" customWidth="1"/>
    <col min="14868" max="14868" width="7.7109375" customWidth="1"/>
    <col min="14869" max="14869" width="10.5703125" customWidth="1"/>
    <col min="14870" max="14870" width="5.85546875" customWidth="1"/>
    <col min="14871" max="14871" width="6" customWidth="1"/>
    <col min="14872" max="14872" width="7.140625" customWidth="1"/>
    <col min="14873" max="14873" width="8.42578125" customWidth="1"/>
    <col min="14874" max="14874" width="7.28515625" customWidth="1"/>
    <col min="14875" max="14875" width="8.28515625" customWidth="1"/>
    <col min="14876" max="14876" width="8.7109375" customWidth="1"/>
    <col min="14877" max="14877" width="8" customWidth="1"/>
    <col min="14878" max="14878" width="8.7109375" customWidth="1"/>
    <col min="14879" max="14879" width="8.140625" customWidth="1"/>
    <col min="14880" max="14880" width="9" customWidth="1"/>
    <col min="14881" max="14881" width="8.28515625" customWidth="1"/>
    <col min="14882" max="14882" width="7.85546875" customWidth="1"/>
    <col min="14883" max="14883" width="7.5703125" customWidth="1"/>
    <col min="14884" max="14884" width="7.140625" customWidth="1"/>
    <col min="14885" max="14886" width="6.85546875" customWidth="1"/>
    <col min="14887" max="14888" width="5.7109375" customWidth="1"/>
    <col min="14889" max="14889" width="7" customWidth="1"/>
    <col min="14890" max="14890" width="6.7109375" customWidth="1"/>
    <col min="14891" max="14891" width="8.140625" customWidth="1"/>
    <col min="14892" max="14892" width="8.85546875" customWidth="1"/>
    <col min="14893" max="14893" width="6.5703125" customWidth="1"/>
    <col min="14894" max="14894" width="9.5703125" customWidth="1"/>
    <col min="14895" max="14895" width="9.7109375" customWidth="1"/>
    <col min="14896" max="14897" width="7.5703125" customWidth="1"/>
    <col min="14898" max="14898" width="7" customWidth="1"/>
    <col min="14899" max="14899" width="7.7109375" customWidth="1"/>
    <col min="14900" max="14900" width="7.5703125" customWidth="1"/>
    <col min="14901" max="14901" width="7.42578125" customWidth="1"/>
    <col min="14902" max="14902" width="8.85546875" customWidth="1"/>
    <col min="15105" max="15105" width="2.85546875" customWidth="1"/>
    <col min="15106" max="15106" width="8" customWidth="1"/>
    <col min="15107" max="15107" width="11.140625" customWidth="1"/>
    <col min="15108" max="15108" width="7.5703125" customWidth="1"/>
    <col min="15109" max="15109" width="7.42578125" customWidth="1"/>
    <col min="15110" max="15110" width="6.5703125" customWidth="1"/>
    <col min="15111" max="15111" width="7" customWidth="1"/>
    <col min="15112" max="15112" width="7.7109375" customWidth="1"/>
    <col min="15113" max="15113" width="6.85546875" customWidth="1"/>
    <col min="15114" max="15114" width="5.42578125" customWidth="1"/>
    <col min="15115" max="15115" width="5.85546875" customWidth="1"/>
    <col min="15116" max="15116" width="5" customWidth="1"/>
    <col min="15117" max="15118" width="5.5703125" customWidth="1"/>
    <col min="15119" max="15119" width="6.85546875" customWidth="1"/>
    <col min="15120" max="15120" width="7.28515625" customWidth="1"/>
    <col min="15121" max="15121" width="6.7109375" customWidth="1"/>
    <col min="15122" max="15122" width="6.85546875" customWidth="1"/>
    <col min="15123" max="15123" width="7.140625" customWidth="1"/>
    <col min="15124" max="15124" width="7.7109375" customWidth="1"/>
    <col min="15125" max="15125" width="10.5703125" customWidth="1"/>
    <col min="15126" max="15126" width="5.85546875" customWidth="1"/>
    <col min="15127" max="15127" width="6" customWidth="1"/>
    <col min="15128" max="15128" width="7.140625" customWidth="1"/>
    <col min="15129" max="15129" width="8.42578125" customWidth="1"/>
    <col min="15130" max="15130" width="7.28515625" customWidth="1"/>
    <col min="15131" max="15131" width="8.28515625" customWidth="1"/>
    <col min="15132" max="15132" width="8.7109375" customWidth="1"/>
    <col min="15133" max="15133" width="8" customWidth="1"/>
    <col min="15134" max="15134" width="8.7109375" customWidth="1"/>
    <col min="15135" max="15135" width="8.140625" customWidth="1"/>
    <col min="15136" max="15136" width="9" customWidth="1"/>
    <col min="15137" max="15137" width="8.28515625" customWidth="1"/>
    <col min="15138" max="15138" width="7.85546875" customWidth="1"/>
    <col min="15139" max="15139" width="7.5703125" customWidth="1"/>
    <col min="15140" max="15140" width="7.140625" customWidth="1"/>
    <col min="15141" max="15142" width="6.85546875" customWidth="1"/>
    <col min="15143" max="15144" width="5.7109375" customWidth="1"/>
    <col min="15145" max="15145" width="7" customWidth="1"/>
    <col min="15146" max="15146" width="6.7109375" customWidth="1"/>
    <col min="15147" max="15147" width="8.140625" customWidth="1"/>
    <col min="15148" max="15148" width="8.85546875" customWidth="1"/>
    <col min="15149" max="15149" width="6.5703125" customWidth="1"/>
    <col min="15150" max="15150" width="9.5703125" customWidth="1"/>
    <col min="15151" max="15151" width="9.7109375" customWidth="1"/>
    <col min="15152" max="15153" width="7.5703125" customWidth="1"/>
    <col min="15154" max="15154" width="7" customWidth="1"/>
    <col min="15155" max="15155" width="7.7109375" customWidth="1"/>
    <col min="15156" max="15156" width="7.5703125" customWidth="1"/>
    <col min="15157" max="15157" width="7.42578125" customWidth="1"/>
    <col min="15158" max="15158" width="8.85546875" customWidth="1"/>
    <col min="15361" max="15361" width="2.85546875" customWidth="1"/>
    <col min="15362" max="15362" width="8" customWidth="1"/>
    <col min="15363" max="15363" width="11.140625" customWidth="1"/>
    <col min="15364" max="15364" width="7.5703125" customWidth="1"/>
    <col min="15365" max="15365" width="7.42578125" customWidth="1"/>
    <col min="15366" max="15366" width="6.5703125" customWidth="1"/>
    <col min="15367" max="15367" width="7" customWidth="1"/>
    <col min="15368" max="15368" width="7.7109375" customWidth="1"/>
    <col min="15369" max="15369" width="6.85546875" customWidth="1"/>
    <col min="15370" max="15370" width="5.42578125" customWidth="1"/>
    <col min="15371" max="15371" width="5.85546875" customWidth="1"/>
    <col min="15372" max="15372" width="5" customWidth="1"/>
    <col min="15373" max="15374" width="5.5703125" customWidth="1"/>
    <col min="15375" max="15375" width="6.85546875" customWidth="1"/>
    <col min="15376" max="15376" width="7.28515625" customWidth="1"/>
    <col min="15377" max="15377" width="6.7109375" customWidth="1"/>
    <col min="15378" max="15378" width="6.85546875" customWidth="1"/>
    <col min="15379" max="15379" width="7.140625" customWidth="1"/>
    <col min="15380" max="15380" width="7.7109375" customWidth="1"/>
    <col min="15381" max="15381" width="10.5703125" customWidth="1"/>
    <col min="15382" max="15382" width="5.85546875" customWidth="1"/>
    <col min="15383" max="15383" width="6" customWidth="1"/>
    <col min="15384" max="15384" width="7.140625" customWidth="1"/>
    <col min="15385" max="15385" width="8.42578125" customWidth="1"/>
    <col min="15386" max="15386" width="7.28515625" customWidth="1"/>
    <col min="15387" max="15387" width="8.28515625" customWidth="1"/>
    <col min="15388" max="15388" width="8.7109375" customWidth="1"/>
    <col min="15389" max="15389" width="8" customWidth="1"/>
    <col min="15390" max="15390" width="8.7109375" customWidth="1"/>
    <col min="15391" max="15391" width="8.140625" customWidth="1"/>
    <col min="15392" max="15392" width="9" customWidth="1"/>
    <col min="15393" max="15393" width="8.28515625" customWidth="1"/>
    <col min="15394" max="15394" width="7.85546875" customWidth="1"/>
    <col min="15395" max="15395" width="7.5703125" customWidth="1"/>
    <col min="15396" max="15396" width="7.140625" customWidth="1"/>
    <col min="15397" max="15398" width="6.85546875" customWidth="1"/>
    <col min="15399" max="15400" width="5.7109375" customWidth="1"/>
    <col min="15401" max="15401" width="7" customWidth="1"/>
    <col min="15402" max="15402" width="6.7109375" customWidth="1"/>
    <col min="15403" max="15403" width="8.140625" customWidth="1"/>
    <col min="15404" max="15404" width="8.85546875" customWidth="1"/>
    <col min="15405" max="15405" width="6.5703125" customWidth="1"/>
    <col min="15406" max="15406" width="9.5703125" customWidth="1"/>
    <col min="15407" max="15407" width="9.7109375" customWidth="1"/>
    <col min="15408" max="15409" width="7.5703125" customWidth="1"/>
    <col min="15410" max="15410" width="7" customWidth="1"/>
    <col min="15411" max="15411" width="7.7109375" customWidth="1"/>
    <col min="15412" max="15412" width="7.5703125" customWidth="1"/>
    <col min="15413" max="15413" width="7.42578125" customWidth="1"/>
    <col min="15414" max="15414" width="8.85546875" customWidth="1"/>
    <col min="15617" max="15617" width="2.85546875" customWidth="1"/>
    <col min="15618" max="15618" width="8" customWidth="1"/>
    <col min="15619" max="15619" width="11.140625" customWidth="1"/>
    <col min="15620" max="15620" width="7.5703125" customWidth="1"/>
    <col min="15621" max="15621" width="7.42578125" customWidth="1"/>
    <col min="15622" max="15622" width="6.5703125" customWidth="1"/>
    <col min="15623" max="15623" width="7" customWidth="1"/>
    <col min="15624" max="15624" width="7.7109375" customWidth="1"/>
    <col min="15625" max="15625" width="6.85546875" customWidth="1"/>
    <col min="15626" max="15626" width="5.42578125" customWidth="1"/>
    <col min="15627" max="15627" width="5.85546875" customWidth="1"/>
    <col min="15628" max="15628" width="5" customWidth="1"/>
    <col min="15629" max="15630" width="5.5703125" customWidth="1"/>
    <col min="15631" max="15631" width="6.85546875" customWidth="1"/>
    <col min="15632" max="15632" width="7.28515625" customWidth="1"/>
    <col min="15633" max="15633" width="6.7109375" customWidth="1"/>
    <col min="15634" max="15634" width="6.85546875" customWidth="1"/>
    <col min="15635" max="15635" width="7.140625" customWidth="1"/>
    <col min="15636" max="15636" width="7.7109375" customWidth="1"/>
    <col min="15637" max="15637" width="10.5703125" customWidth="1"/>
    <col min="15638" max="15638" width="5.85546875" customWidth="1"/>
    <col min="15639" max="15639" width="6" customWidth="1"/>
    <col min="15640" max="15640" width="7.140625" customWidth="1"/>
    <col min="15641" max="15641" width="8.42578125" customWidth="1"/>
    <col min="15642" max="15642" width="7.28515625" customWidth="1"/>
    <col min="15643" max="15643" width="8.28515625" customWidth="1"/>
    <col min="15644" max="15644" width="8.7109375" customWidth="1"/>
    <col min="15645" max="15645" width="8" customWidth="1"/>
    <col min="15646" max="15646" width="8.7109375" customWidth="1"/>
    <col min="15647" max="15647" width="8.140625" customWidth="1"/>
    <col min="15648" max="15648" width="9" customWidth="1"/>
    <col min="15649" max="15649" width="8.28515625" customWidth="1"/>
    <col min="15650" max="15650" width="7.85546875" customWidth="1"/>
    <col min="15651" max="15651" width="7.5703125" customWidth="1"/>
    <col min="15652" max="15652" width="7.140625" customWidth="1"/>
    <col min="15653" max="15654" width="6.85546875" customWidth="1"/>
    <col min="15655" max="15656" width="5.7109375" customWidth="1"/>
    <col min="15657" max="15657" width="7" customWidth="1"/>
    <col min="15658" max="15658" width="6.7109375" customWidth="1"/>
    <col min="15659" max="15659" width="8.140625" customWidth="1"/>
    <col min="15660" max="15660" width="8.85546875" customWidth="1"/>
    <col min="15661" max="15661" width="6.5703125" customWidth="1"/>
    <col min="15662" max="15662" width="9.5703125" customWidth="1"/>
    <col min="15663" max="15663" width="9.7109375" customWidth="1"/>
    <col min="15664" max="15665" width="7.5703125" customWidth="1"/>
    <col min="15666" max="15666" width="7" customWidth="1"/>
    <col min="15667" max="15667" width="7.7109375" customWidth="1"/>
    <col min="15668" max="15668" width="7.5703125" customWidth="1"/>
    <col min="15669" max="15669" width="7.42578125" customWidth="1"/>
    <col min="15670" max="15670" width="8.85546875" customWidth="1"/>
    <col min="15873" max="15873" width="2.85546875" customWidth="1"/>
    <col min="15874" max="15874" width="8" customWidth="1"/>
    <col min="15875" max="15875" width="11.140625" customWidth="1"/>
    <col min="15876" max="15876" width="7.5703125" customWidth="1"/>
    <col min="15877" max="15877" width="7.42578125" customWidth="1"/>
    <col min="15878" max="15878" width="6.5703125" customWidth="1"/>
    <col min="15879" max="15879" width="7" customWidth="1"/>
    <col min="15880" max="15880" width="7.7109375" customWidth="1"/>
    <col min="15881" max="15881" width="6.85546875" customWidth="1"/>
    <col min="15882" max="15882" width="5.42578125" customWidth="1"/>
    <col min="15883" max="15883" width="5.85546875" customWidth="1"/>
    <col min="15884" max="15884" width="5" customWidth="1"/>
    <col min="15885" max="15886" width="5.5703125" customWidth="1"/>
    <col min="15887" max="15887" width="6.85546875" customWidth="1"/>
    <col min="15888" max="15888" width="7.28515625" customWidth="1"/>
    <col min="15889" max="15889" width="6.7109375" customWidth="1"/>
    <col min="15890" max="15890" width="6.85546875" customWidth="1"/>
    <col min="15891" max="15891" width="7.140625" customWidth="1"/>
    <col min="15892" max="15892" width="7.7109375" customWidth="1"/>
    <col min="15893" max="15893" width="10.5703125" customWidth="1"/>
    <col min="15894" max="15894" width="5.85546875" customWidth="1"/>
    <col min="15895" max="15895" width="6" customWidth="1"/>
    <col min="15896" max="15896" width="7.140625" customWidth="1"/>
    <col min="15897" max="15897" width="8.42578125" customWidth="1"/>
    <col min="15898" max="15898" width="7.28515625" customWidth="1"/>
    <col min="15899" max="15899" width="8.28515625" customWidth="1"/>
    <col min="15900" max="15900" width="8.7109375" customWidth="1"/>
    <col min="15901" max="15901" width="8" customWidth="1"/>
    <col min="15902" max="15902" width="8.7109375" customWidth="1"/>
    <col min="15903" max="15903" width="8.140625" customWidth="1"/>
    <col min="15904" max="15904" width="9" customWidth="1"/>
    <col min="15905" max="15905" width="8.28515625" customWidth="1"/>
    <col min="15906" max="15906" width="7.85546875" customWidth="1"/>
    <col min="15907" max="15907" width="7.5703125" customWidth="1"/>
    <col min="15908" max="15908" width="7.140625" customWidth="1"/>
    <col min="15909" max="15910" width="6.85546875" customWidth="1"/>
    <col min="15911" max="15912" width="5.7109375" customWidth="1"/>
    <col min="15913" max="15913" width="7" customWidth="1"/>
    <col min="15914" max="15914" width="6.7109375" customWidth="1"/>
    <col min="15915" max="15915" width="8.140625" customWidth="1"/>
    <col min="15916" max="15916" width="8.85546875" customWidth="1"/>
    <col min="15917" max="15917" width="6.5703125" customWidth="1"/>
    <col min="15918" max="15918" width="9.5703125" customWidth="1"/>
    <col min="15919" max="15919" width="9.7109375" customWidth="1"/>
    <col min="15920" max="15921" width="7.5703125" customWidth="1"/>
    <col min="15922" max="15922" width="7" customWidth="1"/>
    <col min="15923" max="15923" width="7.7109375" customWidth="1"/>
    <col min="15924" max="15924" width="7.5703125" customWidth="1"/>
    <col min="15925" max="15925" width="7.42578125" customWidth="1"/>
    <col min="15926" max="15926" width="8.85546875" customWidth="1"/>
    <col min="16129" max="16129" width="2.85546875" customWidth="1"/>
    <col min="16130" max="16130" width="8" customWidth="1"/>
    <col min="16131" max="16131" width="11.140625" customWidth="1"/>
    <col min="16132" max="16132" width="7.5703125" customWidth="1"/>
    <col min="16133" max="16133" width="7.42578125" customWidth="1"/>
    <col min="16134" max="16134" width="6.5703125" customWidth="1"/>
    <col min="16135" max="16135" width="7" customWidth="1"/>
    <col min="16136" max="16136" width="7.7109375" customWidth="1"/>
    <col min="16137" max="16137" width="6.85546875" customWidth="1"/>
    <col min="16138" max="16138" width="5.42578125" customWidth="1"/>
    <col min="16139" max="16139" width="5.85546875" customWidth="1"/>
    <col min="16140" max="16140" width="5" customWidth="1"/>
    <col min="16141" max="16142" width="5.5703125" customWidth="1"/>
    <col min="16143" max="16143" width="6.85546875" customWidth="1"/>
    <col min="16144" max="16144" width="7.28515625" customWidth="1"/>
    <col min="16145" max="16145" width="6.7109375" customWidth="1"/>
    <col min="16146" max="16146" width="6.85546875" customWidth="1"/>
    <col min="16147" max="16147" width="7.140625" customWidth="1"/>
    <col min="16148" max="16148" width="7.7109375" customWidth="1"/>
    <col min="16149" max="16149" width="10.5703125" customWidth="1"/>
    <col min="16150" max="16150" width="5.85546875" customWidth="1"/>
    <col min="16151" max="16151" width="6" customWidth="1"/>
    <col min="16152" max="16152" width="7.140625" customWidth="1"/>
    <col min="16153" max="16153" width="8.42578125" customWidth="1"/>
    <col min="16154" max="16154" width="7.28515625" customWidth="1"/>
    <col min="16155" max="16155" width="8.28515625" customWidth="1"/>
    <col min="16156" max="16156" width="8.7109375" customWidth="1"/>
    <col min="16157" max="16157" width="8" customWidth="1"/>
    <col min="16158" max="16158" width="8.7109375" customWidth="1"/>
    <col min="16159" max="16159" width="8.140625" customWidth="1"/>
    <col min="16160" max="16160" width="9" customWidth="1"/>
    <col min="16161" max="16161" width="8.28515625" customWidth="1"/>
    <col min="16162" max="16162" width="7.85546875" customWidth="1"/>
    <col min="16163" max="16163" width="7.5703125" customWidth="1"/>
    <col min="16164" max="16164" width="7.140625" customWidth="1"/>
    <col min="16165" max="16166" width="6.85546875" customWidth="1"/>
    <col min="16167" max="16168" width="5.7109375" customWidth="1"/>
    <col min="16169" max="16169" width="7" customWidth="1"/>
    <col min="16170" max="16170" width="6.7109375" customWidth="1"/>
    <col min="16171" max="16171" width="8.140625" customWidth="1"/>
    <col min="16172" max="16172" width="8.85546875" customWidth="1"/>
    <col min="16173" max="16173" width="6.5703125" customWidth="1"/>
    <col min="16174" max="16174" width="9.5703125" customWidth="1"/>
    <col min="16175" max="16175" width="9.7109375" customWidth="1"/>
    <col min="16176" max="16177" width="7.5703125" customWidth="1"/>
    <col min="16178" max="16178" width="7" customWidth="1"/>
    <col min="16179" max="16179" width="7.7109375" customWidth="1"/>
    <col min="16180" max="16180" width="7.5703125" customWidth="1"/>
    <col min="16181" max="16181" width="7.42578125" customWidth="1"/>
    <col min="16182" max="16182" width="8.85546875" customWidth="1"/>
  </cols>
  <sheetData>
    <row r="1" spans="2:54" ht="30" x14ac:dyDescent="0.25">
      <c r="B1" s="1426" t="s">
        <v>282</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427"/>
    </row>
    <row r="2" spans="2:54" ht="15" customHeight="1" thickBot="1" x14ac:dyDescent="0.3">
      <c r="B2" s="282"/>
      <c r="C2" s="1"/>
      <c r="V2" s="2"/>
    </row>
    <row r="3" spans="2:54" ht="18" customHeight="1" thickBot="1" x14ac:dyDescent="0.3">
      <c r="B3" s="1358" t="s">
        <v>0</v>
      </c>
      <c r="C3" s="1359"/>
      <c r="D3" s="1364" t="s">
        <v>1</v>
      </c>
      <c r="E3" s="1428" t="s">
        <v>2</v>
      </c>
      <c r="F3" s="1429"/>
      <c r="G3" s="1429"/>
      <c r="H3" s="1429"/>
      <c r="I3" s="1429"/>
      <c r="J3" s="1429"/>
      <c r="K3" s="1429"/>
      <c r="L3" s="1429"/>
      <c r="M3" s="1429"/>
      <c r="N3" s="1429"/>
      <c r="O3" s="1430"/>
      <c r="P3" s="1428" t="s">
        <v>3</v>
      </c>
      <c r="Q3" s="1429"/>
      <c r="R3" s="1429"/>
      <c r="S3" s="1429"/>
      <c r="T3" s="1430"/>
      <c r="U3" s="1428" t="s">
        <v>4</v>
      </c>
      <c r="V3" s="1429"/>
      <c r="W3" s="1429"/>
      <c r="X3" s="1429"/>
      <c r="Y3" s="1429"/>
      <c r="Z3" s="1429"/>
      <c r="AA3" s="1429"/>
      <c r="AB3" s="1431" t="s">
        <v>5</v>
      </c>
      <c r="AC3" s="1432"/>
      <c r="AD3" s="1432"/>
      <c r="AE3" s="1432"/>
      <c r="AF3" s="1432"/>
      <c r="AG3" s="1432"/>
      <c r="AH3" s="1432"/>
      <c r="AI3" s="1433"/>
      <c r="AJ3" s="1429" t="s">
        <v>6</v>
      </c>
      <c r="AK3" s="1429"/>
      <c r="AL3" s="1429"/>
      <c r="AM3" s="1429"/>
      <c r="AN3" s="1429"/>
      <c r="AO3" s="1429"/>
      <c r="AP3" s="1429"/>
      <c r="AQ3" s="1429"/>
      <c r="AR3" s="1429"/>
      <c r="AS3" s="1429"/>
      <c r="AT3" s="1430"/>
      <c r="AU3" s="1428" t="s">
        <v>7</v>
      </c>
      <c r="AV3" s="1429"/>
      <c r="AW3" s="1429"/>
      <c r="AX3" s="1429"/>
      <c r="AY3" s="1429"/>
      <c r="AZ3" s="1430"/>
      <c r="BA3" s="1437" t="s">
        <v>199</v>
      </c>
      <c r="BB3" s="1438"/>
    </row>
    <row r="4" spans="2:54" ht="24" customHeight="1" x14ac:dyDescent="0.25">
      <c r="B4" s="1360"/>
      <c r="C4" s="1361"/>
      <c r="D4" s="1365"/>
      <c r="E4" s="1397" t="s">
        <v>9</v>
      </c>
      <c r="F4" s="1434"/>
      <c r="G4" s="1434"/>
      <c r="H4" s="1434"/>
      <c r="I4" s="1417"/>
      <c r="J4" s="1403" t="s">
        <v>10</v>
      </c>
      <c r="K4" s="1399" t="s">
        <v>11</v>
      </c>
      <c r="L4" s="1417"/>
      <c r="M4" s="1399" t="s">
        <v>12</v>
      </c>
      <c r="N4" s="1434"/>
      <c r="O4" s="1443"/>
      <c r="P4" s="1397" t="s">
        <v>13</v>
      </c>
      <c r="Q4" s="1434"/>
      <c r="R4" s="1434"/>
      <c r="S4" s="1434"/>
      <c r="T4" s="1443"/>
      <c r="U4" s="1397" t="s">
        <v>14</v>
      </c>
      <c r="V4" s="1417"/>
      <c r="W4" s="1399" t="s">
        <v>15</v>
      </c>
      <c r="X4" s="1417"/>
      <c r="Y4" s="1418" t="s">
        <v>16</v>
      </c>
      <c r="Z4" s="1419"/>
      <c r="AA4" s="107" t="s">
        <v>17</v>
      </c>
      <c r="AB4" s="1420" t="s">
        <v>18</v>
      </c>
      <c r="AC4" s="1412"/>
      <c r="AD4" s="1411" t="s">
        <v>19</v>
      </c>
      <c r="AE4" s="1411"/>
      <c r="AF4" s="1412" t="s">
        <v>20</v>
      </c>
      <c r="AG4" s="1412"/>
      <c r="AH4" s="1412"/>
      <c r="AI4" s="1413"/>
      <c r="AJ4" s="1414" t="s">
        <v>21</v>
      </c>
      <c r="AK4" s="1403" t="s">
        <v>22</v>
      </c>
      <c r="AL4" s="1403" t="s">
        <v>23</v>
      </c>
      <c r="AM4" s="1403" t="s">
        <v>24</v>
      </c>
      <c r="AN4" s="1403" t="s">
        <v>25</v>
      </c>
      <c r="AO4" s="1407" t="s">
        <v>26</v>
      </c>
      <c r="AP4" s="1408" t="s">
        <v>27</v>
      </c>
      <c r="AQ4" s="1408" t="s">
        <v>28</v>
      </c>
      <c r="AR4" s="1403" t="s">
        <v>29</v>
      </c>
      <c r="AS4" s="1403" t="s">
        <v>30</v>
      </c>
      <c r="AT4" s="1394" t="s">
        <v>330</v>
      </c>
      <c r="AU4" s="1397" t="s">
        <v>32</v>
      </c>
      <c r="AV4" s="1398"/>
      <c r="AW4" s="1399" t="s">
        <v>33</v>
      </c>
      <c r="AX4" s="1400"/>
      <c r="AY4" s="1401" t="s">
        <v>34</v>
      </c>
      <c r="AZ4" s="1402"/>
      <c r="BA4" s="1439"/>
      <c r="BB4" s="1440"/>
    </row>
    <row r="5" spans="2:54" ht="27" customHeight="1" x14ac:dyDescent="0.25">
      <c r="B5" s="1360"/>
      <c r="C5" s="1361"/>
      <c r="D5" s="1365"/>
      <c r="E5" s="1373" t="s">
        <v>35</v>
      </c>
      <c r="F5" s="1367" t="s">
        <v>36</v>
      </c>
      <c r="G5" s="1367" t="s">
        <v>37</v>
      </c>
      <c r="H5" s="1367" t="s">
        <v>316</v>
      </c>
      <c r="I5" s="1370" t="s">
        <v>38</v>
      </c>
      <c r="J5" s="1435"/>
      <c r="K5" s="1367" t="s">
        <v>39</v>
      </c>
      <c r="L5" s="1367" t="s">
        <v>40</v>
      </c>
      <c r="M5" s="1444" t="s">
        <v>317</v>
      </c>
      <c r="N5" s="1447" t="s">
        <v>318</v>
      </c>
      <c r="O5" s="1448" t="s">
        <v>319</v>
      </c>
      <c r="P5" s="1373" t="s">
        <v>41</v>
      </c>
      <c r="Q5" s="1367" t="s">
        <v>42</v>
      </c>
      <c r="R5" s="1367" t="s">
        <v>43</v>
      </c>
      <c r="S5" s="1367" t="s">
        <v>44</v>
      </c>
      <c r="T5" s="1385" t="s">
        <v>45</v>
      </c>
      <c r="U5" s="1373" t="s">
        <v>46</v>
      </c>
      <c r="V5" s="1367" t="s">
        <v>47</v>
      </c>
      <c r="W5" s="1421" t="s">
        <v>320</v>
      </c>
      <c r="X5" s="1421" t="s">
        <v>321</v>
      </c>
      <c r="Y5" s="1421" t="s">
        <v>320</v>
      </c>
      <c r="Z5" s="1421" t="s">
        <v>321</v>
      </c>
      <c r="AA5" s="1421" t="s">
        <v>320</v>
      </c>
      <c r="AB5" s="1424" t="s">
        <v>322</v>
      </c>
      <c r="AC5" s="1388" t="s">
        <v>323</v>
      </c>
      <c r="AD5" s="1388" t="s">
        <v>322</v>
      </c>
      <c r="AE5" s="1388" t="s">
        <v>324</v>
      </c>
      <c r="AF5" s="1388" t="s">
        <v>322</v>
      </c>
      <c r="AG5" s="1388" t="s">
        <v>324</v>
      </c>
      <c r="AH5" s="1388" t="s">
        <v>325</v>
      </c>
      <c r="AI5" s="1390" t="s">
        <v>326</v>
      </c>
      <c r="AJ5" s="1415"/>
      <c r="AK5" s="1404"/>
      <c r="AL5" s="1404"/>
      <c r="AM5" s="1404"/>
      <c r="AN5" s="1404"/>
      <c r="AO5" s="1404"/>
      <c r="AP5" s="1409"/>
      <c r="AQ5" s="1409"/>
      <c r="AR5" s="1404"/>
      <c r="AS5" s="1403"/>
      <c r="AT5" s="1395"/>
      <c r="AU5" s="1373" t="s">
        <v>327</v>
      </c>
      <c r="AV5" s="1367" t="s">
        <v>329</v>
      </c>
      <c r="AW5" s="1367" t="s">
        <v>328</v>
      </c>
      <c r="AX5" s="1367" t="s">
        <v>329</v>
      </c>
      <c r="AY5" s="1367" t="s">
        <v>328</v>
      </c>
      <c r="AZ5" s="1385" t="s">
        <v>329</v>
      </c>
      <c r="BA5" s="1439"/>
      <c r="BB5" s="1440"/>
    </row>
    <row r="6" spans="2:54" ht="34.5" customHeight="1" x14ac:dyDescent="0.25">
      <c r="B6" s="1360"/>
      <c r="C6" s="1361"/>
      <c r="D6" s="1365"/>
      <c r="E6" s="1374"/>
      <c r="F6" s="1368"/>
      <c r="G6" s="1376"/>
      <c r="H6" s="1368"/>
      <c r="I6" s="1371"/>
      <c r="J6" s="1435"/>
      <c r="K6" s="1368"/>
      <c r="L6" s="1368"/>
      <c r="M6" s="1445"/>
      <c r="N6" s="1383"/>
      <c r="O6" s="1449"/>
      <c r="P6" s="1392"/>
      <c r="Q6" s="1383"/>
      <c r="R6" s="1383"/>
      <c r="S6" s="1383"/>
      <c r="T6" s="1386"/>
      <c r="U6" s="1374"/>
      <c r="V6" s="1368"/>
      <c r="W6" s="1422"/>
      <c r="X6" s="1422"/>
      <c r="Y6" s="1422"/>
      <c r="Z6" s="1422"/>
      <c r="AA6" s="1422"/>
      <c r="AB6" s="1424"/>
      <c r="AC6" s="1388"/>
      <c r="AD6" s="1388"/>
      <c r="AE6" s="1388"/>
      <c r="AF6" s="1388"/>
      <c r="AG6" s="1388"/>
      <c r="AH6" s="1388"/>
      <c r="AI6" s="1390"/>
      <c r="AJ6" s="1415"/>
      <c r="AK6" s="1404"/>
      <c r="AL6" s="1404"/>
      <c r="AM6" s="1404"/>
      <c r="AN6" s="1404"/>
      <c r="AO6" s="1404"/>
      <c r="AP6" s="1409"/>
      <c r="AQ6" s="1409"/>
      <c r="AR6" s="1404"/>
      <c r="AS6" s="1403"/>
      <c r="AT6" s="1395"/>
      <c r="AU6" s="1392"/>
      <c r="AV6" s="1383"/>
      <c r="AW6" s="1383"/>
      <c r="AX6" s="1383"/>
      <c r="AY6" s="1383"/>
      <c r="AZ6" s="1386"/>
      <c r="BA6" s="1439"/>
      <c r="BB6" s="1440"/>
    </row>
    <row r="7" spans="2:54" ht="39.75" customHeight="1" thickBot="1" x14ac:dyDescent="0.3">
      <c r="B7" s="1360"/>
      <c r="C7" s="1361"/>
      <c r="D7" s="1365"/>
      <c r="E7" s="1375"/>
      <c r="F7" s="1369"/>
      <c r="G7" s="1377"/>
      <c r="H7" s="1369"/>
      <c r="I7" s="1372"/>
      <c r="J7" s="1436"/>
      <c r="K7" s="1369"/>
      <c r="L7" s="1369"/>
      <c r="M7" s="1446"/>
      <c r="N7" s="1384"/>
      <c r="O7" s="1450"/>
      <c r="P7" s="1393"/>
      <c r="Q7" s="1384"/>
      <c r="R7" s="1384"/>
      <c r="S7" s="1384"/>
      <c r="T7" s="1387"/>
      <c r="U7" s="1375"/>
      <c r="V7" s="1369"/>
      <c r="W7" s="1423"/>
      <c r="X7" s="1423"/>
      <c r="Y7" s="1423"/>
      <c r="Z7" s="1423"/>
      <c r="AA7" s="1423"/>
      <c r="AB7" s="1425"/>
      <c r="AC7" s="1389"/>
      <c r="AD7" s="1389"/>
      <c r="AE7" s="1389"/>
      <c r="AF7" s="1389"/>
      <c r="AG7" s="1389"/>
      <c r="AH7" s="1389"/>
      <c r="AI7" s="1391"/>
      <c r="AJ7" s="1416"/>
      <c r="AK7" s="1405"/>
      <c r="AL7" s="1405"/>
      <c r="AM7" s="1405"/>
      <c r="AN7" s="1405"/>
      <c r="AO7" s="1405"/>
      <c r="AP7" s="1410"/>
      <c r="AQ7" s="1410"/>
      <c r="AR7" s="1405"/>
      <c r="AS7" s="1406"/>
      <c r="AT7" s="1396"/>
      <c r="AU7" s="1393"/>
      <c r="AV7" s="1384"/>
      <c r="AW7" s="1384"/>
      <c r="AX7" s="1384"/>
      <c r="AY7" s="1384"/>
      <c r="AZ7" s="1387"/>
      <c r="BA7" s="1441"/>
      <c r="BB7" s="1442"/>
    </row>
    <row r="8" spans="2:54" ht="18" customHeight="1" x14ac:dyDescent="0.25">
      <c r="B8" s="1360"/>
      <c r="C8" s="1361"/>
      <c r="D8" s="1365"/>
      <c r="E8" s="1352" t="s">
        <v>279</v>
      </c>
      <c r="F8" s="1352" t="s">
        <v>279</v>
      </c>
      <c r="G8" s="1352" t="s">
        <v>279</v>
      </c>
      <c r="H8" s="1354" t="s">
        <v>239</v>
      </c>
      <c r="I8" s="1352" t="s">
        <v>279</v>
      </c>
      <c r="J8" s="1356" t="s">
        <v>279</v>
      </c>
      <c r="K8" s="1356" t="s">
        <v>245</v>
      </c>
      <c r="L8" s="1356" t="s">
        <v>245</v>
      </c>
      <c r="M8" s="1348" t="s">
        <v>239</v>
      </c>
      <c r="N8" s="1348" t="s">
        <v>239</v>
      </c>
      <c r="O8" s="1348" t="s">
        <v>239</v>
      </c>
      <c r="P8" s="1352" t="s">
        <v>279</v>
      </c>
      <c r="Q8" s="1348" t="s">
        <v>279</v>
      </c>
      <c r="R8" s="1348" t="s">
        <v>279</v>
      </c>
      <c r="S8" s="1348" t="s">
        <v>279</v>
      </c>
      <c r="T8" s="1348" t="s">
        <v>279</v>
      </c>
      <c r="U8" s="1352" t="s">
        <v>240</v>
      </c>
      <c r="V8" s="1348" t="s">
        <v>247</v>
      </c>
      <c r="W8" s="1348" t="s">
        <v>239</v>
      </c>
      <c r="X8" s="1348" t="s">
        <v>239</v>
      </c>
      <c r="Y8" s="1348" t="s">
        <v>239</v>
      </c>
      <c r="Z8" s="1348" t="s">
        <v>239</v>
      </c>
      <c r="AA8" s="1350" t="s">
        <v>239</v>
      </c>
      <c r="AB8" s="1344" t="s">
        <v>280</v>
      </c>
      <c r="AC8" s="1344" t="s">
        <v>241</v>
      </c>
      <c r="AD8" s="1344" t="s">
        <v>280</v>
      </c>
      <c r="AE8" s="1344" t="s">
        <v>241</v>
      </c>
      <c r="AF8" s="1344" t="s">
        <v>280</v>
      </c>
      <c r="AG8" s="1344" t="s">
        <v>241</v>
      </c>
      <c r="AH8" s="1344" t="s">
        <v>280</v>
      </c>
      <c r="AI8" s="1346" t="s">
        <v>241</v>
      </c>
      <c r="AJ8" s="1344" t="s">
        <v>279</v>
      </c>
      <c r="AK8" s="1344" t="s">
        <v>279</v>
      </c>
      <c r="AL8" s="1344" t="s">
        <v>279</v>
      </c>
      <c r="AM8" s="1344" t="s">
        <v>279</v>
      </c>
      <c r="AN8" s="1344" t="s">
        <v>279</v>
      </c>
      <c r="AO8" s="1344" t="s">
        <v>279</v>
      </c>
      <c r="AP8" s="1344" t="s">
        <v>279</v>
      </c>
      <c r="AQ8" s="1344" t="s">
        <v>279</v>
      </c>
      <c r="AR8" s="1344" t="s">
        <v>279</v>
      </c>
      <c r="AS8" s="1344" t="s">
        <v>279</v>
      </c>
      <c r="AT8" s="1346" t="s">
        <v>279</v>
      </c>
      <c r="AU8" s="1344" t="s">
        <v>243</v>
      </c>
      <c r="AV8" s="1344" t="s">
        <v>279</v>
      </c>
      <c r="AW8" s="1344" t="s">
        <v>243</v>
      </c>
      <c r="AX8" s="1344" t="s">
        <v>279</v>
      </c>
      <c r="AY8" s="1344" t="s">
        <v>243</v>
      </c>
      <c r="AZ8" s="1344" t="s">
        <v>279</v>
      </c>
      <c r="BA8" s="1342" t="s">
        <v>355</v>
      </c>
      <c r="BB8" s="1344" t="s">
        <v>50</v>
      </c>
    </row>
    <row r="9" spans="2:54" ht="15" customHeight="1" x14ac:dyDescent="0.25">
      <c r="B9" s="1360"/>
      <c r="C9" s="1361"/>
      <c r="D9" s="1366"/>
      <c r="E9" s="1353"/>
      <c r="F9" s="1353"/>
      <c r="G9" s="1353"/>
      <c r="H9" s="1355"/>
      <c r="I9" s="1353"/>
      <c r="J9" s="1357"/>
      <c r="K9" s="1357"/>
      <c r="L9" s="1357"/>
      <c r="M9" s="1349"/>
      <c r="N9" s="1349"/>
      <c r="O9" s="1349"/>
      <c r="P9" s="1353"/>
      <c r="Q9" s="1349"/>
      <c r="R9" s="1349"/>
      <c r="S9" s="1349"/>
      <c r="T9" s="1349"/>
      <c r="U9" s="1353"/>
      <c r="V9" s="1349"/>
      <c r="W9" s="1349"/>
      <c r="X9" s="1349"/>
      <c r="Y9" s="1349"/>
      <c r="Z9" s="1349"/>
      <c r="AA9" s="1351"/>
      <c r="AB9" s="1345"/>
      <c r="AC9" s="1345"/>
      <c r="AD9" s="1345"/>
      <c r="AE9" s="1345"/>
      <c r="AF9" s="1345"/>
      <c r="AG9" s="1345"/>
      <c r="AH9" s="1345"/>
      <c r="AI9" s="1347"/>
      <c r="AJ9" s="1345"/>
      <c r="AK9" s="1345"/>
      <c r="AL9" s="1345"/>
      <c r="AM9" s="1345"/>
      <c r="AN9" s="1345"/>
      <c r="AO9" s="1345"/>
      <c r="AP9" s="1345"/>
      <c r="AQ9" s="1345"/>
      <c r="AR9" s="1345"/>
      <c r="AS9" s="1345"/>
      <c r="AT9" s="1347"/>
      <c r="AU9" s="1345"/>
      <c r="AV9" s="1345"/>
      <c r="AW9" s="1345"/>
      <c r="AX9" s="1345"/>
      <c r="AY9" s="1345"/>
      <c r="AZ9" s="1345"/>
      <c r="BA9" s="1343"/>
      <c r="BB9" s="1345"/>
    </row>
    <row r="10" spans="2:54" ht="15" customHeight="1" thickBot="1" x14ac:dyDescent="0.3">
      <c r="B10" s="1362"/>
      <c r="C10" s="1363"/>
      <c r="D10" s="351" t="s">
        <v>51</v>
      </c>
      <c r="E10" s="355">
        <v>829348</v>
      </c>
      <c r="F10" s="356">
        <v>721380</v>
      </c>
      <c r="G10" s="357">
        <v>43643</v>
      </c>
      <c r="H10" s="358">
        <v>94.77</v>
      </c>
      <c r="I10" s="356">
        <v>228708</v>
      </c>
      <c r="J10" s="356">
        <v>67332.600000000006</v>
      </c>
      <c r="K10" s="359">
        <v>13.4</v>
      </c>
      <c r="L10" s="359">
        <v>38.299999999999997</v>
      </c>
      <c r="M10" s="359">
        <v>5</v>
      </c>
      <c r="N10" s="360">
        <v>14</v>
      </c>
      <c r="O10" s="361">
        <v>8</v>
      </c>
      <c r="P10" s="362">
        <v>21100</v>
      </c>
      <c r="Q10" s="363">
        <v>137284</v>
      </c>
      <c r="R10" s="363">
        <v>70207</v>
      </c>
      <c r="S10" s="363">
        <v>19719</v>
      </c>
      <c r="T10" s="364">
        <v>16760</v>
      </c>
      <c r="U10" s="362">
        <v>249059</v>
      </c>
      <c r="V10" s="363">
        <v>396187810</v>
      </c>
      <c r="W10" s="359">
        <v>99</v>
      </c>
      <c r="X10" s="359">
        <v>72.099999999999994</v>
      </c>
      <c r="Y10" s="359">
        <v>96</v>
      </c>
      <c r="Z10" s="359">
        <v>34.6</v>
      </c>
      <c r="AA10" s="365">
        <v>96.6</v>
      </c>
      <c r="AB10" s="366">
        <v>52570.85</v>
      </c>
      <c r="AC10" s="359">
        <v>212759.38449999999</v>
      </c>
      <c r="AD10" s="360">
        <v>6151.5</v>
      </c>
      <c r="AE10" s="360">
        <v>44297.1</v>
      </c>
      <c r="AF10" s="359">
        <v>58386.5</v>
      </c>
      <c r="AG10" s="359">
        <v>354887.35749999998</v>
      </c>
      <c r="AH10" s="359">
        <v>88021.2</v>
      </c>
      <c r="AI10" s="365">
        <v>93000</v>
      </c>
      <c r="AJ10" s="362">
        <v>464183</v>
      </c>
      <c r="AK10" s="363">
        <v>105625</v>
      </c>
      <c r="AL10" s="363">
        <v>61525</v>
      </c>
      <c r="AM10" s="363">
        <v>18245</v>
      </c>
      <c r="AN10" s="363">
        <v>6710</v>
      </c>
      <c r="AO10" s="363">
        <v>92</v>
      </c>
      <c r="AP10" s="363">
        <v>11490</v>
      </c>
      <c r="AQ10" s="363">
        <v>14070</v>
      </c>
      <c r="AR10" s="363">
        <v>806499</v>
      </c>
      <c r="AS10" s="363">
        <v>3521140</v>
      </c>
      <c r="AT10" s="364">
        <v>5507</v>
      </c>
      <c r="AU10" s="362">
        <v>10162229</v>
      </c>
      <c r="AV10" s="363">
        <v>27128854</v>
      </c>
      <c r="AW10" s="363">
        <v>128357</v>
      </c>
      <c r="AX10" s="363">
        <v>222097</v>
      </c>
      <c r="AY10" s="363">
        <v>53255</v>
      </c>
      <c r="AZ10" s="364">
        <v>115850</v>
      </c>
      <c r="BA10" s="367">
        <v>59.45</v>
      </c>
      <c r="BB10" s="364"/>
    </row>
    <row r="11" spans="2:54" x14ac:dyDescent="0.25">
      <c r="B11" s="392">
        <v>1</v>
      </c>
      <c r="C11" s="393">
        <v>41001</v>
      </c>
      <c r="D11" s="394" t="s">
        <v>52</v>
      </c>
      <c r="E11" s="395">
        <v>222853</v>
      </c>
      <c r="F11" s="396">
        <v>173380</v>
      </c>
      <c r="G11" s="397">
        <v>24327</v>
      </c>
      <c r="H11" s="398">
        <v>87.7</v>
      </c>
      <c r="I11" s="396">
        <v>148556</v>
      </c>
      <c r="J11" s="396">
        <v>20086.599999999999</v>
      </c>
      <c r="K11" s="399">
        <v>11.357018054746652</v>
      </c>
      <c r="L11" s="400">
        <v>14.6</v>
      </c>
      <c r="M11" s="400">
        <v>7</v>
      </c>
      <c r="N11" s="400">
        <v>11</v>
      </c>
      <c r="O11" s="401">
        <v>8</v>
      </c>
      <c r="P11" s="402">
        <v>8905</v>
      </c>
      <c r="Q11" s="403">
        <v>38224</v>
      </c>
      <c r="R11" s="403">
        <v>25731</v>
      </c>
      <c r="S11" s="403">
        <v>8431</v>
      </c>
      <c r="T11" s="404">
        <v>5445</v>
      </c>
      <c r="U11" s="405">
        <v>87767</v>
      </c>
      <c r="V11" s="396">
        <v>210378460</v>
      </c>
      <c r="W11" s="406">
        <v>98.21</v>
      </c>
      <c r="X11" s="406">
        <v>81</v>
      </c>
      <c r="Y11" s="406">
        <v>93.9</v>
      </c>
      <c r="Z11" s="406">
        <v>38.200000000000003</v>
      </c>
      <c r="AA11" s="407">
        <v>100</v>
      </c>
      <c r="AB11" s="408">
        <v>4035</v>
      </c>
      <c r="AC11" s="409">
        <v>10476.620000000001</v>
      </c>
      <c r="AD11" s="400">
        <v>369.5</v>
      </c>
      <c r="AE11" s="400">
        <v>2402.75</v>
      </c>
      <c r="AF11" s="400">
        <v>2389.5</v>
      </c>
      <c r="AG11" s="400">
        <v>14505.45</v>
      </c>
      <c r="AH11" s="400">
        <v>2877.94</v>
      </c>
      <c r="AI11" s="401">
        <v>2781.1</v>
      </c>
      <c r="AJ11" s="402">
        <v>34057</v>
      </c>
      <c r="AK11" s="403">
        <v>17540</v>
      </c>
      <c r="AL11" s="403">
        <v>3500</v>
      </c>
      <c r="AM11" s="403">
        <v>2300</v>
      </c>
      <c r="AN11" s="403">
        <v>700</v>
      </c>
      <c r="AO11" s="410">
        <v>0</v>
      </c>
      <c r="AP11" s="403">
        <v>1700</v>
      </c>
      <c r="AQ11" s="403">
        <v>1800</v>
      </c>
      <c r="AR11" s="403">
        <v>250000</v>
      </c>
      <c r="AS11" s="411">
        <v>697500</v>
      </c>
      <c r="AT11" s="404">
        <v>450</v>
      </c>
      <c r="AU11" s="402">
        <v>125000</v>
      </c>
      <c r="AV11" s="403">
        <v>297500</v>
      </c>
      <c r="AW11" s="1007">
        <v>0</v>
      </c>
      <c r="AX11" s="1007">
        <v>0</v>
      </c>
      <c r="AY11" s="410">
        <v>0</v>
      </c>
      <c r="AZ11" s="412">
        <v>0</v>
      </c>
      <c r="BA11" s="413">
        <v>62.02</v>
      </c>
      <c r="BB11" s="416">
        <v>15</v>
      </c>
    </row>
    <row r="12" spans="2:54" x14ac:dyDescent="0.25">
      <c r="B12" s="283">
        <v>2</v>
      </c>
      <c r="C12" s="41">
        <v>41006</v>
      </c>
      <c r="D12" s="374" t="s">
        <v>80</v>
      </c>
      <c r="E12" s="83">
        <v>23200</v>
      </c>
      <c r="F12" s="22">
        <v>22232</v>
      </c>
      <c r="G12" s="369">
        <v>161</v>
      </c>
      <c r="H12" s="370">
        <v>99.28</v>
      </c>
      <c r="I12" s="22">
        <v>132</v>
      </c>
      <c r="J12" s="22">
        <v>1922.1</v>
      </c>
      <c r="K12" s="69">
        <v>13.1</v>
      </c>
      <c r="L12" s="61">
        <v>1E-3</v>
      </c>
      <c r="M12" s="61">
        <v>6</v>
      </c>
      <c r="N12" s="61">
        <v>24</v>
      </c>
      <c r="O12" s="84">
        <v>10</v>
      </c>
      <c r="P12" s="85">
        <v>320</v>
      </c>
      <c r="Q12" s="6">
        <v>4025</v>
      </c>
      <c r="R12" s="6">
        <v>939</v>
      </c>
      <c r="S12" s="6">
        <v>149</v>
      </c>
      <c r="T12" s="90">
        <v>365</v>
      </c>
      <c r="U12" s="92">
        <v>4719</v>
      </c>
      <c r="V12" s="22">
        <v>3858033</v>
      </c>
      <c r="W12" s="60">
        <v>89</v>
      </c>
      <c r="X12" s="60">
        <v>47</v>
      </c>
      <c r="Y12" s="60">
        <v>80.8</v>
      </c>
      <c r="Z12" s="60">
        <v>28.1</v>
      </c>
      <c r="AA12" s="371">
        <v>95</v>
      </c>
      <c r="AB12" s="375">
        <v>1086</v>
      </c>
      <c r="AC12" s="376">
        <v>2705.5</v>
      </c>
      <c r="AD12" s="110">
        <v>148</v>
      </c>
      <c r="AE12" s="110">
        <v>933</v>
      </c>
      <c r="AF12" s="110">
        <v>2424.5</v>
      </c>
      <c r="AG12" s="110">
        <v>9623.7250000000004</v>
      </c>
      <c r="AH12" s="110">
        <v>7999.72</v>
      </c>
      <c r="AI12" s="377">
        <v>8406.6</v>
      </c>
      <c r="AJ12" s="85">
        <v>2631</v>
      </c>
      <c r="AK12" s="6">
        <v>4440</v>
      </c>
      <c r="AL12" s="6">
        <v>2700</v>
      </c>
      <c r="AM12" s="6">
        <v>220</v>
      </c>
      <c r="AN12" s="6">
        <v>10</v>
      </c>
      <c r="AO12" s="67">
        <v>0</v>
      </c>
      <c r="AP12" s="6">
        <v>12</v>
      </c>
      <c r="AQ12" s="6">
        <v>25</v>
      </c>
      <c r="AR12" s="6">
        <v>2500</v>
      </c>
      <c r="AS12" s="62">
        <v>45000</v>
      </c>
      <c r="AT12" s="90">
        <v>140</v>
      </c>
      <c r="AU12" s="85">
        <v>8400</v>
      </c>
      <c r="AV12" s="6">
        <v>21000</v>
      </c>
      <c r="AW12" s="62">
        <v>165</v>
      </c>
      <c r="AX12" s="6">
        <v>300</v>
      </c>
      <c r="AY12" s="67">
        <v>0</v>
      </c>
      <c r="AZ12" s="91">
        <v>0</v>
      </c>
      <c r="BA12" s="321">
        <v>58.83</v>
      </c>
      <c r="BB12" s="354">
        <v>21</v>
      </c>
    </row>
    <row r="13" spans="2:54" x14ac:dyDescent="0.25">
      <c r="B13" s="283">
        <v>3</v>
      </c>
      <c r="C13" s="41">
        <v>41013</v>
      </c>
      <c r="D13" s="368" t="s">
        <v>73</v>
      </c>
      <c r="E13" s="83">
        <v>8107</v>
      </c>
      <c r="F13" s="22">
        <v>7735</v>
      </c>
      <c r="G13" s="369">
        <v>-196</v>
      </c>
      <c r="H13" s="370">
        <v>102.6</v>
      </c>
      <c r="I13" s="22">
        <v>588</v>
      </c>
      <c r="J13" s="22">
        <v>735.2</v>
      </c>
      <c r="K13" s="64">
        <v>4.7393364928909953</v>
      </c>
      <c r="L13" s="61">
        <v>1E-3</v>
      </c>
      <c r="M13" s="61">
        <v>7</v>
      </c>
      <c r="N13" s="61">
        <v>9</v>
      </c>
      <c r="O13" s="84">
        <v>8</v>
      </c>
      <c r="P13" s="85">
        <v>102</v>
      </c>
      <c r="Q13" s="6">
        <v>1224</v>
      </c>
      <c r="R13" s="6">
        <v>628</v>
      </c>
      <c r="S13" s="6">
        <v>170</v>
      </c>
      <c r="T13" s="90">
        <v>147</v>
      </c>
      <c r="U13" s="92">
        <v>2139</v>
      </c>
      <c r="V13" s="22">
        <v>2752447</v>
      </c>
      <c r="W13" s="60">
        <v>100</v>
      </c>
      <c r="X13" s="60">
        <v>72</v>
      </c>
      <c r="Y13" s="60">
        <v>90.6</v>
      </c>
      <c r="Z13" s="60">
        <v>33.299999999999997</v>
      </c>
      <c r="AA13" s="371">
        <v>100</v>
      </c>
      <c r="AB13" s="303">
        <v>1186.5</v>
      </c>
      <c r="AC13" s="100">
        <v>6311.6</v>
      </c>
      <c r="AD13" s="100">
        <v>2</v>
      </c>
      <c r="AE13" s="100">
        <v>13</v>
      </c>
      <c r="AF13" s="100">
        <v>836.5</v>
      </c>
      <c r="AG13" s="100">
        <v>1668.51</v>
      </c>
      <c r="AH13" s="100">
        <v>759.14</v>
      </c>
      <c r="AI13" s="281">
        <v>828.7</v>
      </c>
      <c r="AJ13" s="85">
        <v>14350</v>
      </c>
      <c r="AK13" s="6">
        <v>928</v>
      </c>
      <c r="AL13" s="6">
        <v>1000</v>
      </c>
      <c r="AM13" s="6">
        <v>95</v>
      </c>
      <c r="AN13" s="6">
        <v>70</v>
      </c>
      <c r="AO13" s="67">
        <v>0</v>
      </c>
      <c r="AP13" s="6">
        <v>80</v>
      </c>
      <c r="AQ13" s="67">
        <v>30</v>
      </c>
      <c r="AR13" s="6">
        <v>12500</v>
      </c>
      <c r="AS13" s="6">
        <v>53000</v>
      </c>
      <c r="AT13" s="90">
        <v>90</v>
      </c>
      <c r="AU13" s="85">
        <v>200000</v>
      </c>
      <c r="AV13" s="6">
        <v>380000</v>
      </c>
      <c r="AW13" s="6">
        <v>8000</v>
      </c>
      <c r="AX13" s="6">
        <v>16000</v>
      </c>
      <c r="AY13" s="67">
        <v>0</v>
      </c>
      <c r="AZ13" s="91">
        <v>0</v>
      </c>
      <c r="BA13" s="321">
        <v>63.19</v>
      </c>
      <c r="BB13" s="354">
        <v>11</v>
      </c>
    </row>
    <row r="14" spans="2:54" x14ac:dyDescent="0.25">
      <c r="B14" s="283">
        <v>4</v>
      </c>
      <c r="C14" s="41">
        <v>41016</v>
      </c>
      <c r="D14" s="368" t="s">
        <v>53</v>
      </c>
      <c r="E14" s="83">
        <v>14818</v>
      </c>
      <c r="F14" s="22">
        <v>12429</v>
      </c>
      <c r="G14" s="369">
        <v>665</v>
      </c>
      <c r="H14" s="370">
        <v>94.92</v>
      </c>
      <c r="I14" s="22">
        <v>1724</v>
      </c>
      <c r="J14" s="22">
        <v>792.3</v>
      </c>
      <c r="K14" s="64">
        <v>11.152416356877323</v>
      </c>
      <c r="L14" s="61">
        <v>1E-3</v>
      </c>
      <c r="M14" s="61">
        <v>7</v>
      </c>
      <c r="N14" s="61">
        <v>13</v>
      </c>
      <c r="O14" s="84">
        <v>11</v>
      </c>
      <c r="P14" s="85">
        <v>342</v>
      </c>
      <c r="Q14" s="6">
        <v>2226</v>
      </c>
      <c r="R14" s="6">
        <v>1384</v>
      </c>
      <c r="S14" s="6">
        <v>306</v>
      </c>
      <c r="T14" s="90">
        <v>229</v>
      </c>
      <c r="U14" s="92">
        <v>4812</v>
      </c>
      <c r="V14" s="22">
        <v>7419131</v>
      </c>
      <c r="W14" s="60">
        <v>98</v>
      </c>
      <c r="X14" s="60">
        <v>76</v>
      </c>
      <c r="Y14" s="60">
        <v>92.6</v>
      </c>
      <c r="Z14" s="60">
        <v>43</v>
      </c>
      <c r="AA14" s="371">
        <v>100</v>
      </c>
      <c r="AB14" s="303">
        <v>1091.5</v>
      </c>
      <c r="AC14" s="100">
        <v>5646.67</v>
      </c>
      <c r="AD14" s="100">
        <v>65</v>
      </c>
      <c r="AE14" s="100">
        <v>520</v>
      </c>
      <c r="AF14" s="100">
        <v>377</v>
      </c>
      <c r="AG14" s="100">
        <v>2897.7</v>
      </c>
      <c r="AH14" s="100">
        <v>2107.9899999999998</v>
      </c>
      <c r="AI14" s="281">
        <v>1130.3</v>
      </c>
      <c r="AJ14" s="85">
        <v>26848</v>
      </c>
      <c r="AK14" s="6">
        <v>3195</v>
      </c>
      <c r="AL14" s="6">
        <v>1260</v>
      </c>
      <c r="AM14" s="6">
        <v>473</v>
      </c>
      <c r="AN14" s="6">
        <v>630</v>
      </c>
      <c r="AO14" s="67">
        <v>0</v>
      </c>
      <c r="AP14" s="6">
        <v>157</v>
      </c>
      <c r="AQ14" s="67">
        <v>367</v>
      </c>
      <c r="AR14" s="6">
        <v>45000</v>
      </c>
      <c r="AS14" s="6">
        <v>128000</v>
      </c>
      <c r="AT14" s="90">
        <v>200</v>
      </c>
      <c r="AU14" s="85">
        <v>756635</v>
      </c>
      <c r="AV14" s="6">
        <v>1950000</v>
      </c>
      <c r="AW14" s="6">
        <v>28297</v>
      </c>
      <c r="AX14" s="6">
        <v>57456</v>
      </c>
      <c r="AY14" s="67">
        <v>0</v>
      </c>
      <c r="AZ14" s="91">
        <v>0</v>
      </c>
      <c r="BA14" s="321">
        <v>48.12</v>
      </c>
      <c r="BB14" s="354">
        <v>33</v>
      </c>
    </row>
    <row r="15" spans="2:54" ht="15.75" thickBot="1" x14ac:dyDescent="0.3">
      <c r="B15" s="373">
        <v>5</v>
      </c>
      <c r="C15" s="41">
        <v>41020</v>
      </c>
      <c r="D15" s="368" t="s">
        <v>54</v>
      </c>
      <c r="E15" s="83">
        <v>21365</v>
      </c>
      <c r="F15" s="22">
        <v>20246</v>
      </c>
      <c r="G15" s="369">
        <v>203</v>
      </c>
      <c r="H15" s="370">
        <v>99.01</v>
      </c>
      <c r="I15" s="22">
        <v>460</v>
      </c>
      <c r="J15" s="22">
        <v>1593.6</v>
      </c>
      <c r="K15" s="69">
        <v>5.882352941176471</v>
      </c>
      <c r="L15" s="61">
        <v>1E-3</v>
      </c>
      <c r="M15" s="61">
        <v>5</v>
      </c>
      <c r="N15" s="61">
        <v>18</v>
      </c>
      <c r="O15" s="84">
        <v>12</v>
      </c>
      <c r="P15" s="85">
        <v>395</v>
      </c>
      <c r="Q15" s="6">
        <v>3325</v>
      </c>
      <c r="R15" s="6">
        <v>1327</v>
      </c>
      <c r="S15" s="6">
        <v>271</v>
      </c>
      <c r="T15" s="90">
        <v>566</v>
      </c>
      <c r="U15" s="92">
        <v>5491</v>
      </c>
      <c r="V15" s="22">
        <v>3992297</v>
      </c>
      <c r="W15" s="60">
        <v>101</v>
      </c>
      <c r="X15" s="60">
        <v>67</v>
      </c>
      <c r="Y15" s="60">
        <v>99.2</v>
      </c>
      <c r="Z15" s="60">
        <v>26.5</v>
      </c>
      <c r="AA15" s="371">
        <v>98</v>
      </c>
      <c r="AB15" s="303">
        <v>1533.2</v>
      </c>
      <c r="AC15" s="100">
        <v>10910.52</v>
      </c>
      <c r="AD15" s="101">
        <v>1200</v>
      </c>
      <c r="AE15" s="101">
        <v>9203</v>
      </c>
      <c r="AF15" s="101">
        <v>1475</v>
      </c>
      <c r="AG15" s="101">
        <v>9514.5499999999993</v>
      </c>
      <c r="AH15" s="101">
        <v>3804.12</v>
      </c>
      <c r="AI15" s="281">
        <v>4007.6</v>
      </c>
      <c r="AJ15" s="85">
        <v>15330</v>
      </c>
      <c r="AK15" s="6">
        <v>2335</v>
      </c>
      <c r="AL15" s="6">
        <v>1200</v>
      </c>
      <c r="AM15" s="6">
        <v>950</v>
      </c>
      <c r="AN15" s="6">
        <v>200</v>
      </c>
      <c r="AO15" s="67">
        <v>0</v>
      </c>
      <c r="AP15" s="6">
        <v>360</v>
      </c>
      <c r="AQ15" s="6">
        <v>80</v>
      </c>
      <c r="AR15" s="6">
        <v>2500</v>
      </c>
      <c r="AS15" s="62">
        <v>28000</v>
      </c>
      <c r="AT15" s="90">
        <v>250</v>
      </c>
      <c r="AU15" s="85">
        <v>40969</v>
      </c>
      <c r="AV15" s="6">
        <v>109250</v>
      </c>
      <c r="AW15" s="62">
        <v>11400</v>
      </c>
      <c r="AX15" s="6">
        <v>19000</v>
      </c>
      <c r="AY15" s="67">
        <v>4275</v>
      </c>
      <c r="AZ15" s="91">
        <v>11400</v>
      </c>
      <c r="BA15" s="321">
        <v>59.24</v>
      </c>
      <c r="BB15" s="354">
        <v>19</v>
      </c>
    </row>
    <row r="16" spans="2:54" x14ac:dyDescent="0.25">
      <c r="B16" s="690">
        <v>6</v>
      </c>
      <c r="C16" s="41">
        <v>41026</v>
      </c>
      <c r="D16" s="368" t="s">
        <v>74</v>
      </c>
      <c r="E16" s="83">
        <v>3004</v>
      </c>
      <c r="F16" s="22">
        <v>2577</v>
      </c>
      <c r="G16" s="369">
        <v>92</v>
      </c>
      <c r="H16" s="370">
        <v>96.55</v>
      </c>
      <c r="I16" s="22">
        <v>102</v>
      </c>
      <c r="J16" s="22">
        <v>121.3</v>
      </c>
      <c r="K16" s="69">
        <v>16.7</v>
      </c>
      <c r="L16" s="61">
        <v>1E-3</v>
      </c>
      <c r="M16" s="61">
        <v>3</v>
      </c>
      <c r="N16" s="61">
        <v>14</v>
      </c>
      <c r="O16" s="84">
        <v>4</v>
      </c>
      <c r="P16" s="85">
        <v>61</v>
      </c>
      <c r="Q16" s="6">
        <v>485</v>
      </c>
      <c r="R16" s="6">
        <v>318</v>
      </c>
      <c r="S16" s="6">
        <v>91</v>
      </c>
      <c r="T16" s="1005">
        <v>0</v>
      </c>
      <c r="U16" s="92">
        <v>1030</v>
      </c>
      <c r="V16" s="22">
        <v>1336733</v>
      </c>
      <c r="W16" s="60">
        <v>100</v>
      </c>
      <c r="X16" s="60">
        <v>87</v>
      </c>
      <c r="Y16" s="60">
        <v>99.9</v>
      </c>
      <c r="Z16" s="60">
        <v>62.4</v>
      </c>
      <c r="AA16" s="371">
        <v>100</v>
      </c>
      <c r="AB16" s="303">
        <v>647.5</v>
      </c>
      <c r="AC16" s="100">
        <v>2527.75</v>
      </c>
      <c r="AD16" s="101">
        <v>6</v>
      </c>
      <c r="AE16" s="101">
        <v>41.5</v>
      </c>
      <c r="AF16" s="101">
        <v>129</v>
      </c>
      <c r="AG16" s="101">
        <v>1085.98</v>
      </c>
      <c r="AH16" s="101">
        <v>59.94</v>
      </c>
      <c r="AI16" s="281">
        <v>58.8</v>
      </c>
      <c r="AJ16" s="85">
        <v>9296</v>
      </c>
      <c r="AK16" s="6">
        <v>1977</v>
      </c>
      <c r="AL16" s="6">
        <v>658</v>
      </c>
      <c r="AM16" s="6">
        <v>82</v>
      </c>
      <c r="AN16" s="6">
        <v>112</v>
      </c>
      <c r="AO16" s="67">
        <v>0</v>
      </c>
      <c r="AP16" s="1006">
        <v>0</v>
      </c>
      <c r="AQ16" s="6">
        <v>100</v>
      </c>
      <c r="AR16" s="6">
        <v>1400</v>
      </c>
      <c r="AS16" s="62">
        <v>26000</v>
      </c>
      <c r="AT16" s="1006">
        <v>0</v>
      </c>
      <c r="AU16" s="85">
        <v>5000</v>
      </c>
      <c r="AV16" s="6">
        <v>12500</v>
      </c>
      <c r="AW16" s="62">
        <v>1000</v>
      </c>
      <c r="AX16" s="6">
        <v>2000</v>
      </c>
      <c r="AY16" s="67">
        <v>0</v>
      </c>
      <c r="AZ16" s="91">
        <v>0</v>
      </c>
      <c r="BA16" s="321">
        <v>58.29</v>
      </c>
      <c r="BB16" s="354">
        <v>22</v>
      </c>
    </row>
    <row r="17" spans="2:54" x14ac:dyDescent="0.25">
      <c r="B17" s="283">
        <v>7</v>
      </c>
      <c r="C17" s="41">
        <v>41078</v>
      </c>
      <c r="D17" s="368" t="s">
        <v>55</v>
      </c>
      <c r="E17" s="83">
        <v>8301</v>
      </c>
      <c r="F17" s="22">
        <v>8101</v>
      </c>
      <c r="G17" s="369">
        <v>-350</v>
      </c>
      <c r="H17" s="370">
        <v>104.52</v>
      </c>
      <c r="I17" s="22">
        <v>508</v>
      </c>
      <c r="J17" s="22">
        <v>688.7</v>
      </c>
      <c r="K17" s="64">
        <v>4.5662100456621006</v>
      </c>
      <c r="L17" s="61">
        <v>1E-3</v>
      </c>
      <c r="M17" s="61">
        <v>5</v>
      </c>
      <c r="N17" s="61">
        <v>15</v>
      </c>
      <c r="O17" s="84">
        <v>8</v>
      </c>
      <c r="P17" s="85">
        <v>104</v>
      </c>
      <c r="Q17" s="6">
        <v>1378</v>
      </c>
      <c r="R17" s="6">
        <v>428</v>
      </c>
      <c r="S17" s="6">
        <v>136</v>
      </c>
      <c r="T17" s="90">
        <v>77</v>
      </c>
      <c r="U17" s="92">
        <v>2187</v>
      </c>
      <c r="V17" s="22">
        <v>1853808</v>
      </c>
      <c r="W17" s="60">
        <v>100</v>
      </c>
      <c r="X17" s="60">
        <v>57</v>
      </c>
      <c r="Y17" s="60">
        <v>98.4</v>
      </c>
      <c r="Z17" s="60">
        <v>32.299999999999997</v>
      </c>
      <c r="AA17" s="371">
        <v>92</v>
      </c>
      <c r="AB17" s="303">
        <v>875.5</v>
      </c>
      <c r="AC17" s="100">
        <v>2898.835</v>
      </c>
      <c r="AD17" s="100">
        <v>110</v>
      </c>
      <c r="AE17" s="100">
        <v>730</v>
      </c>
      <c r="AF17" s="100">
        <v>1143</v>
      </c>
      <c r="AG17" s="100">
        <v>6832.15</v>
      </c>
      <c r="AH17" s="100">
        <v>1010.62</v>
      </c>
      <c r="AI17" s="281">
        <v>998.4</v>
      </c>
      <c r="AJ17" s="85">
        <v>24373</v>
      </c>
      <c r="AK17" s="6">
        <v>1815</v>
      </c>
      <c r="AL17" s="6">
        <v>1800</v>
      </c>
      <c r="AM17" s="6">
        <v>1000</v>
      </c>
      <c r="AN17" s="6">
        <v>500</v>
      </c>
      <c r="AO17" s="67">
        <v>0</v>
      </c>
      <c r="AP17" s="6">
        <v>2000</v>
      </c>
      <c r="AQ17" s="67">
        <v>3000</v>
      </c>
      <c r="AR17" s="6">
        <v>1000</v>
      </c>
      <c r="AS17" s="6">
        <v>16000</v>
      </c>
      <c r="AT17" s="1006">
        <v>0</v>
      </c>
      <c r="AU17" s="85">
        <v>14000</v>
      </c>
      <c r="AV17" s="6">
        <v>25000</v>
      </c>
      <c r="AW17" s="6">
        <v>2500</v>
      </c>
      <c r="AX17" s="6">
        <v>2800</v>
      </c>
      <c r="AY17" s="67">
        <v>0</v>
      </c>
      <c r="AZ17" s="91">
        <v>0</v>
      </c>
      <c r="BA17" s="321">
        <v>52.01</v>
      </c>
      <c r="BB17" s="354">
        <v>30</v>
      </c>
    </row>
    <row r="18" spans="2:54" ht="12.75" customHeight="1" x14ac:dyDescent="0.25">
      <c r="B18" s="283">
        <v>8</v>
      </c>
      <c r="C18" s="41">
        <v>41132</v>
      </c>
      <c r="D18" s="368" t="s">
        <v>56</v>
      </c>
      <c r="E18" s="83">
        <v>27933</v>
      </c>
      <c r="F18" s="22">
        <v>23729</v>
      </c>
      <c r="G18" s="369">
        <v>1110</v>
      </c>
      <c r="H18" s="370">
        <v>95.53</v>
      </c>
      <c r="I18" s="22">
        <v>6783</v>
      </c>
      <c r="J18" s="22">
        <v>2155.8000000000002</v>
      </c>
      <c r="K18" s="69">
        <v>9.9502487562189046</v>
      </c>
      <c r="L18" s="61">
        <v>1E-3</v>
      </c>
      <c r="M18" s="61">
        <v>2</v>
      </c>
      <c r="N18" s="61">
        <v>19</v>
      </c>
      <c r="O18" s="84">
        <v>3</v>
      </c>
      <c r="P18" s="85">
        <v>588</v>
      </c>
      <c r="Q18" s="6">
        <v>4338</v>
      </c>
      <c r="R18" s="6">
        <v>2119</v>
      </c>
      <c r="S18" s="6">
        <v>558</v>
      </c>
      <c r="T18" s="90">
        <v>278</v>
      </c>
      <c r="U18" s="92">
        <v>8334</v>
      </c>
      <c r="V18" s="22">
        <v>11675710</v>
      </c>
      <c r="W18" s="60">
        <v>99</v>
      </c>
      <c r="X18" s="60">
        <v>74</v>
      </c>
      <c r="Y18" s="60">
        <v>95.4</v>
      </c>
      <c r="Z18" s="60">
        <v>27.3</v>
      </c>
      <c r="AA18" s="371">
        <v>95</v>
      </c>
      <c r="AB18" s="303">
        <v>5860.5</v>
      </c>
      <c r="AC18" s="100">
        <v>33036.61</v>
      </c>
      <c r="AD18" s="101">
        <v>100</v>
      </c>
      <c r="AE18" s="101">
        <v>600</v>
      </c>
      <c r="AF18" s="101">
        <v>1192</v>
      </c>
      <c r="AG18" s="101">
        <v>4785.3</v>
      </c>
      <c r="AH18" s="101">
        <v>1252.3800000000001</v>
      </c>
      <c r="AI18" s="281">
        <v>1234.3</v>
      </c>
      <c r="AJ18" s="85">
        <v>12371</v>
      </c>
      <c r="AK18" s="6">
        <v>7090</v>
      </c>
      <c r="AL18" s="6">
        <v>1800</v>
      </c>
      <c r="AM18" s="6">
        <v>450</v>
      </c>
      <c r="AN18" s="6">
        <v>85</v>
      </c>
      <c r="AO18" s="67">
        <v>5</v>
      </c>
      <c r="AP18" s="6">
        <v>54</v>
      </c>
      <c r="AQ18" s="6">
        <v>67</v>
      </c>
      <c r="AR18" s="6">
        <v>20000</v>
      </c>
      <c r="AS18" s="62">
        <v>68000</v>
      </c>
      <c r="AT18" s="90">
        <v>10</v>
      </c>
      <c r="AU18" s="85">
        <v>95000</v>
      </c>
      <c r="AV18" s="6">
        <v>263888</v>
      </c>
      <c r="AW18" s="1006">
        <v>0</v>
      </c>
      <c r="AX18" s="1006">
        <v>0</v>
      </c>
      <c r="AY18" s="67">
        <v>0</v>
      </c>
      <c r="AZ18" s="91">
        <v>0</v>
      </c>
      <c r="BA18" s="321">
        <v>72.66</v>
      </c>
      <c r="BB18" s="354">
        <v>2</v>
      </c>
    </row>
    <row r="19" spans="2:54" x14ac:dyDescent="0.25">
      <c r="B19" s="283">
        <v>9</v>
      </c>
      <c r="C19" s="41">
        <v>41206</v>
      </c>
      <c r="D19" s="368" t="s">
        <v>57</v>
      </c>
      <c r="E19" s="83">
        <v>7771</v>
      </c>
      <c r="F19" s="22">
        <v>7535</v>
      </c>
      <c r="G19" s="369">
        <v>-81</v>
      </c>
      <c r="H19" s="370">
        <v>101.09</v>
      </c>
      <c r="I19" s="22">
        <v>80</v>
      </c>
      <c r="J19" s="22">
        <v>636</v>
      </c>
      <c r="K19" s="64">
        <v>9.4786729857819907</v>
      </c>
      <c r="L19" s="61">
        <v>1E-3</v>
      </c>
      <c r="M19" s="61">
        <v>6</v>
      </c>
      <c r="N19" s="61">
        <v>17</v>
      </c>
      <c r="O19" s="84">
        <v>13</v>
      </c>
      <c r="P19" s="85">
        <v>146</v>
      </c>
      <c r="Q19" s="6">
        <v>1405</v>
      </c>
      <c r="R19" s="6">
        <v>420</v>
      </c>
      <c r="S19" s="6">
        <v>112</v>
      </c>
      <c r="T19" s="90">
        <v>158</v>
      </c>
      <c r="U19" s="92">
        <v>2017</v>
      </c>
      <c r="V19" s="22">
        <v>1392927</v>
      </c>
      <c r="W19" s="60">
        <v>100</v>
      </c>
      <c r="X19" s="60">
        <v>70</v>
      </c>
      <c r="Y19" s="60">
        <v>95</v>
      </c>
      <c r="Z19" s="60">
        <v>40.700000000000003</v>
      </c>
      <c r="AA19" s="371">
        <v>100</v>
      </c>
      <c r="AB19" s="303">
        <v>1051</v>
      </c>
      <c r="AC19" s="100">
        <v>2318</v>
      </c>
      <c r="AD19" s="100">
        <v>306</v>
      </c>
      <c r="AE19" s="100">
        <v>2076</v>
      </c>
      <c r="AF19" s="100">
        <v>1408</v>
      </c>
      <c r="AG19" s="100">
        <v>9002.15</v>
      </c>
      <c r="AH19" s="100">
        <v>1511.95</v>
      </c>
      <c r="AI19" s="281">
        <v>1400.3</v>
      </c>
      <c r="AJ19" s="85">
        <v>14395</v>
      </c>
      <c r="AK19" s="6">
        <v>2970</v>
      </c>
      <c r="AL19" s="6">
        <v>2700</v>
      </c>
      <c r="AM19" s="6">
        <v>2000</v>
      </c>
      <c r="AN19" s="6">
        <v>1000</v>
      </c>
      <c r="AO19" s="67">
        <v>0</v>
      </c>
      <c r="AP19" s="6">
        <v>2000</v>
      </c>
      <c r="AQ19" s="67">
        <v>2500</v>
      </c>
      <c r="AR19" s="6">
        <v>4000</v>
      </c>
      <c r="AS19" s="6">
        <v>56800</v>
      </c>
      <c r="AT19" s="1006">
        <v>0</v>
      </c>
      <c r="AU19" s="85">
        <v>75000</v>
      </c>
      <c r="AV19" s="6">
        <v>170000</v>
      </c>
      <c r="AW19" s="6">
        <v>4000</v>
      </c>
      <c r="AX19" s="6">
        <v>4000</v>
      </c>
      <c r="AY19" s="67">
        <v>2000</v>
      </c>
      <c r="AZ19" s="91">
        <v>4000</v>
      </c>
      <c r="BA19" s="321">
        <v>56.31</v>
      </c>
      <c r="BB19" s="354">
        <v>25</v>
      </c>
    </row>
    <row r="20" spans="2:54" ht="15.75" thickBot="1" x14ac:dyDescent="0.3">
      <c r="B20" s="373">
        <v>10</v>
      </c>
      <c r="C20" s="41">
        <v>41244</v>
      </c>
      <c r="D20" s="368" t="s">
        <v>81</v>
      </c>
      <c r="E20" s="83">
        <v>3215</v>
      </c>
      <c r="F20" s="22">
        <v>2866</v>
      </c>
      <c r="G20" s="369">
        <v>117</v>
      </c>
      <c r="H20" s="370">
        <v>96.08</v>
      </c>
      <c r="I20" s="22">
        <v>37</v>
      </c>
      <c r="J20" s="22">
        <v>157.69999999999999</v>
      </c>
      <c r="K20" s="64">
        <v>1E-3</v>
      </c>
      <c r="L20" s="61">
        <v>1E-3</v>
      </c>
      <c r="M20" s="61">
        <v>1</v>
      </c>
      <c r="N20" s="61">
        <v>12</v>
      </c>
      <c r="O20" s="84">
        <v>8</v>
      </c>
      <c r="P20" s="85">
        <v>34</v>
      </c>
      <c r="Q20" s="6">
        <v>495</v>
      </c>
      <c r="R20" s="6">
        <v>265</v>
      </c>
      <c r="S20" s="6">
        <v>62</v>
      </c>
      <c r="T20" s="1005">
        <v>0</v>
      </c>
      <c r="U20" s="92">
        <v>852</v>
      </c>
      <c r="V20" s="22">
        <v>720124</v>
      </c>
      <c r="W20" s="60">
        <v>100</v>
      </c>
      <c r="X20" s="60">
        <v>96</v>
      </c>
      <c r="Y20" s="60">
        <v>93.3</v>
      </c>
      <c r="Z20" s="60">
        <v>47.7</v>
      </c>
      <c r="AA20" s="371">
        <v>100</v>
      </c>
      <c r="AB20" s="303">
        <v>85</v>
      </c>
      <c r="AC20" s="100">
        <v>310.55</v>
      </c>
      <c r="AD20" s="100">
        <v>37</v>
      </c>
      <c r="AE20" s="100">
        <v>203</v>
      </c>
      <c r="AF20" s="100">
        <v>515.5</v>
      </c>
      <c r="AG20" s="100">
        <v>1790.87</v>
      </c>
      <c r="AH20" s="100">
        <v>515.52</v>
      </c>
      <c r="AI20" s="281">
        <v>558.9</v>
      </c>
      <c r="AJ20" s="85">
        <v>5970</v>
      </c>
      <c r="AK20" s="6">
        <v>370</v>
      </c>
      <c r="AL20" s="6">
        <v>385</v>
      </c>
      <c r="AM20" s="6">
        <v>66</v>
      </c>
      <c r="AN20" s="6">
        <v>6</v>
      </c>
      <c r="AO20" s="67">
        <v>0</v>
      </c>
      <c r="AP20" s="1006">
        <v>0</v>
      </c>
      <c r="AQ20" s="67">
        <v>0</v>
      </c>
      <c r="AR20" s="6">
        <v>1617</v>
      </c>
      <c r="AS20" s="6">
        <v>3960</v>
      </c>
      <c r="AT20" s="90">
        <v>22</v>
      </c>
      <c r="AU20" s="85">
        <v>1928</v>
      </c>
      <c r="AV20" s="6">
        <v>4276</v>
      </c>
      <c r="AW20" s="6">
        <v>5200</v>
      </c>
      <c r="AX20" s="6">
        <v>11564</v>
      </c>
      <c r="AY20" s="67">
        <v>0</v>
      </c>
      <c r="AZ20" s="91">
        <v>0</v>
      </c>
      <c r="BA20" s="321">
        <v>63.16</v>
      </c>
      <c r="BB20" s="354">
        <v>12</v>
      </c>
    </row>
    <row r="21" spans="2:54" x14ac:dyDescent="0.25">
      <c r="B21" s="392">
        <v>11</v>
      </c>
      <c r="C21" s="41">
        <v>41298</v>
      </c>
      <c r="D21" s="368" t="s">
        <v>72</v>
      </c>
      <c r="E21" s="83">
        <v>52966</v>
      </c>
      <c r="F21" s="22">
        <v>46342</v>
      </c>
      <c r="G21" s="369">
        <v>2591</v>
      </c>
      <c r="H21" s="370">
        <v>94.71</v>
      </c>
      <c r="I21" s="22">
        <v>15867</v>
      </c>
      <c r="J21" s="22">
        <v>4578.2</v>
      </c>
      <c r="K21" s="69">
        <v>9.1362126245847168</v>
      </c>
      <c r="L21" s="61">
        <v>83.1</v>
      </c>
      <c r="M21" s="61">
        <v>4</v>
      </c>
      <c r="N21" s="61">
        <v>13</v>
      </c>
      <c r="O21" s="84">
        <v>7</v>
      </c>
      <c r="P21" s="85">
        <v>1317</v>
      </c>
      <c r="Q21" s="6">
        <v>9265</v>
      </c>
      <c r="R21" s="6">
        <v>4603</v>
      </c>
      <c r="S21" s="6">
        <v>1286</v>
      </c>
      <c r="T21" s="90">
        <v>1165</v>
      </c>
      <c r="U21" s="92">
        <v>15878</v>
      </c>
      <c r="V21" s="22">
        <v>21602585</v>
      </c>
      <c r="W21" s="60">
        <v>99</v>
      </c>
      <c r="X21" s="60">
        <v>92</v>
      </c>
      <c r="Y21" s="60">
        <v>92.9</v>
      </c>
      <c r="Z21" s="60">
        <v>33</v>
      </c>
      <c r="AA21" s="371">
        <v>97.8</v>
      </c>
      <c r="AB21" s="303">
        <v>5104.5</v>
      </c>
      <c r="AC21" s="100">
        <v>18451.25</v>
      </c>
      <c r="AD21" s="101">
        <v>330</v>
      </c>
      <c r="AE21" s="101">
        <v>3546</v>
      </c>
      <c r="AF21" s="101">
        <v>3417</v>
      </c>
      <c r="AG21" s="101">
        <v>18225.82</v>
      </c>
      <c r="AH21" s="101">
        <v>6902.14</v>
      </c>
      <c r="AI21" s="281">
        <v>7542.2</v>
      </c>
      <c r="AJ21" s="85">
        <v>14565</v>
      </c>
      <c r="AK21" s="6">
        <v>5191</v>
      </c>
      <c r="AL21" s="6">
        <v>4185</v>
      </c>
      <c r="AM21" s="6">
        <v>1725</v>
      </c>
      <c r="AN21" s="6">
        <v>553</v>
      </c>
      <c r="AO21" s="67">
        <v>9</v>
      </c>
      <c r="AP21" s="6">
        <v>360</v>
      </c>
      <c r="AQ21" s="6">
        <v>253</v>
      </c>
      <c r="AR21" s="6">
        <v>41052</v>
      </c>
      <c r="AS21" s="62">
        <v>116000</v>
      </c>
      <c r="AT21" s="90">
        <v>419</v>
      </c>
      <c r="AU21" s="85">
        <v>2984745</v>
      </c>
      <c r="AV21" s="6">
        <v>7461862</v>
      </c>
      <c r="AW21" s="62">
        <v>5560</v>
      </c>
      <c r="AX21" s="6">
        <v>11120</v>
      </c>
      <c r="AY21" s="67">
        <v>6480</v>
      </c>
      <c r="AZ21" s="91">
        <v>10800</v>
      </c>
      <c r="BA21" s="321">
        <v>67.7</v>
      </c>
      <c r="BB21" s="354">
        <v>7</v>
      </c>
    </row>
    <row r="22" spans="2:54" x14ac:dyDescent="0.25">
      <c r="B22" s="283">
        <v>12</v>
      </c>
      <c r="C22" s="41">
        <v>41306</v>
      </c>
      <c r="D22" s="368" t="s">
        <v>75</v>
      </c>
      <c r="E22" s="83">
        <v>21411</v>
      </c>
      <c r="F22" s="22">
        <v>19297</v>
      </c>
      <c r="G22" s="369">
        <v>159</v>
      </c>
      <c r="H22" s="370">
        <v>99.18</v>
      </c>
      <c r="I22" s="22">
        <v>3500</v>
      </c>
      <c r="J22" s="22">
        <v>1565.5</v>
      </c>
      <c r="K22" s="69">
        <v>25.1</v>
      </c>
      <c r="L22" s="61">
        <v>1E-3</v>
      </c>
      <c r="M22" s="61">
        <v>10</v>
      </c>
      <c r="N22" s="61">
        <v>28</v>
      </c>
      <c r="O22" s="84">
        <v>13</v>
      </c>
      <c r="P22" s="85">
        <v>375</v>
      </c>
      <c r="Q22" s="6">
        <v>3994</v>
      </c>
      <c r="R22" s="6">
        <v>2177</v>
      </c>
      <c r="S22" s="6">
        <v>595</v>
      </c>
      <c r="T22" s="90">
        <v>178</v>
      </c>
      <c r="U22" s="92">
        <v>6146</v>
      </c>
      <c r="V22" s="22">
        <v>7108315</v>
      </c>
      <c r="W22" s="60">
        <v>99.6</v>
      </c>
      <c r="X22" s="60">
        <v>93</v>
      </c>
      <c r="Y22" s="60">
        <v>97.6</v>
      </c>
      <c r="Z22" s="60">
        <v>53.2</v>
      </c>
      <c r="AA22" s="371">
        <v>97</v>
      </c>
      <c r="AB22" s="303">
        <v>911</v>
      </c>
      <c r="AC22" s="100">
        <v>4448.8</v>
      </c>
      <c r="AD22" s="101">
        <v>173</v>
      </c>
      <c r="AE22" s="101">
        <v>1390</v>
      </c>
      <c r="AF22" s="101">
        <v>1429</v>
      </c>
      <c r="AG22" s="101">
        <v>7797.5</v>
      </c>
      <c r="AH22" s="101">
        <v>2323.88</v>
      </c>
      <c r="AI22" s="281">
        <v>2466</v>
      </c>
      <c r="AJ22" s="85">
        <v>7823</v>
      </c>
      <c r="AK22" s="6">
        <v>1605</v>
      </c>
      <c r="AL22" s="6">
        <v>870</v>
      </c>
      <c r="AM22" s="6">
        <v>150</v>
      </c>
      <c r="AN22" s="6">
        <v>15</v>
      </c>
      <c r="AO22" s="67">
        <v>0</v>
      </c>
      <c r="AP22" s="6">
        <v>25</v>
      </c>
      <c r="AQ22" s="6">
        <v>170</v>
      </c>
      <c r="AR22" s="6">
        <v>4000</v>
      </c>
      <c r="AS22" s="62">
        <v>40000</v>
      </c>
      <c r="AT22" s="90">
        <v>75</v>
      </c>
      <c r="AU22" s="85">
        <v>10400</v>
      </c>
      <c r="AV22" s="6">
        <v>26000</v>
      </c>
      <c r="AW22" s="62">
        <v>7800</v>
      </c>
      <c r="AX22" s="6">
        <v>13000</v>
      </c>
      <c r="AY22" s="67">
        <v>0</v>
      </c>
      <c r="AZ22" s="91">
        <v>0</v>
      </c>
      <c r="BA22" s="321">
        <v>61.03</v>
      </c>
      <c r="BB22" s="354">
        <v>16</v>
      </c>
    </row>
    <row r="23" spans="2:54" x14ac:dyDescent="0.25">
      <c r="B23" s="283">
        <v>13</v>
      </c>
      <c r="C23" s="41">
        <v>41319</v>
      </c>
      <c r="D23" s="368" t="s">
        <v>76</v>
      </c>
      <c r="E23" s="83">
        <v>14336</v>
      </c>
      <c r="F23" s="22">
        <v>14128</v>
      </c>
      <c r="G23" s="369">
        <v>-571</v>
      </c>
      <c r="H23" s="370">
        <v>104.21</v>
      </c>
      <c r="I23" s="22">
        <v>1021</v>
      </c>
      <c r="J23" s="22">
        <v>1242.7</v>
      </c>
      <c r="K23" s="64">
        <v>18</v>
      </c>
      <c r="L23" s="61">
        <v>1E-3</v>
      </c>
      <c r="M23" s="61">
        <v>4</v>
      </c>
      <c r="N23" s="61">
        <v>13</v>
      </c>
      <c r="O23" s="84">
        <v>9</v>
      </c>
      <c r="P23" s="85">
        <v>298</v>
      </c>
      <c r="Q23" s="6">
        <v>2585</v>
      </c>
      <c r="R23" s="6">
        <v>953</v>
      </c>
      <c r="S23" s="6">
        <v>171</v>
      </c>
      <c r="T23" s="90">
        <v>514</v>
      </c>
      <c r="U23" s="92">
        <v>3690</v>
      </c>
      <c r="V23" s="22">
        <v>3667361</v>
      </c>
      <c r="W23" s="60">
        <v>101.1</v>
      </c>
      <c r="X23" s="60">
        <v>76</v>
      </c>
      <c r="Y23" s="60">
        <v>100.3</v>
      </c>
      <c r="Z23" s="60">
        <v>37.4</v>
      </c>
      <c r="AA23" s="371">
        <v>98.7</v>
      </c>
      <c r="AB23" s="303">
        <v>297</v>
      </c>
      <c r="AC23" s="100">
        <v>928.25</v>
      </c>
      <c r="AD23" s="100">
        <v>62</v>
      </c>
      <c r="AE23" s="100">
        <v>510</v>
      </c>
      <c r="AF23" s="100">
        <v>1481</v>
      </c>
      <c r="AG23" s="100">
        <v>5476.2</v>
      </c>
      <c r="AH23" s="100">
        <v>2732.35</v>
      </c>
      <c r="AI23" s="281">
        <v>2983.4</v>
      </c>
      <c r="AJ23" s="85">
        <v>6780</v>
      </c>
      <c r="AK23" s="6">
        <v>1862</v>
      </c>
      <c r="AL23" s="6">
        <v>2300</v>
      </c>
      <c r="AM23" s="6">
        <v>95</v>
      </c>
      <c r="AN23" s="6">
        <v>60</v>
      </c>
      <c r="AO23" s="67">
        <v>0</v>
      </c>
      <c r="AP23" s="6">
        <v>130</v>
      </c>
      <c r="AQ23" s="67">
        <v>70</v>
      </c>
      <c r="AR23" s="6">
        <v>16000</v>
      </c>
      <c r="AS23" s="6">
        <v>20000</v>
      </c>
      <c r="AT23" s="90">
        <v>105</v>
      </c>
      <c r="AU23" s="85">
        <v>20000</v>
      </c>
      <c r="AV23" s="6">
        <v>57150</v>
      </c>
      <c r="AW23" s="6">
        <v>8500</v>
      </c>
      <c r="AX23" s="6">
        <v>17000</v>
      </c>
      <c r="AY23" s="67">
        <v>0</v>
      </c>
      <c r="AZ23" s="91">
        <v>0</v>
      </c>
      <c r="BA23" s="321">
        <v>62.84</v>
      </c>
      <c r="BB23" s="354">
        <v>13</v>
      </c>
    </row>
    <row r="24" spans="2:54" x14ac:dyDescent="0.25">
      <c r="B24" s="283">
        <v>14</v>
      </c>
      <c r="C24" s="41">
        <v>41349</v>
      </c>
      <c r="D24" s="368" t="s">
        <v>58</v>
      </c>
      <c r="E24" s="83">
        <v>6274</v>
      </c>
      <c r="F24" s="22">
        <v>5667</v>
      </c>
      <c r="G24" s="369">
        <v>18</v>
      </c>
      <c r="H24" s="370">
        <v>99.68</v>
      </c>
      <c r="I24" s="22">
        <v>250</v>
      </c>
      <c r="J24" s="22">
        <v>566</v>
      </c>
      <c r="K24" s="69">
        <v>21</v>
      </c>
      <c r="L24" s="61">
        <v>1E-3</v>
      </c>
      <c r="M24" s="61">
        <v>3</v>
      </c>
      <c r="N24" s="61">
        <v>11</v>
      </c>
      <c r="O24" s="84">
        <v>11</v>
      </c>
      <c r="P24" s="85">
        <v>80</v>
      </c>
      <c r="Q24" s="6">
        <v>1009</v>
      </c>
      <c r="R24" s="6">
        <v>437</v>
      </c>
      <c r="S24" s="6">
        <v>90</v>
      </c>
      <c r="T24" s="90">
        <v>38</v>
      </c>
      <c r="U24" s="92">
        <v>1887</v>
      </c>
      <c r="V24" s="22">
        <v>2191379</v>
      </c>
      <c r="W24" s="60">
        <v>99</v>
      </c>
      <c r="X24" s="60">
        <v>81</v>
      </c>
      <c r="Y24" s="60">
        <v>96.9</v>
      </c>
      <c r="Z24" s="60">
        <v>55</v>
      </c>
      <c r="AA24" s="371">
        <v>92.38</v>
      </c>
      <c r="AB24" s="303">
        <v>253</v>
      </c>
      <c r="AC24" s="100">
        <v>1389</v>
      </c>
      <c r="AD24" s="101">
        <v>85</v>
      </c>
      <c r="AE24" s="101">
        <v>547.6</v>
      </c>
      <c r="AF24" s="101">
        <v>211</v>
      </c>
      <c r="AG24" s="101">
        <v>488.86</v>
      </c>
      <c r="AH24" s="101">
        <v>896.41</v>
      </c>
      <c r="AI24" s="281">
        <v>967</v>
      </c>
      <c r="AJ24" s="85">
        <v>6161</v>
      </c>
      <c r="AK24" s="6">
        <v>795</v>
      </c>
      <c r="AL24" s="6">
        <v>480</v>
      </c>
      <c r="AM24" s="6">
        <v>450</v>
      </c>
      <c r="AN24" s="6">
        <v>80</v>
      </c>
      <c r="AO24" s="67">
        <v>0</v>
      </c>
      <c r="AP24" s="6">
        <v>60</v>
      </c>
      <c r="AQ24" s="6">
        <v>40</v>
      </c>
      <c r="AR24" s="6">
        <v>1800</v>
      </c>
      <c r="AS24" s="62">
        <v>11300</v>
      </c>
      <c r="AT24" s="1006">
        <v>0</v>
      </c>
      <c r="AU24" s="85">
        <v>101300</v>
      </c>
      <c r="AV24" s="6">
        <v>238808</v>
      </c>
      <c r="AW24" s="1006">
        <v>0</v>
      </c>
      <c r="AX24" s="1006">
        <v>0</v>
      </c>
      <c r="AY24" s="67">
        <v>0</v>
      </c>
      <c r="AZ24" s="91">
        <v>0</v>
      </c>
      <c r="BA24" s="321">
        <v>54.6</v>
      </c>
      <c r="BB24" s="354">
        <v>29</v>
      </c>
    </row>
    <row r="25" spans="2:54" ht="12.75" customHeight="1" thickBot="1" x14ac:dyDescent="0.3">
      <c r="B25" s="373">
        <v>15</v>
      </c>
      <c r="C25" s="41">
        <v>41357</v>
      </c>
      <c r="D25" s="368" t="s">
        <v>59</v>
      </c>
      <c r="E25" s="83">
        <v>7610</v>
      </c>
      <c r="F25" s="22">
        <v>7301</v>
      </c>
      <c r="G25" s="369">
        <v>-147</v>
      </c>
      <c r="H25" s="370">
        <v>102.05</v>
      </c>
      <c r="I25" s="22">
        <v>541</v>
      </c>
      <c r="J25" s="22">
        <v>536.9</v>
      </c>
      <c r="K25" s="64">
        <v>40.200000000000003</v>
      </c>
      <c r="L25" s="61">
        <v>1E-3</v>
      </c>
      <c r="M25" s="61">
        <v>5</v>
      </c>
      <c r="N25" s="61">
        <v>21</v>
      </c>
      <c r="O25" s="84">
        <v>11</v>
      </c>
      <c r="P25" s="85">
        <v>228</v>
      </c>
      <c r="Q25" s="6">
        <v>1481</v>
      </c>
      <c r="R25" s="6">
        <v>735</v>
      </c>
      <c r="S25" s="6">
        <v>168</v>
      </c>
      <c r="T25" s="90">
        <v>451</v>
      </c>
      <c r="U25" s="92">
        <v>2990</v>
      </c>
      <c r="V25" s="22">
        <v>1987565</v>
      </c>
      <c r="W25" s="60">
        <v>92</v>
      </c>
      <c r="X25" s="60">
        <v>48</v>
      </c>
      <c r="Y25" s="60">
        <v>97.4</v>
      </c>
      <c r="Z25" s="60">
        <v>27.8</v>
      </c>
      <c r="AA25" s="371">
        <v>96</v>
      </c>
      <c r="AB25" s="303">
        <v>473</v>
      </c>
      <c r="AC25" s="100">
        <v>684.5</v>
      </c>
      <c r="AD25" s="100">
        <v>74</v>
      </c>
      <c r="AE25" s="100">
        <v>426.5</v>
      </c>
      <c r="AF25" s="100">
        <v>1123</v>
      </c>
      <c r="AG25" s="100">
        <v>3656.58</v>
      </c>
      <c r="AH25" s="100">
        <v>1374.69</v>
      </c>
      <c r="AI25" s="281">
        <v>1367.1</v>
      </c>
      <c r="AJ25" s="85">
        <v>7927</v>
      </c>
      <c r="AK25" s="6">
        <v>2067</v>
      </c>
      <c r="AL25" s="6">
        <v>3500</v>
      </c>
      <c r="AM25" s="6">
        <v>1000</v>
      </c>
      <c r="AN25" s="6">
        <v>98</v>
      </c>
      <c r="AO25" s="67">
        <v>0</v>
      </c>
      <c r="AP25" s="6">
        <v>950</v>
      </c>
      <c r="AQ25" s="67">
        <v>340</v>
      </c>
      <c r="AR25" s="6">
        <v>6500</v>
      </c>
      <c r="AS25" s="6">
        <v>15000</v>
      </c>
      <c r="AT25" s="90">
        <v>35</v>
      </c>
      <c r="AU25" s="85">
        <v>8300</v>
      </c>
      <c r="AV25" s="6">
        <v>18000</v>
      </c>
      <c r="AW25" s="1006">
        <v>0</v>
      </c>
      <c r="AX25" s="1006">
        <v>0</v>
      </c>
      <c r="AY25" s="67">
        <v>350</v>
      </c>
      <c r="AZ25" s="91">
        <v>700</v>
      </c>
      <c r="BA25" s="321">
        <v>59.22</v>
      </c>
      <c r="BB25" s="354">
        <v>20</v>
      </c>
    </row>
    <row r="26" spans="2:54" x14ac:dyDescent="0.25">
      <c r="B26" s="690">
        <v>16</v>
      </c>
      <c r="C26" s="41">
        <v>41359</v>
      </c>
      <c r="D26" s="368" t="s">
        <v>82</v>
      </c>
      <c r="E26" s="83">
        <v>21146</v>
      </c>
      <c r="F26" s="22">
        <v>20279</v>
      </c>
      <c r="G26" s="369">
        <v>226</v>
      </c>
      <c r="H26" s="370">
        <v>98.9</v>
      </c>
      <c r="I26" s="22">
        <v>158</v>
      </c>
      <c r="J26" s="22">
        <v>1663.5</v>
      </c>
      <c r="K26" s="69">
        <v>16.3</v>
      </c>
      <c r="L26" s="61">
        <v>1E-3</v>
      </c>
      <c r="M26" s="61">
        <v>3</v>
      </c>
      <c r="N26" s="61">
        <v>28</v>
      </c>
      <c r="O26" s="84">
        <v>10</v>
      </c>
      <c r="P26" s="85">
        <v>221</v>
      </c>
      <c r="Q26" s="6">
        <v>3265</v>
      </c>
      <c r="R26" s="6">
        <v>1229</v>
      </c>
      <c r="S26" s="6">
        <v>252</v>
      </c>
      <c r="T26" s="90">
        <v>201</v>
      </c>
      <c r="U26" s="92">
        <v>4663</v>
      </c>
      <c r="V26" s="22">
        <v>3155696</v>
      </c>
      <c r="W26" s="60">
        <v>103</v>
      </c>
      <c r="X26" s="60">
        <v>83</v>
      </c>
      <c r="Y26" s="60">
        <v>101.7</v>
      </c>
      <c r="Z26" s="60">
        <v>14.7</v>
      </c>
      <c r="AA26" s="371">
        <v>92.3</v>
      </c>
      <c r="AB26" s="303">
        <v>824</v>
      </c>
      <c r="AC26" s="100">
        <v>1546</v>
      </c>
      <c r="AD26" s="101">
        <v>188</v>
      </c>
      <c r="AE26" s="101">
        <v>1127</v>
      </c>
      <c r="AF26" s="101">
        <v>9309.5</v>
      </c>
      <c r="AG26" s="101">
        <v>105603.81</v>
      </c>
      <c r="AH26" s="101">
        <v>1793.06</v>
      </c>
      <c r="AI26" s="281">
        <v>1808.6</v>
      </c>
      <c r="AJ26" s="85">
        <v>6297</v>
      </c>
      <c r="AK26" s="6">
        <v>2980</v>
      </c>
      <c r="AL26" s="6">
        <v>2912</v>
      </c>
      <c r="AM26" s="6">
        <v>832</v>
      </c>
      <c r="AN26" s="6">
        <v>416</v>
      </c>
      <c r="AO26" s="67">
        <v>0</v>
      </c>
      <c r="AP26" s="6">
        <v>40</v>
      </c>
      <c r="AQ26" s="6">
        <v>20</v>
      </c>
      <c r="AR26" s="6">
        <v>15000</v>
      </c>
      <c r="AS26" s="62">
        <v>100000</v>
      </c>
      <c r="AT26" s="90">
        <v>45</v>
      </c>
      <c r="AU26" s="85">
        <v>6300</v>
      </c>
      <c r="AV26" s="6">
        <v>16000</v>
      </c>
      <c r="AW26" s="1006">
        <v>0</v>
      </c>
      <c r="AX26" s="1006">
        <v>0</v>
      </c>
      <c r="AY26" s="67">
        <v>600</v>
      </c>
      <c r="AZ26" s="91">
        <v>1000</v>
      </c>
      <c r="BA26" s="321">
        <v>55</v>
      </c>
      <c r="BB26" s="354">
        <v>26</v>
      </c>
    </row>
    <row r="27" spans="2:54" x14ac:dyDescent="0.25">
      <c r="B27" s="283">
        <v>17</v>
      </c>
      <c r="C27" s="41">
        <v>41378</v>
      </c>
      <c r="D27" s="368" t="s">
        <v>68</v>
      </c>
      <c r="E27" s="83">
        <v>10722</v>
      </c>
      <c r="F27" s="22">
        <v>10663</v>
      </c>
      <c r="G27" s="369">
        <v>-330</v>
      </c>
      <c r="H27" s="370">
        <v>103.19</v>
      </c>
      <c r="I27" s="22">
        <v>412</v>
      </c>
      <c r="J27" s="22">
        <v>908.6</v>
      </c>
      <c r="K27" s="64">
        <v>10.830324909747292</v>
      </c>
      <c r="L27" s="61">
        <v>1E-3</v>
      </c>
      <c r="M27" s="61">
        <v>3</v>
      </c>
      <c r="N27" s="61">
        <v>17</v>
      </c>
      <c r="O27" s="84">
        <v>7</v>
      </c>
      <c r="P27" s="85">
        <v>253</v>
      </c>
      <c r="Q27" s="6">
        <v>1742</v>
      </c>
      <c r="R27" s="6">
        <v>795</v>
      </c>
      <c r="S27" s="6">
        <v>147</v>
      </c>
      <c r="T27" s="90">
        <v>306</v>
      </c>
      <c r="U27" s="92">
        <v>2240</v>
      </c>
      <c r="V27" s="22">
        <v>1582791</v>
      </c>
      <c r="W27" s="60">
        <v>100</v>
      </c>
      <c r="X27" s="60">
        <v>66</v>
      </c>
      <c r="Y27" s="60">
        <v>110.5</v>
      </c>
      <c r="Z27" s="60">
        <v>23.6</v>
      </c>
      <c r="AA27" s="371">
        <v>100</v>
      </c>
      <c r="AB27" s="303">
        <v>152</v>
      </c>
      <c r="AC27" s="100">
        <v>353</v>
      </c>
      <c r="AD27" s="100">
        <v>70</v>
      </c>
      <c r="AE27" s="100">
        <v>480</v>
      </c>
      <c r="AF27" s="100">
        <v>667</v>
      </c>
      <c r="AG27" s="100">
        <v>4585</v>
      </c>
      <c r="AH27" s="100">
        <v>1670.59</v>
      </c>
      <c r="AI27" s="281">
        <v>1759.7</v>
      </c>
      <c r="AJ27" s="85">
        <v>4522</v>
      </c>
      <c r="AK27" s="6">
        <v>700</v>
      </c>
      <c r="AL27" s="6">
        <v>1285</v>
      </c>
      <c r="AM27" s="6">
        <v>26</v>
      </c>
      <c r="AN27" s="6">
        <v>7</v>
      </c>
      <c r="AO27" s="67">
        <v>0</v>
      </c>
      <c r="AP27" s="6">
        <v>70</v>
      </c>
      <c r="AQ27" s="67">
        <v>70</v>
      </c>
      <c r="AR27" s="6">
        <v>3000</v>
      </c>
      <c r="AS27" s="6">
        <v>12000</v>
      </c>
      <c r="AT27" s="90">
        <v>120</v>
      </c>
      <c r="AU27" s="85">
        <v>2750</v>
      </c>
      <c r="AV27" s="6">
        <v>11000</v>
      </c>
      <c r="AW27" s="1006">
        <v>0</v>
      </c>
      <c r="AX27" s="1006">
        <v>0</v>
      </c>
      <c r="AY27" s="67">
        <v>0</v>
      </c>
      <c r="AZ27" s="91">
        <v>0</v>
      </c>
      <c r="BA27" s="321">
        <v>46.69</v>
      </c>
      <c r="BB27" s="354">
        <v>35</v>
      </c>
    </row>
    <row r="28" spans="2:54" x14ac:dyDescent="0.25">
      <c r="B28" s="283">
        <v>18</v>
      </c>
      <c r="C28" s="41">
        <v>41396</v>
      </c>
      <c r="D28" s="368" t="s">
        <v>67</v>
      </c>
      <c r="E28" s="83">
        <v>41905</v>
      </c>
      <c r="F28" s="22">
        <v>40234</v>
      </c>
      <c r="G28" s="369">
        <v>-863</v>
      </c>
      <c r="H28" s="370">
        <v>102.19</v>
      </c>
      <c r="I28" s="22">
        <v>9817</v>
      </c>
      <c r="J28" s="22">
        <v>3613.4</v>
      </c>
      <c r="K28" s="69">
        <v>24.4</v>
      </c>
      <c r="L28" s="61">
        <v>1E-3</v>
      </c>
      <c r="M28" s="61">
        <v>3</v>
      </c>
      <c r="N28" s="61">
        <v>16</v>
      </c>
      <c r="O28" s="84">
        <v>8</v>
      </c>
      <c r="P28" s="85">
        <v>920</v>
      </c>
      <c r="Q28" s="6">
        <v>7803</v>
      </c>
      <c r="R28" s="6">
        <v>3319</v>
      </c>
      <c r="S28" s="6">
        <v>911</v>
      </c>
      <c r="T28" s="90">
        <v>689</v>
      </c>
      <c r="U28" s="92">
        <v>11800</v>
      </c>
      <c r="V28" s="22">
        <v>11329585</v>
      </c>
      <c r="W28" s="60">
        <v>100</v>
      </c>
      <c r="X28" s="60">
        <v>73</v>
      </c>
      <c r="Y28" s="60">
        <v>87.3</v>
      </c>
      <c r="Z28" s="60">
        <v>29.3</v>
      </c>
      <c r="AA28" s="371">
        <v>100</v>
      </c>
      <c r="AB28" s="303">
        <v>2015</v>
      </c>
      <c r="AC28" s="100">
        <v>5073</v>
      </c>
      <c r="AD28" s="101">
        <v>456</v>
      </c>
      <c r="AE28" s="101">
        <v>3571</v>
      </c>
      <c r="AF28" s="101">
        <v>1849</v>
      </c>
      <c r="AG28" s="101">
        <v>9539.15</v>
      </c>
      <c r="AH28" s="101">
        <v>5734.02</v>
      </c>
      <c r="AI28" s="281">
        <v>5910.5</v>
      </c>
      <c r="AJ28" s="85">
        <v>16525</v>
      </c>
      <c r="AK28" s="6">
        <v>2765</v>
      </c>
      <c r="AL28" s="6">
        <v>3500</v>
      </c>
      <c r="AM28" s="6">
        <v>1500</v>
      </c>
      <c r="AN28" s="6">
        <v>50</v>
      </c>
      <c r="AO28" s="67">
        <v>0</v>
      </c>
      <c r="AP28" s="6">
        <v>300</v>
      </c>
      <c r="AQ28" s="6">
        <v>350</v>
      </c>
      <c r="AR28" s="6">
        <v>15000</v>
      </c>
      <c r="AS28" s="62">
        <v>84000</v>
      </c>
      <c r="AT28" s="90">
        <v>8</v>
      </c>
      <c r="AU28" s="85">
        <v>38000</v>
      </c>
      <c r="AV28" s="6">
        <v>100000</v>
      </c>
      <c r="AW28" s="1006">
        <v>0</v>
      </c>
      <c r="AX28" s="1006">
        <v>0</v>
      </c>
      <c r="AY28" s="67">
        <v>4800</v>
      </c>
      <c r="AZ28" s="91">
        <v>12000</v>
      </c>
      <c r="BA28" s="321">
        <v>69.66</v>
      </c>
      <c r="BB28" s="354">
        <v>4</v>
      </c>
    </row>
    <row r="29" spans="2:54" x14ac:dyDescent="0.25">
      <c r="B29" s="283">
        <v>19</v>
      </c>
      <c r="C29" s="41">
        <v>41483</v>
      </c>
      <c r="D29" s="368" t="s">
        <v>69</v>
      </c>
      <c r="E29" s="83">
        <v>5143</v>
      </c>
      <c r="F29" s="22">
        <v>4485</v>
      </c>
      <c r="G29" s="369">
        <v>448</v>
      </c>
      <c r="H29" s="370">
        <v>90.92</v>
      </c>
      <c r="I29" s="22">
        <v>109</v>
      </c>
      <c r="J29" s="22">
        <v>484.4</v>
      </c>
      <c r="K29" s="69">
        <v>13</v>
      </c>
      <c r="L29" s="61">
        <v>1E-3</v>
      </c>
      <c r="M29" s="61">
        <v>6</v>
      </c>
      <c r="N29" s="61">
        <v>31</v>
      </c>
      <c r="O29" s="84">
        <v>22</v>
      </c>
      <c r="P29" s="85">
        <v>130</v>
      </c>
      <c r="Q29" s="6">
        <v>937</v>
      </c>
      <c r="R29" s="6">
        <v>409</v>
      </c>
      <c r="S29" s="6">
        <v>87</v>
      </c>
      <c r="T29" s="90">
        <v>104</v>
      </c>
      <c r="U29" s="92">
        <v>1221</v>
      </c>
      <c r="V29" s="22">
        <v>890993</v>
      </c>
      <c r="W29" s="60">
        <v>100</v>
      </c>
      <c r="X29" s="60">
        <v>37</v>
      </c>
      <c r="Y29" s="60">
        <v>95.9</v>
      </c>
      <c r="Z29" s="60">
        <v>22</v>
      </c>
      <c r="AA29" s="371">
        <v>90</v>
      </c>
      <c r="AB29" s="303">
        <v>70</v>
      </c>
      <c r="AC29" s="100">
        <v>107</v>
      </c>
      <c r="AD29" s="101">
        <v>21</v>
      </c>
      <c r="AE29" s="101">
        <v>128</v>
      </c>
      <c r="AF29" s="101">
        <v>470</v>
      </c>
      <c r="AG29" s="101">
        <v>1518.4</v>
      </c>
      <c r="AH29" s="101">
        <v>1063.3900000000001</v>
      </c>
      <c r="AI29" s="281">
        <v>1134.4000000000001</v>
      </c>
      <c r="AJ29" s="85">
        <v>3052</v>
      </c>
      <c r="AK29" s="6">
        <v>320</v>
      </c>
      <c r="AL29" s="6">
        <v>440</v>
      </c>
      <c r="AM29" s="6">
        <v>35</v>
      </c>
      <c r="AN29" s="6">
        <v>8</v>
      </c>
      <c r="AO29" s="67">
        <v>0</v>
      </c>
      <c r="AP29" s="6">
        <v>20</v>
      </c>
      <c r="AQ29" s="6">
        <v>55</v>
      </c>
      <c r="AR29" s="6">
        <v>3000</v>
      </c>
      <c r="AS29" s="62">
        <v>7080</v>
      </c>
      <c r="AT29" s="90">
        <v>20</v>
      </c>
      <c r="AU29" s="85">
        <v>2900</v>
      </c>
      <c r="AV29" s="6">
        <v>5800</v>
      </c>
      <c r="AW29" s="62">
        <v>1500</v>
      </c>
      <c r="AX29" s="6">
        <v>3000</v>
      </c>
      <c r="AY29" s="67">
        <v>0</v>
      </c>
      <c r="AZ29" s="91">
        <v>0</v>
      </c>
      <c r="BA29" s="321">
        <v>64.599999999999994</v>
      </c>
      <c r="BB29" s="354">
        <v>9</v>
      </c>
    </row>
    <row r="30" spans="2:54" ht="15.75" thickBot="1" x14ac:dyDescent="0.3">
      <c r="B30" s="373">
        <v>20</v>
      </c>
      <c r="C30" s="41">
        <v>41503</v>
      </c>
      <c r="D30" s="368" t="s">
        <v>83</v>
      </c>
      <c r="E30" s="83">
        <v>9044</v>
      </c>
      <c r="F30" s="22">
        <v>8996</v>
      </c>
      <c r="G30" s="369">
        <v>-291</v>
      </c>
      <c r="H30" s="370">
        <v>103.34</v>
      </c>
      <c r="I30" s="22">
        <v>176</v>
      </c>
      <c r="J30" s="22">
        <v>792.9</v>
      </c>
      <c r="K30" s="64">
        <v>23.6</v>
      </c>
      <c r="L30" s="61">
        <v>1E-3</v>
      </c>
      <c r="M30" s="61">
        <v>1</v>
      </c>
      <c r="N30" s="61">
        <v>28</v>
      </c>
      <c r="O30" s="84">
        <v>9</v>
      </c>
      <c r="P30" s="85">
        <v>170</v>
      </c>
      <c r="Q30" s="6">
        <v>1576</v>
      </c>
      <c r="R30" s="6">
        <v>487</v>
      </c>
      <c r="S30" s="6">
        <v>116</v>
      </c>
      <c r="T30" s="90">
        <v>41</v>
      </c>
      <c r="U30" s="92">
        <v>2015</v>
      </c>
      <c r="V30" s="22">
        <v>1627680</v>
      </c>
      <c r="W30" s="60">
        <v>98.15</v>
      </c>
      <c r="X30" s="60">
        <v>71</v>
      </c>
      <c r="Y30" s="60">
        <v>86.4</v>
      </c>
      <c r="Z30" s="60">
        <v>27.1</v>
      </c>
      <c r="AA30" s="371">
        <v>70</v>
      </c>
      <c r="AB30" s="303">
        <v>138</v>
      </c>
      <c r="AC30" s="100">
        <v>320.60000000000002</v>
      </c>
      <c r="AD30" s="100">
        <v>0.5</v>
      </c>
      <c r="AE30" s="100">
        <v>2.75</v>
      </c>
      <c r="AF30" s="100">
        <v>808</v>
      </c>
      <c r="AG30" s="100">
        <v>3005.6</v>
      </c>
      <c r="AH30" s="100">
        <v>1638.75</v>
      </c>
      <c r="AI30" s="281">
        <v>1799.6</v>
      </c>
      <c r="AJ30" s="85">
        <v>2830</v>
      </c>
      <c r="AK30" s="6">
        <v>485</v>
      </c>
      <c r="AL30" s="6">
        <v>1500</v>
      </c>
      <c r="AM30" s="6">
        <v>340</v>
      </c>
      <c r="AN30" s="6">
        <v>2</v>
      </c>
      <c r="AO30" s="67">
        <v>0</v>
      </c>
      <c r="AP30" s="6">
        <v>40</v>
      </c>
      <c r="AQ30" s="67">
        <v>15</v>
      </c>
      <c r="AR30" s="6">
        <v>2500</v>
      </c>
      <c r="AS30" s="6">
        <v>20000</v>
      </c>
      <c r="AT30" s="90">
        <v>8</v>
      </c>
      <c r="AU30" s="85">
        <v>9000</v>
      </c>
      <c r="AV30" s="6">
        <v>18000</v>
      </c>
      <c r="AW30" s="1006">
        <v>0</v>
      </c>
      <c r="AX30" s="1006">
        <v>0</v>
      </c>
      <c r="AY30" s="67">
        <v>450</v>
      </c>
      <c r="AZ30" s="91">
        <v>900</v>
      </c>
      <c r="BA30" s="321">
        <v>58.44</v>
      </c>
      <c r="BB30" s="354">
        <v>23</v>
      </c>
    </row>
    <row r="31" spans="2:54" x14ac:dyDescent="0.25">
      <c r="B31" s="392">
        <v>21</v>
      </c>
      <c r="C31" s="41">
        <v>41518</v>
      </c>
      <c r="D31" s="368" t="s">
        <v>70</v>
      </c>
      <c r="E31" s="83">
        <v>5000</v>
      </c>
      <c r="F31" s="22">
        <v>4630</v>
      </c>
      <c r="G31" s="369">
        <v>-93</v>
      </c>
      <c r="H31" s="370">
        <v>102.05</v>
      </c>
      <c r="I31" s="22">
        <v>245</v>
      </c>
      <c r="J31" s="22">
        <v>415.3</v>
      </c>
      <c r="K31" s="64">
        <v>55</v>
      </c>
      <c r="L31" s="61">
        <v>1E-3</v>
      </c>
      <c r="M31" s="61">
        <v>3</v>
      </c>
      <c r="N31" s="61">
        <v>12</v>
      </c>
      <c r="O31" s="84">
        <v>3</v>
      </c>
      <c r="P31" s="85">
        <v>80</v>
      </c>
      <c r="Q31" s="6">
        <v>728</v>
      </c>
      <c r="R31" s="6">
        <v>325</v>
      </c>
      <c r="S31" s="6">
        <v>75</v>
      </c>
      <c r="T31" s="90">
        <v>179</v>
      </c>
      <c r="U31" s="92">
        <v>1444</v>
      </c>
      <c r="V31" s="22">
        <v>1175352</v>
      </c>
      <c r="W31" s="60">
        <v>98</v>
      </c>
      <c r="X31" s="60">
        <v>88</v>
      </c>
      <c r="Y31" s="60">
        <v>97.7</v>
      </c>
      <c r="Z31" s="60">
        <v>37.1</v>
      </c>
      <c r="AA31" s="371">
        <v>100</v>
      </c>
      <c r="AB31" s="303">
        <v>389.5</v>
      </c>
      <c r="AC31" s="100">
        <v>2288</v>
      </c>
      <c r="AD31" s="100">
        <v>14</v>
      </c>
      <c r="AE31" s="100">
        <v>84</v>
      </c>
      <c r="AF31" s="100">
        <v>466</v>
      </c>
      <c r="AG31" s="100">
        <v>1285.8</v>
      </c>
      <c r="AH31" s="100">
        <v>826.92</v>
      </c>
      <c r="AI31" s="281">
        <v>885.2</v>
      </c>
      <c r="AJ31" s="85">
        <v>12080</v>
      </c>
      <c r="AK31" s="6">
        <v>1115</v>
      </c>
      <c r="AL31" s="6">
        <v>200</v>
      </c>
      <c r="AM31" s="6">
        <v>40</v>
      </c>
      <c r="AN31" s="6">
        <v>25</v>
      </c>
      <c r="AO31" s="67">
        <v>0</v>
      </c>
      <c r="AP31" s="6">
        <v>20</v>
      </c>
      <c r="AQ31" s="67">
        <v>30</v>
      </c>
      <c r="AR31" s="6">
        <v>18000</v>
      </c>
      <c r="AS31" s="6">
        <v>30000</v>
      </c>
      <c r="AT31" s="90">
        <v>80</v>
      </c>
      <c r="AU31" s="85">
        <v>17750</v>
      </c>
      <c r="AV31" s="6">
        <v>35500</v>
      </c>
      <c r="AW31" s="6">
        <v>2000</v>
      </c>
      <c r="AX31" s="6">
        <v>2000</v>
      </c>
      <c r="AY31" s="67">
        <v>0</v>
      </c>
      <c r="AZ31" s="91">
        <v>0</v>
      </c>
      <c r="BA31" s="321">
        <v>64.38</v>
      </c>
      <c r="BB31" s="354">
        <v>10</v>
      </c>
    </row>
    <row r="32" spans="2:54" x14ac:dyDescent="0.25">
      <c r="B32" s="283">
        <v>22</v>
      </c>
      <c r="C32" s="41">
        <v>41524</v>
      </c>
      <c r="D32" s="368" t="s">
        <v>60</v>
      </c>
      <c r="E32" s="83">
        <v>22112</v>
      </c>
      <c r="F32" s="22">
        <v>19833</v>
      </c>
      <c r="G32" s="369">
        <v>-339</v>
      </c>
      <c r="H32" s="370">
        <v>101.74</v>
      </c>
      <c r="I32" s="22">
        <v>1516</v>
      </c>
      <c r="J32" s="22">
        <v>1263.9000000000001</v>
      </c>
      <c r="K32" s="69">
        <v>6.8807339449541285</v>
      </c>
      <c r="L32" s="61">
        <v>1E-3</v>
      </c>
      <c r="M32" s="61">
        <v>5</v>
      </c>
      <c r="N32" s="61">
        <v>10</v>
      </c>
      <c r="O32" s="84">
        <v>6</v>
      </c>
      <c r="P32" s="85">
        <v>493</v>
      </c>
      <c r="Q32" s="6">
        <v>2954</v>
      </c>
      <c r="R32" s="6">
        <v>1714</v>
      </c>
      <c r="S32" s="6">
        <v>490</v>
      </c>
      <c r="T32" s="90">
        <v>321</v>
      </c>
      <c r="U32" s="92">
        <v>7282</v>
      </c>
      <c r="V32" s="22">
        <v>14341272</v>
      </c>
      <c r="W32" s="60">
        <v>100</v>
      </c>
      <c r="X32" s="60">
        <v>77</v>
      </c>
      <c r="Y32" s="60">
        <v>100</v>
      </c>
      <c r="Z32" s="60">
        <v>65.7</v>
      </c>
      <c r="AA32" s="371">
        <v>99</v>
      </c>
      <c r="AB32" s="303">
        <v>3580.65</v>
      </c>
      <c r="AC32" s="100">
        <v>23199.0095</v>
      </c>
      <c r="AD32" s="101">
        <v>63</v>
      </c>
      <c r="AE32" s="101">
        <v>346.5</v>
      </c>
      <c r="AF32" s="101">
        <v>1096</v>
      </c>
      <c r="AG32" s="101">
        <v>2992.45</v>
      </c>
      <c r="AH32" s="101">
        <v>1864.67</v>
      </c>
      <c r="AI32" s="281">
        <v>1895.7</v>
      </c>
      <c r="AJ32" s="85">
        <v>27483</v>
      </c>
      <c r="AK32" s="6">
        <v>4571</v>
      </c>
      <c r="AL32" s="6">
        <v>950</v>
      </c>
      <c r="AM32" s="6">
        <v>120</v>
      </c>
      <c r="AN32" s="6">
        <v>80</v>
      </c>
      <c r="AO32" s="67">
        <v>20</v>
      </c>
      <c r="AP32" s="6">
        <v>200</v>
      </c>
      <c r="AQ32" s="6">
        <v>20</v>
      </c>
      <c r="AR32" s="6">
        <v>100000</v>
      </c>
      <c r="AS32" s="62">
        <v>675000</v>
      </c>
      <c r="AT32" s="90">
        <v>210</v>
      </c>
      <c r="AU32" s="85">
        <v>35000</v>
      </c>
      <c r="AV32" s="6">
        <v>77770</v>
      </c>
      <c r="AW32" s="62">
        <v>2000</v>
      </c>
      <c r="AX32" s="6">
        <v>2857</v>
      </c>
      <c r="AY32" s="67">
        <v>0</v>
      </c>
      <c r="AZ32" s="91">
        <v>0</v>
      </c>
      <c r="BA32" s="321">
        <v>69.349999999999994</v>
      </c>
      <c r="BB32" s="354">
        <v>5</v>
      </c>
    </row>
    <row r="33" spans="2:54" ht="12.75" customHeight="1" x14ac:dyDescent="0.25">
      <c r="B33" s="283">
        <v>23</v>
      </c>
      <c r="C33" s="41">
        <v>41530</v>
      </c>
      <c r="D33" s="368" t="s">
        <v>84</v>
      </c>
      <c r="E33" s="83">
        <v>9658</v>
      </c>
      <c r="F33" s="22">
        <v>9723</v>
      </c>
      <c r="G33" s="369">
        <v>-368</v>
      </c>
      <c r="H33" s="370">
        <v>103.93</v>
      </c>
      <c r="I33" s="22">
        <v>135</v>
      </c>
      <c r="J33" s="22">
        <v>824.5</v>
      </c>
      <c r="K33" s="69">
        <v>14.3</v>
      </c>
      <c r="L33" s="61">
        <v>1E-3</v>
      </c>
      <c r="M33" s="61">
        <v>2</v>
      </c>
      <c r="N33" s="61">
        <v>22</v>
      </c>
      <c r="O33" s="84">
        <v>8</v>
      </c>
      <c r="P33" s="85">
        <v>173</v>
      </c>
      <c r="Q33" s="6">
        <v>1533</v>
      </c>
      <c r="R33" s="6">
        <v>662</v>
      </c>
      <c r="S33" s="6">
        <v>66</v>
      </c>
      <c r="T33" s="90">
        <v>157</v>
      </c>
      <c r="U33" s="92">
        <v>1966</v>
      </c>
      <c r="V33" s="22">
        <v>1164823</v>
      </c>
      <c r="W33" s="60">
        <v>91</v>
      </c>
      <c r="X33" s="60">
        <v>35</v>
      </c>
      <c r="Y33" s="60">
        <v>103.1</v>
      </c>
      <c r="Z33" s="60">
        <v>14</v>
      </c>
      <c r="AA33" s="371">
        <v>98</v>
      </c>
      <c r="AB33" s="303">
        <v>225</v>
      </c>
      <c r="AC33" s="100">
        <v>270</v>
      </c>
      <c r="AD33" s="101">
        <v>40</v>
      </c>
      <c r="AE33" s="101">
        <v>240</v>
      </c>
      <c r="AF33" s="101">
        <v>1421.5</v>
      </c>
      <c r="AG33" s="101">
        <v>12948.85</v>
      </c>
      <c r="AH33" s="101">
        <v>2707.91</v>
      </c>
      <c r="AI33" s="281">
        <v>2828</v>
      </c>
      <c r="AJ33" s="85">
        <v>1801</v>
      </c>
      <c r="AK33" s="6">
        <v>1184</v>
      </c>
      <c r="AL33" s="6">
        <v>786</v>
      </c>
      <c r="AM33" s="6">
        <v>207</v>
      </c>
      <c r="AN33" s="6">
        <v>20</v>
      </c>
      <c r="AO33" s="67">
        <v>0</v>
      </c>
      <c r="AP33" s="1006">
        <v>0</v>
      </c>
      <c r="AQ33" s="1006">
        <v>0</v>
      </c>
      <c r="AR33" s="6">
        <v>9000</v>
      </c>
      <c r="AS33" s="62">
        <v>20000</v>
      </c>
      <c r="AT33" s="90">
        <v>300</v>
      </c>
      <c r="AU33" s="85">
        <v>2500</v>
      </c>
      <c r="AV33" s="6">
        <v>8000</v>
      </c>
      <c r="AW33" s="1006">
        <v>0</v>
      </c>
      <c r="AX33" s="1006">
        <v>0</v>
      </c>
      <c r="AY33" s="67">
        <v>3500</v>
      </c>
      <c r="AZ33" s="91">
        <v>8000</v>
      </c>
      <c r="BA33" s="321">
        <v>42.77</v>
      </c>
      <c r="BB33" s="354">
        <v>37</v>
      </c>
    </row>
    <row r="34" spans="2:54" x14ac:dyDescent="0.25">
      <c r="B34" s="283">
        <v>24</v>
      </c>
      <c r="C34" s="41">
        <v>41548</v>
      </c>
      <c r="D34" s="368" t="s">
        <v>202</v>
      </c>
      <c r="E34" s="83">
        <v>10327</v>
      </c>
      <c r="F34" s="22">
        <v>7370</v>
      </c>
      <c r="G34" s="369">
        <v>2459</v>
      </c>
      <c r="H34" s="370">
        <v>74.98</v>
      </c>
      <c r="I34" s="22">
        <v>183</v>
      </c>
      <c r="J34" s="22">
        <v>1085.3</v>
      </c>
      <c r="K34" s="64">
        <v>19.100000000000001</v>
      </c>
      <c r="L34" s="61">
        <v>1E-3</v>
      </c>
      <c r="M34" s="61">
        <v>2</v>
      </c>
      <c r="N34" s="61">
        <v>20</v>
      </c>
      <c r="O34" s="84">
        <v>5</v>
      </c>
      <c r="P34" s="85">
        <v>146</v>
      </c>
      <c r="Q34" s="6">
        <v>1947</v>
      </c>
      <c r="R34" s="6">
        <v>843</v>
      </c>
      <c r="S34" s="6">
        <v>180</v>
      </c>
      <c r="T34" s="90">
        <v>292</v>
      </c>
      <c r="U34" s="92">
        <v>3070</v>
      </c>
      <c r="V34" s="22">
        <v>2808950</v>
      </c>
      <c r="W34" s="60">
        <v>100</v>
      </c>
      <c r="X34" s="60">
        <v>51</v>
      </c>
      <c r="Y34" s="60">
        <v>91</v>
      </c>
      <c r="Z34" s="60">
        <v>19.399999999999999</v>
      </c>
      <c r="AA34" s="371">
        <v>100</v>
      </c>
      <c r="AB34" s="303">
        <v>2014</v>
      </c>
      <c r="AC34" s="100">
        <v>6065.5</v>
      </c>
      <c r="AD34" s="100">
        <v>295</v>
      </c>
      <c r="AE34" s="100">
        <v>2340</v>
      </c>
      <c r="AF34" s="100">
        <v>3400.5</v>
      </c>
      <c r="AG34" s="100">
        <v>16088.612499999999</v>
      </c>
      <c r="AH34" s="100">
        <v>4051.52</v>
      </c>
      <c r="AI34" s="281">
        <v>4336.3</v>
      </c>
      <c r="AJ34" s="85">
        <v>16906</v>
      </c>
      <c r="AK34" s="6">
        <v>3468</v>
      </c>
      <c r="AL34" s="6">
        <v>729</v>
      </c>
      <c r="AM34" s="6">
        <v>236</v>
      </c>
      <c r="AN34" s="6">
        <v>57</v>
      </c>
      <c r="AO34" s="67">
        <v>0</v>
      </c>
      <c r="AP34" s="6">
        <v>230</v>
      </c>
      <c r="AQ34" s="67">
        <v>63</v>
      </c>
      <c r="AR34" s="6">
        <v>6100</v>
      </c>
      <c r="AS34" s="6">
        <v>35000</v>
      </c>
      <c r="AT34" s="90">
        <v>190</v>
      </c>
      <c r="AU34" s="85">
        <v>260000</v>
      </c>
      <c r="AV34" s="6">
        <v>650000</v>
      </c>
      <c r="AW34" s="6">
        <v>14625</v>
      </c>
      <c r="AX34" s="6">
        <v>19500</v>
      </c>
      <c r="AY34" s="67">
        <v>0</v>
      </c>
      <c r="AZ34" s="91">
        <v>0</v>
      </c>
      <c r="BA34" s="321">
        <v>68.64</v>
      </c>
      <c r="BB34" s="354">
        <v>6</v>
      </c>
    </row>
    <row r="35" spans="2:54" ht="12.75" customHeight="1" thickBot="1" x14ac:dyDescent="0.3">
      <c r="B35" s="373">
        <v>25</v>
      </c>
      <c r="C35" s="41">
        <v>41551</v>
      </c>
      <c r="D35" s="368" t="s">
        <v>79</v>
      </c>
      <c r="E35" s="83">
        <v>94121</v>
      </c>
      <c r="F35" s="22">
        <v>81138</v>
      </c>
      <c r="G35" s="369">
        <v>4520</v>
      </c>
      <c r="H35" s="370">
        <v>94.72</v>
      </c>
      <c r="I35" s="22">
        <v>27291</v>
      </c>
      <c r="J35" s="22">
        <v>7085.5</v>
      </c>
      <c r="K35" s="64">
        <v>12.8</v>
      </c>
      <c r="L35" s="61">
        <v>1E-3</v>
      </c>
      <c r="M35" s="61">
        <v>3</v>
      </c>
      <c r="N35" s="61">
        <v>11</v>
      </c>
      <c r="O35" s="84">
        <v>5</v>
      </c>
      <c r="P35" s="85">
        <v>2134</v>
      </c>
      <c r="Q35" s="6">
        <v>15529</v>
      </c>
      <c r="R35" s="6">
        <v>7239</v>
      </c>
      <c r="S35" s="6">
        <v>2034</v>
      </c>
      <c r="T35" s="90">
        <v>2363</v>
      </c>
      <c r="U35" s="92">
        <v>24998</v>
      </c>
      <c r="V35" s="22">
        <v>33279791</v>
      </c>
      <c r="W35" s="60">
        <v>100</v>
      </c>
      <c r="X35" s="60">
        <v>72</v>
      </c>
      <c r="Y35" s="60">
        <v>96.1</v>
      </c>
      <c r="Z35" s="60">
        <v>37.5</v>
      </c>
      <c r="AA35" s="371">
        <v>97.75</v>
      </c>
      <c r="AB35" s="303">
        <v>3390</v>
      </c>
      <c r="AC35" s="100">
        <v>9344.5</v>
      </c>
      <c r="AD35" s="100">
        <v>954</v>
      </c>
      <c r="AE35" s="100">
        <v>6156</v>
      </c>
      <c r="AF35" s="100">
        <v>3993</v>
      </c>
      <c r="AG35" s="100">
        <v>21114.05</v>
      </c>
      <c r="AH35" s="100">
        <v>9811.15</v>
      </c>
      <c r="AI35" s="281">
        <v>11036.7</v>
      </c>
      <c r="AJ35" s="85">
        <v>33000</v>
      </c>
      <c r="AK35" s="6">
        <v>9930</v>
      </c>
      <c r="AL35" s="6">
        <v>6120</v>
      </c>
      <c r="AM35" s="6">
        <v>420</v>
      </c>
      <c r="AN35" s="6">
        <v>60</v>
      </c>
      <c r="AO35" s="67">
        <v>0</v>
      </c>
      <c r="AP35" s="6">
        <v>70</v>
      </c>
      <c r="AQ35" s="67">
        <v>150</v>
      </c>
      <c r="AR35" s="6">
        <v>70000</v>
      </c>
      <c r="AS35" s="6">
        <v>585000</v>
      </c>
      <c r="AT35" s="90">
        <v>1500</v>
      </c>
      <c r="AU35" s="85">
        <v>23940</v>
      </c>
      <c r="AV35" s="6">
        <v>63000</v>
      </c>
      <c r="AW35" s="6">
        <v>5400</v>
      </c>
      <c r="AX35" s="6">
        <v>9000</v>
      </c>
      <c r="AY35" s="67">
        <v>20000</v>
      </c>
      <c r="AZ35" s="91">
        <v>40000</v>
      </c>
      <c r="BA35" s="321">
        <v>80.44</v>
      </c>
      <c r="BB35" s="354">
        <v>1</v>
      </c>
    </row>
    <row r="36" spans="2:54" ht="12.75" customHeight="1" x14ac:dyDescent="0.25">
      <c r="B36" s="392">
        <v>26</v>
      </c>
      <c r="C36" s="41">
        <v>41615</v>
      </c>
      <c r="D36" s="368" t="s">
        <v>61</v>
      </c>
      <c r="E36" s="83">
        <v>16234</v>
      </c>
      <c r="F36" s="22">
        <v>13839</v>
      </c>
      <c r="G36" s="369">
        <v>858</v>
      </c>
      <c r="H36" s="370">
        <v>94.16</v>
      </c>
      <c r="I36" s="22">
        <v>1185</v>
      </c>
      <c r="J36" s="22">
        <v>1183.8</v>
      </c>
      <c r="K36" s="64">
        <v>11.235955056179776</v>
      </c>
      <c r="L36" s="61">
        <v>1E-3</v>
      </c>
      <c r="M36" s="61">
        <v>3</v>
      </c>
      <c r="N36" s="61">
        <v>14</v>
      </c>
      <c r="O36" s="84">
        <v>8</v>
      </c>
      <c r="P36" s="85">
        <v>393</v>
      </c>
      <c r="Q36" s="6">
        <v>2651</v>
      </c>
      <c r="R36" s="6">
        <v>1424</v>
      </c>
      <c r="S36" s="6">
        <v>440</v>
      </c>
      <c r="T36" s="90">
        <v>236</v>
      </c>
      <c r="U36" s="92">
        <v>4781</v>
      </c>
      <c r="V36" s="22">
        <v>9240085</v>
      </c>
      <c r="W36" s="60">
        <v>99</v>
      </c>
      <c r="X36" s="60">
        <v>97</v>
      </c>
      <c r="Y36" s="60">
        <v>96.9</v>
      </c>
      <c r="Z36" s="60">
        <v>92.9</v>
      </c>
      <c r="AA36" s="371">
        <v>95</v>
      </c>
      <c r="AB36" s="303">
        <v>1044</v>
      </c>
      <c r="AC36" s="100">
        <v>3876.28</v>
      </c>
      <c r="AD36" s="100">
        <v>50</v>
      </c>
      <c r="AE36" s="100">
        <v>375</v>
      </c>
      <c r="AF36" s="100">
        <v>1606</v>
      </c>
      <c r="AG36" s="100">
        <v>5771</v>
      </c>
      <c r="AH36" s="100">
        <v>657.15</v>
      </c>
      <c r="AI36" s="281">
        <v>685.3</v>
      </c>
      <c r="AJ36" s="85">
        <v>13154</v>
      </c>
      <c r="AK36" s="6">
        <v>3352</v>
      </c>
      <c r="AL36" s="6">
        <v>105</v>
      </c>
      <c r="AM36" s="6">
        <v>255</v>
      </c>
      <c r="AN36" s="6">
        <v>350</v>
      </c>
      <c r="AO36" s="67">
        <v>15</v>
      </c>
      <c r="AP36" s="6">
        <v>200</v>
      </c>
      <c r="AQ36" s="67">
        <v>30</v>
      </c>
      <c r="AR36" s="6">
        <v>85000</v>
      </c>
      <c r="AS36" s="6">
        <v>238500</v>
      </c>
      <c r="AT36" s="90">
        <v>30</v>
      </c>
      <c r="AU36" s="85">
        <v>160000</v>
      </c>
      <c r="AV36" s="6">
        <v>400000</v>
      </c>
      <c r="AW36" s="6">
        <v>10000</v>
      </c>
      <c r="AX36" s="6">
        <v>16500</v>
      </c>
      <c r="AY36" s="67">
        <v>0</v>
      </c>
      <c r="AZ36" s="91">
        <v>0</v>
      </c>
      <c r="BA36" s="321">
        <v>70.13</v>
      </c>
      <c r="BB36" s="354">
        <v>3</v>
      </c>
    </row>
    <row r="37" spans="2:54" x14ac:dyDescent="0.25">
      <c r="B37" s="283">
        <v>27</v>
      </c>
      <c r="C37" s="41">
        <v>41660</v>
      </c>
      <c r="D37" s="368" t="s">
        <v>85</v>
      </c>
      <c r="E37" s="83">
        <v>8978</v>
      </c>
      <c r="F37" s="22">
        <v>8353</v>
      </c>
      <c r="G37" s="369">
        <v>324</v>
      </c>
      <c r="H37" s="370">
        <v>96.27</v>
      </c>
      <c r="I37" s="22">
        <v>94</v>
      </c>
      <c r="J37" s="22">
        <v>707</v>
      </c>
      <c r="K37" s="64">
        <v>17.100000000000001</v>
      </c>
      <c r="L37" s="61">
        <v>1E-3</v>
      </c>
      <c r="M37" s="61">
        <v>6</v>
      </c>
      <c r="N37" s="61">
        <v>15</v>
      </c>
      <c r="O37" s="84">
        <v>10</v>
      </c>
      <c r="P37" s="85">
        <v>255</v>
      </c>
      <c r="Q37" s="6">
        <v>1469</v>
      </c>
      <c r="R37" s="6">
        <v>403</v>
      </c>
      <c r="S37" s="6">
        <v>76</v>
      </c>
      <c r="T37" s="90">
        <v>89</v>
      </c>
      <c r="U37" s="92">
        <v>2053</v>
      </c>
      <c r="V37" s="22">
        <v>1355793</v>
      </c>
      <c r="W37" s="60">
        <v>101</v>
      </c>
      <c r="X37" s="60">
        <v>83</v>
      </c>
      <c r="Y37" s="60">
        <v>90.2</v>
      </c>
      <c r="Z37" s="60">
        <v>24.4</v>
      </c>
      <c r="AA37" s="371">
        <v>95</v>
      </c>
      <c r="AB37" s="303">
        <v>339</v>
      </c>
      <c r="AC37" s="100">
        <v>495</v>
      </c>
      <c r="AD37" s="100">
        <v>45</v>
      </c>
      <c r="AE37" s="100">
        <v>306</v>
      </c>
      <c r="AF37" s="100">
        <v>881</v>
      </c>
      <c r="AG37" s="100">
        <v>3485.85</v>
      </c>
      <c r="AH37" s="100">
        <v>2142.81</v>
      </c>
      <c r="AI37" s="281">
        <v>2071.1999999999998</v>
      </c>
      <c r="AJ37" s="85">
        <v>6080</v>
      </c>
      <c r="AK37" s="6">
        <v>1047</v>
      </c>
      <c r="AL37" s="6">
        <v>1600</v>
      </c>
      <c r="AM37" s="6">
        <v>457</v>
      </c>
      <c r="AN37" s="6">
        <v>36</v>
      </c>
      <c r="AO37" s="67">
        <v>0</v>
      </c>
      <c r="AP37" s="6">
        <v>2</v>
      </c>
      <c r="AQ37" s="1006">
        <v>0</v>
      </c>
      <c r="AR37" s="6">
        <v>9000</v>
      </c>
      <c r="AS37" s="6">
        <v>7200</v>
      </c>
      <c r="AT37" s="90">
        <v>8</v>
      </c>
      <c r="AU37" s="85">
        <v>6840</v>
      </c>
      <c r="AV37" s="6">
        <v>18000</v>
      </c>
      <c r="AW37" s="6">
        <v>1000</v>
      </c>
      <c r="AX37" s="6">
        <v>2000</v>
      </c>
      <c r="AY37" s="67">
        <v>350</v>
      </c>
      <c r="AZ37" s="91">
        <v>700</v>
      </c>
      <c r="BA37" s="321">
        <v>47.29</v>
      </c>
      <c r="BB37" s="354">
        <v>34</v>
      </c>
    </row>
    <row r="38" spans="2:54" x14ac:dyDescent="0.25">
      <c r="B38" s="283">
        <v>28</v>
      </c>
      <c r="C38" s="41">
        <v>41668</v>
      </c>
      <c r="D38" s="368" t="s">
        <v>86</v>
      </c>
      <c r="E38" s="83">
        <v>29018</v>
      </c>
      <c r="F38" s="22">
        <v>26255</v>
      </c>
      <c r="G38" s="369">
        <v>1677</v>
      </c>
      <c r="H38" s="370">
        <v>94</v>
      </c>
      <c r="I38" s="22">
        <v>1488</v>
      </c>
      <c r="J38" s="22">
        <v>1889.7</v>
      </c>
      <c r="K38" s="69">
        <v>12.4</v>
      </c>
      <c r="L38" s="61">
        <v>1E-3</v>
      </c>
      <c r="M38" s="61">
        <v>2</v>
      </c>
      <c r="N38" s="61">
        <v>21</v>
      </c>
      <c r="O38" s="84">
        <v>6</v>
      </c>
      <c r="P38" s="85">
        <v>468</v>
      </c>
      <c r="Q38" s="6">
        <v>4220</v>
      </c>
      <c r="R38" s="6">
        <v>1728</v>
      </c>
      <c r="S38" s="6">
        <v>442</v>
      </c>
      <c r="T38" s="90">
        <v>591</v>
      </c>
      <c r="U38" s="92">
        <v>6016</v>
      </c>
      <c r="V38" s="22">
        <v>4528661</v>
      </c>
      <c r="W38" s="60">
        <v>103</v>
      </c>
      <c r="X38" s="60">
        <v>85</v>
      </c>
      <c r="Y38" s="60">
        <v>98.3</v>
      </c>
      <c r="Z38" s="60">
        <v>20.3</v>
      </c>
      <c r="AA38" s="371">
        <v>91.5</v>
      </c>
      <c r="AB38" s="303">
        <v>1333</v>
      </c>
      <c r="AC38" s="100">
        <v>2736.9</v>
      </c>
      <c r="AD38" s="101">
        <v>300</v>
      </c>
      <c r="AE38" s="101">
        <v>1669</v>
      </c>
      <c r="AF38" s="101">
        <v>2419.5</v>
      </c>
      <c r="AG38" s="101">
        <v>18294.810000000001</v>
      </c>
      <c r="AH38" s="101">
        <v>3549.56</v>
      </c>
      <c r="AI38" s="281">
        <v>3990.4</v>
      </c>
      <c r="AJ38" s="85">
        <v>7606</v>
      </c>
      <c r="AK38" s="6">
        <v>926</v>
      </c>
      <c r="AL38" s="6">
        <v>1670</v>
      </c>
      <c r="AM38" s="6">
        <v>36</v>
      </c>
      <c r="AN38" s="6">
        <v>5</v>
      </c>
      <c r="AO38" s="67">
        <v>0</v>
      </c>
      <c r="AP38" s="6">
        <v>250</v>
      </c>
      <c r="AQ38" s="6">
        <v>45</v>
      </c>
      <c r="AR38" s="6">
        <v>7000</v>
      </c>
      <c r="AS38" s="62">
        <v>72000</v>
      </c>
      <c r="AT38" s="90">
        <v>300</v>
      </c>
      <c r="AU38" s="85">
        <v>5500</v>
      </c>
      <c r="AV38" s="6">
        <v>15000</v>
      </c>
      <c r="AW38" s="1006">
        <v>0</v>
      </c>
      <c r="AX38" s="1006">
        <v>0</v>
      </c>
      <c r="AY38" s="67">
        <v>6300</v>
      </c>
      <c r="AZ38" s="91">
        <v>18000</v>
      </c>
      <c r="BA38" s="321">
        <v>59.49</v>
      </c>
      <c r="BB38" s="354">
        <v>17</v>
      </c>
    </row>
    <row r="39" spans="2:54" x14ac:dyDescent="0.25">
      <c r="B39" s="283">
        <v>29</v>
      </c>
      <c r="C39" s="41">
        <v>41676</v>
      </c>
      <c r="D39" s="368" t="s">
        <v>62</v>
      </c>
      <c r="E39" s="83">
        <v>9572</v>
      </c>
      <c r="F39" s="22">
        <v>9284</v>
      </c>
      <c r="G39" s="369">
        <v>-171</v>
      </c>
      <c r="H39" s="370">
        <v>101.88</v>
      </c>
      <c r="I39" s="22">
        <v>291</v>
      </c>
      <c r="J39" s="22">
        <v>921.3</v>
      </c>
      <c r="K39" s="69">
        <v>8.2304526748971192</v>
      </c>
      <c r="L39" s="61">
        <v>1E-3</v>
      </c>
      <c r="M39" s="61">
        <v>3</v>
      </c>
      <c r="N39" s="61">
        <v>11</v>
      </c>
      <c r="O39" s="84">
        <v>5</v>
      </c>
      <c r="P39" s="85">
        <v>96</v>
      </c>
      <c r="Q39" s="6">
        <v>1484</v>
      </c>
      <c r="R39" s="6">
        <v>658</v>
      </c>
      <c r="S39" s="6">
        <v>149</v>
      </c>
      <c r="T39" s="90">
        <v>153</v>
      </c>
      <c r="U39" s="92">
        <v>2347</v>
      </c>
      <c r="V39" s="22">
        <v>1883913</v>
      </c>
      <c r="W39" s="60">
        <v>98</v>
      </c>
      <c r="X39" s="60">
        <v>44</v>
      </c>
      <c r="Y39" s="60">
        <v>97.1</v>
      </c>
      <c r="Z39" s="60">
        <v>22.2</v>
      </c>
      <c r="AA39" s="371">
        <v>96</v>
      </c>
      <c r="AB39" s="303">
        <v>3411</v>
      </c>
      <c r="AC39" s="100">
        <v>6442.5</v>
      </c>
      <c r="AD39" s="101">
        <v>100</v>
      </c>
      <c r="AE39" s="101">
        <v>600</v>
      </c>
      <c r="AF39" s="101">
        <v>1108</v>
      </c>
      <c r="AG39" s="101">
        <v>4368.26</v>
      </c>
      <c r="AH39" s="101">
        <v>2407.6</v>
      </c>
      <c r="AI39" s="281">
        <v>2457.6999999999998</v>
      </c>
      <c r="AJ39" s="85">
        <v>7355</v>
      </c>
      <c r="AK39" s="6">
        <v>3325</v>
      </c>
      <c r="AL39" s="6">
        <v>600</v>
      </c>
      <c r="AM39" s="6">
        <v>500</v>
      </c>
      <c r="AN39" s="6">
        <v>200</v>
      </c>
      <c r="AO39" s="67">
        <v>0</v>
      </c>
      <c r="AP39" s="1006">
        <v>0</v>
      </c>
      <c r="AQ39" s="1006">
        <v>0</v>
      </c>
      <c r="AR39" s="6">
        <v>2000</v>
      </c>
      <c r="AS39" s="62">
        <v>12000</v>
      </c>
      <c r="AT39" s="90">
        <v>100</v>
      </c>
      <c r="AU39" s="85">
        <v>800</v>
      </c>
      <c r="AV39" s="6">
        <v>1600</v>
      </c>
      <c r="AW39" s="62">
        <v>400</v>
      </c>
      <c r="AX39" s="6">
        <v>800</v>
      </c>
      <c r="AY39" s="67">
        <v>150</v>
      </c>
      <c r="AZ39" s="91">
        <v>350</v>
      </c>
      <c r="BA39" s="321">
        <v>59.41</v>
      </c>
      <c r="BB39" s="354">
        <v>18</v>
      </c>
    </row>
    <row r="40" spans="2:54" ht="15.75" thickBot="1" x14ac:dyDescent="0.3">
      <c r="B40" s="373">
        <v>30</v>
      </c>
      <c r="C40" s="41">
        <v>41770</v>
      </c>
      <c r="D40" s="368" t="s">
        <v>77</v>
      </c>
      <c r="E40" s="83">
        <v>13548</v>
      </c>
      <c r="F40" s="22">
        <v>12439</v>
      </c>
      <c r="G40" s="369">
        <v>461</v>
      </c>
      <c r="H40" s="370">
        <v>96.43</v>
      </c>
      <c r="I40" s="22">
        <v>776</v>
      </c>
      <c r="J40" s="22">
        <v>1084.8</v>
      </c>
      <c r="K40" s="69">
        <v>31.1</v>
      </c>
      <c r="L40" s="61">
        <v>389.1</v>
      </c>
      <c r="M40" s="61">
        <v>3</v>
      </c>
      <c r="N40" s="61">
        <v>15</v>
      </c>
      <c r="O40" s="84">
        <v>6</v>
      </c>
      <c r="P40" s="85">
        <v>260</v>
      </c>
      <c r="Q40" s="6">
        <v>2271</v>
      </c>
      <c r="R40" s="6">
        <v>754</v>
      </c>
      <c r="S40" s="6">
        <v>174</v>
      </c>
      <c r="T40" s="90">
        <v>453</v>
      </c>
      <c r="U40" s="92">
        <v>2845</v>
      </c>
      <c r="V40" s="22">
        <v>2390639</v>
      </c>
      <c r="W40" s="60">
        <v>100</v>
      </c>
      <c r="X40" s="60">
        <v>89</v>
      </c>
      <c r="Y40" s="60">
        <v>92.8</v>
      </c>
      <c r="Z40" s="60">
        <v>19.3</v>
      </c>
      <c r="AA40" s="371">
        <v>93.4</v>
      </c>
      <c r="AB40" s="303">
        <v>392.5</v>
      </c>
      <c r="AC40" s="100">
        <v>2975.4</v>
      </c>
      <c r="AD40" s="101">
        <v>100</v>
      </c>
      <c r="AE40" s="101">
        <v>600</v>
      </c>
      <c r="AF40" s="101">
        <v>657.5</v>
      </c>
      <c r="AG40" s="101">
        <v>7397</v>
      </c>
      <c r="AH40" s="101">
        <v>1937.21</v>
      </c>
      <c r="AI40" s="281">
        <v>2223.6999999999998</v>
      </c>
      <c r="AJ40" s="85">
        <v>10370</v>
      </c>
      <c r="AK40" s="6">
        <v>685</v>
      </c>
      <c r="AL40" s="6">
        <v>1950</v>
      </c>
      <c r="AM40" s="6">
        <v>370</v>
      </c>
      <c r="AN40" s="6">
        <v>15</v>
      </c>
      <c r="AO40" s="67">
        <v>0</v>
      </c>
      <c r="AP40" s="6">
        <v>120</v>
      </c>
      <c r="AQ40" s="6">
        <v>75</v>
      </c>
      <c r="AR40" s="6">
        <v>10000</v>
      </c>
      <c r="AS40" s="62">
        <v>14500</v>
      </c>
      <c r="AT40" s="90">
        <v>7</v>
      </c>
      <c r="AU40" s="85">
        <v>9976</v>
      </c>
      <c r="AV40" s="6">
        <v>23200</v>
      </c>
      <c r="AW40" s="62">
        <v>1380</v>
      </c>
      <c r="AX40" s="6">
        <v>1000</v>
      </c>
      <c r="AY40" s="67">
        <v>0</v>
      </c>
      <c r="AZ40" s="91">
        <v>0</v>
      </c>
      <c r="BA40" s="321">
        <v>62.6</v>
      </c>
      <c r="BB40" s="354">
        <v>14</v>
      </c>
    </row>
    <row r="41" spans="2:54" s="1" customFormat="1" x14ac:dyDescent="0.25">
      <c r="B41" s="392">
        <v>31</v>
      </c>
      <c r="C41" s="41">
        <v>41791</v>
      </c>
      <c r="D41" s="368" t="s">
        <v>78</v>
      </c>
      <c r="E41" s="83">
        <v>16161</v>
      </c>
      <c r="F41" s="22">
        <v>15202</v>
      </c>
      <c r="G41" s="369">
        <v>151</v>
      </c>
      <c r="H41" s="370">
        <v>99.02</v>
      </c>
      <c r="I41" s="22">
        <v>845</v>
      </c>
      <c r="J41" s="22">
        <v>1397.9</v>
      </c>
      <c r="K41" s="64">
        <v>16.399999999999999</v>
      </c>
      <c r="L41" s="61">
        <v>273.2</v>
      </c>
      <c r="M41" s="61">
        <v>4</v>
      </c>
      <c r="N41" s="61">
        <v>15</v>
      </c>
      <c r="O41" s="84">
        <v>5</v>
      </c>
      <c r="P41" s="85">
        <v>406</v>
      </c>
      <c r="Q41" s="6">
        <v>2482</v>
      </c>
      <c r="R41" s="6">
        <v>1116</v>
      </c>
      <c r="S41" s="6">
        <v>236</v>
      </c>
      <c r="T41" s="90">
        <v>38</v>
      </c>
      <c r="U41" s="92">
        <v>3578</v>
      </c>
      <c r="V41" s="22">
        <v>3285036</v>
      </c>
      <c r="W41" s="60">
        <v>100</v>
      </c>
      <c r="X41" s="60">
        <v>89</v>
      </c>
      <c r="Y41" s="60">
        <v>104.8</v>
      </c>
      <c r="Z41" s="60">
        <v>59.7</v>
      </c>
      <c r="AA41" s="371">
        <v>100</v>
      </c>
      <c r="AB41" s="303">
        <v>925</v>
      </c>
      <c r="AC41" s="100">
        <v>2943</v>
      </c>
      <c r="AD41" s="100">
        <v>31</v>
      </c>
      <c r="AE41" s="100">
        <v>250</v>
      </c>
      <c r="AF41" s="100">
        <v>1506</v>
      </c>
      <c r="AG41" s="100">
        <v>6316.75</v>
      </c>
      <c r="AH41" s="100">
        <v>2302.77</v>
      </c>
      <c r="AI41" s="281">
        <v>2324</v>
      </c>
      <c r="AJ41" s="85">
        <v>17060</v>
      </c>
      <c r="AK41" s="6">
        <v>2137</v>
      </c>
      <c r="AL41" s="6">
        <v>2000</v>
      </c>
      <c r="AM41" s="6">
        <v>400</v>
      </c>
      <c r="AN41" s="6">
        <v>30</v>
      </c>
      <c r="AO41" s="67">
        <v>20</v>
      </c>
      <c r="AP41" s="6">
        <v>100</v>
      </c>
      <c r="AQ41" s="67">
        <v>60</v>
      </c>
      <c r="AR41" s="6">
        <v>4000</v>
      </c>
      <c r="AS41" s="6">
        <v>21000</v>
      </c>
      <c r="AT41" s="90">
        <v>50</v>
      </c>
      <c r="AU41" s="85">
        <v>18000</v>
      </c>
      <c r="AV41" s="6">
        <v>45000</v>
      </c>
      <c r="AW41" s="6">
        <v>4200</v>
      </c>
      <c r="AX41" s="6">
        <v>6000</v>
      </c>
      <c r="AY41" s="67">
        <v>0</v>
      </c>
      <c r="AZ41" s="91">
        <v>0</v>
      </c>
      <c r="BA41" s="321">
        <v>54.96</v>
      </c>
      <c r="BB41" s="354">
        <v>27</v>
      </c>
    </row>
    <row r="42" spans="2:54" x14ac:dyDescent="0.25">
      <c r="B42" s="283">
        <v>32</v>
      </c>
      <c r="C42" s="41">
        <v>41799</v>
      </c>
      <c r="D42" s="368" t="s">
        <v>63</v>
      </c>
      <c r="E42" s="83">
        <v>12930</v>
      </c>
      <c r="F42" s="22">
        <v>11720</v>
      </c>
      <c r="G42" s="369">
        <v>401</v>
      </c>
      <c r="H42" s="370">
        <v>96.69</v>
      </c>
      <c r="I42" s="22">
        <v>238</v>
      </c>
      <c r="J42" s="22">
        <v>991.2</v>
      </c>
      <c r="K42" s="64">
        <v>9.0361445783132535</v>
      </c>
      <c r="L42" s="61">
        <v>1E-3</v>
      </c>
      <c r="M42" s="61">
        <v>4</v>
      </c>
      <c r="N42" s="61">
        <v>16</v>
      </c>
      <c r="O42" s="84">
        <v>9</v>
      </c>
      <c r="P42" s="85">
        <v>324</v>
      </c>
      <c r="Q42" s="6">
        <v>2096</v>
      </c>
      <c r="R42" s="6">
        <v>820</v>
      </c>
      <c r="S42" s="6">
        <v>196</v>
      </c>
      <c r="T42" s="90">
        <v>256</v>
      </c>
      <c r="U42" s="92">
        <v>3254</v>
      </c>
      <c r="V42" s="22">
        <v>3471830</v>
      </c>
      <c r="W42" s="60">
        <v>99</v>
      </c>
      <c r="X42" s="60">
        <v>39</v>
      </c>
      <c r="Y42" s="60">
        <v>94</v>
      </c>
      <c r="Z42" s="60">
        <v>37.200000000000003</v>
      </c>
      <c r="AA42" s="371">
        <v>95</v>
      </c>
      <c r="AB42" s="303">
        <v>1772.5</v>
      </c>
      <c r="AC42" s="100">
        <v>7882.8649999999998</v>
      </c>
      <c r="AD42" s="100">
        <v>90</v>
      </c>
      <c r="AE42" s="100">
        <v>652.5</v>
      </c>
      <c r="AF42" s="100">
        <v>3916.5</v>
      </c>
      <c r="AG42" s="100">
        <v>20779.05</v>
      </c>
      <c r="AH42" s="100">
        <v>2897.79</v>
      </c>
      <c r="AI42" s="281">
        <v>2930.9</v>
      </c>
      <c r="AJ42" s="85">
        <v>16300</v>
      </c>
      <c r="AK42" s="6">
        <v>3890</v>
      </c>
      <c r="AL42" s="6">
        <v>2800</v>
      </c>
      <c r="AM42" s="6">
        <v>950</v>
      </c>
      <c r="AN42" s="6">
        <v>780</v>
      </c>
      <c r="AO42" s="67">
        <v>0</v>
      </c>
      <c r="AP42" s="6">
        <v>300</v>
      </c>
      <c r="AQ42" s="67">
        <v>380</v>
      </c>
      <c r="AR42" s="6">
        <v>7500</v>
      </c>
      <c r="AS42" s="6">
        <v>50000</v>
      </c>
      <c r="AT42" s="90">
        <v>30</v>
      </c>
      <c r="AU42" s="85">
        <v>2100</v>
      </c>
      <c r="AV42" s="6">
        <v>5250</v>
      </c>
      <c r="AW42" s="1006">
        <v>0</v>
      </c>
      <c r="AX42" s="1006">
        <v>0</v>
      </c>
      <c r="AY42" s="67">
        <v>0</v>
      </c>
      <c r="AZ42" s="91">
        <v>0</v>
      </c>
      <c r="BA42" s="321">
        <v>51.59</v>
      </c>
      <c r="BB42" s="354">
        <v>31</v>
      </c>
    </row>
    <row r="43" spans="2:54" x14ac:dyDescent="0.25">
      <c r="B43" s="283">
        <v>33</v>
      </c>
      <c r="C43" s="41">
        <v>41801</v>
      </c>
      <c r="D43" s="368" t="s">
        <v>64</v>
      </c>
      <c r="E43" s="83">
        <v>7448</v>
      </c>
      <c r="F43" s="22">
        <v>6215</v>
      </c>
      <c r="G43" s="369">
        <v>793</v>
      </c>
      <c r="H43" s="370">
        <v>88.68</v>
      </c>
      <c r="I43" s="22">
        <v>580</v>
      </c>
      <c r="J43" s="22">
        <v>538.29999999999995</v>
      </c>
      <c r="K43" s="69">
        <v>5.9880239520958085</v>
      </c>
      <c r="L43" s="61">
        <v>1E-3</v>
      </c>
      <c r="M43" s="61">
        <v>4</v>
      </c>
      <c r="N43" s="61">
        <v>15</v>
      </c>
      <c r="O43" s="84">
        <v>4</v>
      </c>
      <c r="P43" s="85">
        <v>167</v>
      </c>
      <c r="Q43" s="6">
        <v>1025</v>
      </c>
      <c r="R43" s="6">
        <v>512</v>
      </c>
      <c r="S43" s="6">
        <v>155</v>
      </c>
      <c r="T43" s="90">
        <v>216</v>
      </c>
      <c r="U43" s="92">
        <v>2040</v>
      </c>
      <c r="V43" s="22">
        <v>2245898</v>
      </c>
      <c r="W43" s="60">
        <v>98</v>
      </c>
      <c r="X43" s="60">
        <v>81</v>
      </c>
      <c r="Y43" s="60">
        <v>98.4</v>
      </c>
      <c r="Z43" s="60">
        <v>51</v>
      </c>
      <c r="AA43" s="371">
        <v>100</v>
      </c>
      <c r="AB43" s="303">
        <v>525</v>
      </c>
      <c r="AC43" s="100">
        <v>1657</v>
      </c>
      <c r="AD43" s="101">
        <v>40</v>
      </c>
      <c r="AE43" s="101">
        <v>290</v>
      </c>
      <c r="AF43" s="101">
        <v>437</v>
      </c>
      <c r="AG43" s="101">
        <v>1544.18</v>
      </c>
      <c r="AH43" s="101">
        <v>2111.1799999999998</v>
      </c>
      <c r="AI43" s="281">
        <v>2135</v>
      </c>
      <c r="AJ43" s="85">
        <v>6468</v>
      </c>
      <c r="AK43" s="6">
        <v>1055</v>
      </c>
      <c r="AL43" s="6">
        <v>285</v>
      </c>
      <c r="AM43" s="6">
        <v>70</v>
      </c>
      <c r="AN43" s="6">
        <v>35</v>
      </c>
      <c r="AO43" s="67">
        <v>0</v>
      </c>
      <c r="AP43" s="6">
        <v>20</v>
      </c>
      <c r="AQ43" s="6">
        <v>28</v>
      </c>
      <c r="AR43" s="6">
        <v>3150</v>
      </c>
      <c r="AS43" s="62">
        <v>38000</v>
      </c>
      <c r="AT43" s="90">
        <v>35</v>
      </c>
      <c r="AU43" s="85">
        <v>4796</v>
      </c>
      <c r="AV43" s="6">
        <v>11000</v>
      </c>
      <c r="AW43" s="62">
        <v>630</v>
      </c>
      <c r="AX43" s="6">
        <v>900</v>
      </c>
      <c r="AY43" s="67">
        <v>4000</v>
      </c>
      <c r="AZ43" s="91">
        <v>8000</v>
      </c>
      <c r="BA43" s="321">
        <v>58.41</v>
      </c>
      <c r="BB43" s="354">
        <v>24</v>
      </c>
    </row>
    <row r="44" spans="2:54" x14ac:dyDescent="0.25">
      <c r="B44" s="283">
        <v>34</v>
      </c>
      <c r="C44" s="41">
        <v>41797</v>
      </c>
      <c r="D44" s="368" t="s">
        <v>71</v>
      </c>
      <c r="E44" s="83">
        <v>8590</v>
      </c>
      <c r="F44" s="22">
        <v>7273</v>
      </c>
      <c r="G44" s="369">
        <v>321</v>
      </c>
      <c r="H44" s="370">
        <v>95.77</v>
      </c>
      <c r="I44" s="22">
        <v>621</v>
      </c>
      <c r="J44" s="22">
        <v>634.20000000000005</v>
      </c>
      <c r="K44" s="69">
        <v>15.6</v>
      </c>
      <c r="L44" s="61">
        <v>1E-3</v>
      </c>
      <c r="M44" s="61">
        <v>8</v>
      </c>
      <c r="N44" s="61">
        <v>9</v>
      </c>
      <c r="O44" s="84">
        <v>9</v>
      </c>
      <c r="P44" s="85">
        <v>162</v>
      </c>
      <c r="Q44" s="6">
        <v>1238</v>
      </c>
      <c r="R44" s="6">
        <v>704</v>
      </c>
      <c r="S44" s="6">
        <v>193</v>
      </c>
      <c r="T44" s="90">
        <v>66</v>
      </c>
      <c r="U44" s="92">
        <v>2530</v>
      </c>
      <c r="V44" s="22">
        <v>2847474</v>
      </c>
      <c r="W44" s="60">
        <v>99</v>
      </c>
      <c r="X44" s="60">
        <v>60</v>
      </c>
      <c r="Y44" s="60">
        <v>95.9</v>
      </c>
      <c r="Z44" s="60">
        <v>29</v>
      </c>
      <c r="AA44" s="371">
        <v>98</v>
      </c>
      <c r="AB44" s="303">
        <v>466</v>
      </c>
      <c r="AC44" s="100">
        <v>3001.3</v>
      </c>
      <c r="AD44" s="101">
        <v>11.5</v>
      </c>
      <c r="AE44" s="101">
        <v>77</v>
      </c>
      <c r="AF44" s="101">
        <v>737</v>
      </c>
      <c r="AG44" s="101">
        <v>706.05</v>
      </c>
      <c r="AH44" s="101">
        <v>407.14</v>
      </c>
      <c r="AI44" s="281">
        <v>445.7</v>
      </c>
      <c r="AJ44" s="85">
        <v>16461</v>
      </c>
      <c r="AK44" s="6">
        <v>1740</v>
      </c>
      <c r="AL44" s="6">
        <v>450</v>
      </c>
      <c r="AM44" s="6">
        <v>77</v>
      </c>
      <c r="AN44" s="6">
        <v>43</v>
      </c>
      <c r="AO44" s="67">
        <v>0</v>
      </c>
      <c r="AP44" s="6">
        <v>70</v>
      </c>
      <c r="AQ44" s="6">
        <v>20</v>
      </c>
      <c r="AR44" s="6">
        <v>2000</v>
      </c>
      <c r="AS44" s="62">
        <v>70000</v>
      </c>
      <c r="AT44" s="90">
        <v>20</v>
      </c>
      <c r="AU44" s="85">
        <v>26100</v>
      </c>
      <c r="AV44" s="6">
        <v>87000</v>
      </c>
      <c r="AW44" s="1006">
        <v>0</v>
      </c>
      <c r="AX44" s="1006">
        <v>0</v>
      </c>
      <c r="AY44" s="67">
        <v>0</v>
      </c>
      <c r="AZ44" s="91">
        <v>0</v>
      </c>
      <c r="BA44" s="321">
        <v>50.65</v>
      </c>
      <c r="BB44" s="354">
        <v>32</v>
      </c>
    </row>
    <row r="45" spans="2:54" ht="15.75" thickBot="1" x14ac:dyDescent="0.3">
      <c r="B45" s="373">
        <v>35</v>
      </c>
      <c r="C45" s="41">
        <v>41807</v>
      </c>
      <c r="D45" s="368" t="s">
        <v>87</v>
      </c>
      <c r="E45" s="83">
        <v>19883</v>
      </c>
      <c r="F45" s="22">
        <v>17588</v>
      </c>
      <c r="G45" s="369">
        <v>893</v>
      </c>
      <c r="H45" s="370">
        <v>95.17</v>
      </c>
      <c r="I45" s="22">
        <v>675</v>
      </c>
      <c r="J45" s="22">
        <v>1630.3</v>
      </c>
      <c r="K45" s="64">
        <v>14.5</v>
      </c>
      <c r="L45" s="61">
        <v>1E-3</v>
      </c>
      <c r="M45" s="61">
        <v>3</v>
      </c>
      <c r="N45" s="61">
        <v>10</v>
      </c>
      <c r="O45" s="84">
        <v>5</v>
      </c>
      <c r="P45" s="85">
        <v>299</v>
      </c>
      <c r="Q45" s="6">
        <v>2817</v>
      </c>
      <c r="R45" s="6">
        <v>1344</v>
      </c>
      <c r="S45" s="6">
        <v>358</v>
      </c>
      <c r="T45" s="90">
        <v>176</v>
      </c>
      <c r="U45" s="92">
        <v>4607</v>
      </c>
      <c r="V45" s="22">
        <v>4552963</v>
      </c>
      <c r="W45" s="60">
        <v>100</v>
      </c>
      <c r="X45" s="60">
        <v>87</v>
      </c>
      <c r="Y45" s="60">
        <v>98.5</v>
      </c>
      <c r="Z45" s="60">
        <v>44.2</v>
      </c>
      <c r="AA45" s="371">
        <v>100</v>
      </c>
      <c r="AB45" s="303">
        <v>1037</v>
      </c>
      <c r="AC45" s="100">
        <v>3080</v>
      </c>
      <c r="AD45" s="100">
        <v>213</v>
      </c>
      <c r="AE45" s="100">
        <v>1857</v>
      </c>
      <c r="AF45" s="100">
        <v>1707</v>
      </c>
      <c r="AG45" s="100">
        <v>7517.42</v>
      </c>
      <c r="AH45" s="100">
        <v>3317.22</v>
      </c>
      <c r="AI45" s="281">
        <v>3610.8</v>
      </c>
      <c r="AJ45" s="85">
        <v>10404</v>
      </c>
      <c r="AK45" s="6">
        <v>2773</v>
      </c>
      <c r="AL45" s="6">
        <v>1925</v>
      </c>
      <c r="AM45" s="6">
        <v>123</v>
      </c>
      <c r="AN45" s="6">
        <v>32</v>
      </c>
      <c r="AO45" s="67">
        <v>1</v>
      </c>
      <c r="AP45" s="6">
        <v>95</v>
      </c>
      <c r="AQ45" s="67">
        <v>65</v>
      </c>
      <c r="AR45" s="6">
        <v>12000</v>
      </c>
      <c r="AS45" s="6">
        <v>82800</v>
      </c>
      <c r="AT45" s="90">
        <v>650</v>
      </c>
      <c r="AU45" s="85">
        <v>24000</v>
      </c>
      <c r="AV45" s="6">
        <v>48000</v>
      </c>
      <c r="AW45" s="6">
        <v>1950</v>
      </c>
      <c r="AX45" s="6">
        <v>2600</v>
      </c>
      <c r="AY45" s="67">
        <v>0</v>
      </c>
      <c r="AZ45" s="91">
        <v>0</v>
      </c>
      <c r="BA45" s="321">
        <v>66.61</v>
      </c>
      <c r="BB45" s="354">
        <v>8</v>
      </c>
    </row>
    <row r="46" spans="2:54" x14ac:dyDescent="0.25">
      <c r="B46" s="392">
        <v>36</v>
      </c>
      <c r="C46" s="41">
        <v>41872</v>
      </c>
      <c r="D46" s="368" t="s">
        <v>65</v>
      </c>
      <c r="E46" s="83">
        <v>7156</v>
      </c>
      <c r="F46" s="22">
        <v>6507</v>
      </c>
      <c r="G46" s="369">
        <v>-46</v>
      </c>
      <c r="H46" s="370">
        <v>100.71</v>
      </c>
      <c r="I46" s="22">
        <v>189</v>
      </c>
      <c r="J46" s="22">
        <v>390.7</v>
      </c>
      <c r="K46" s="64">
        <v>14.1</v>
      </c>
      <c r="L46" s="61">
        <v>1E-3</v>
      </c>
      <c r="M46" s="61">
        <v>6</v>
      </c>
      <c r="N46" s="61">
        <v>12</v>
      </c>
      <c r="O46" s="84">
        <v>6</v>
      </c>
      <c r="P46" s="85">
        <v>97</v>
      </c>
      <c r="Q46" s="6">
        <v>1013</v>
      </c>
      <c r="R46" s="6">
        <v>574</v>
      </c>
      <c r="S46" s="6">
        <v>126</v>
      </c>
      <c r="T46" s="90">
        <v>37</v>
      </c>
      <c r="U46" s="92">
        <v>1970</v>
      </c>
      <c r="V46" s="22">
        <v>2915534</v>
      </c>
      <c r="W46" s="60">
        <v>100</v>
      </c>
      <c r="X46" s="60">
        <v>80</v>
      </c>
      <c r="Y46" s="60">
        <v>100</v>
      </c>
      <c r="Z46" s="60">
        <v>21.4</v>
      </c>
      <c r="AA46" s="371">
        <v>100</v>
      </c>
      <c r="AB46" s="378">
        <v>2700.5</v>
      </c>
      <c r="AC46" s="379">
        <v>16861.575000000001</v>
      </c>
      <c r="AD46" s="379">
        <v>1E-3</v>
      </c>
      <c r="AE46" s="379">
        <v>1E-3</v>
      </c>
      <c r="AF46" s="379">
        <v>263.5</v>
      </c>
      <c r="AG46" s="379">
        <v>2170.92</v>
      </c>
      <c r="AH46" s="379">
        <v>1E-3</v>
      </c>
      <c r="AI46" s="380">
        <v>1E-3</v>
      </c>
      <c r="AJ46" s="85">
        <v>10552</v>
      </c>
      <c r="AK46" s="6">
        <v>873</v>
      </c>
      <c r="AL46" s="6">
        <v>900</v>
      </c>
      <c r="AM46" s="6">
        <v>130</v>
      </c>
      <c r="AN46" s="6">
        <v>310</v>
      </c>
      <c r="AO46" s="67">
        <v>0</v>
      </c>
      <c r="AP46" s="6">
        <v>1350</v>
      </c>
      <c r="AQ46" s="67">
        <v>3720</v>
      </c>
      <c r="AR46" s="6">
        <v>1200</v>
      </c>
      <c r="AS46" s="6">
        <v>10000</v>
      </c>
      <c r="AT46" s="1006">
        <v>0</v>
      </c>
      <c r="AU46" s="85">
        <v>1800</v>
      </c>
      <c r="AV46" s="6">
        <v>4500</v>
      </c>
      <c r="AW46" s="6">
        <v>850</v>
      </c>
      <c r="AX46" s="6">
        <v>1700</v>
      </c>
      <c r="AY46" s="67">
        <v>0</v>
      </c>
      <c r="AZ46" s="91">
        <v>0</v>
      </c>
      <c r="BA46" s="321">
        <v>44.54</v>
      </c>
      <c r="BB46" s="354">
        <v>36</v>
      </c>
    </row>
    <row r="47" spans="2:54" x14ac:dyDescent="0.25">
      <c r="B47" s="283">
        <v>37</v>
      </c>
      <c r="C47" s="304">
        <v>41885</v>
      </c>
      <c r="D47" s="381" t="s">
        <v>66</v>
      </c>
      <c r="E47" s="382">
        <v>7488</v>
      </c>
      <c r="F47" s="273">
        <v>5789</v>
      </c>
      <c r="G47" s="352">
        <v>668</v>
      </c>
      <c r="H47" s="275">
        <v>89.65</v>
      </c>
      <c r="I47" s="273">
        <v>1535</v>
      </c>
      <c r="J47" s="273">
        <v>447.1</v>
      </c>
      <c r="K47" s="353">
        <v>13.4</v>
      </c>
      <c r="L47" s="101">
        <v>1E-3</v>
      </c>
      <c r="M47" s="101">
        <v>8</v>
      </c>
      <c r="N47" s="101">
        <v>6</v>
      </c>
      <c r="O47" s="281">
        <v>8</v>
      </c>
      <c r="P47" s="280">
        <v>158</v>
      </c>
      <c r="Q47" s="265">
        <v>1045</v>
      </c>
      <c r="R47" s="265">
        <v>684</v>
      </c>
      <c r="S47" s="265">
        <v>220</v>
      </c>
      <c r="T47" s="288">
        <v>185</v>
      </c>
      <c r="U47" s="309">
        <v>2400</v>
      </c>
      <c r="V47" s="273">
        <v>4176176</v>
      </c>
      <c r="W47" s="267">
        <v>100</v>
      </c>
      <c r="X47" s="267">
        <v>64</v>
      </c>
      <c r="Y47" s="267">
        <v>90.4</v>
      </c>
      <c r="Z47" s="267">
        <v>50</v>
      </c>
      <c r="AA47" s="383">
        <v>100</v>
      </c>
      <c r="AB47" s="303">
        <v>1337</v>
      </c>
      <c r="AC47" s="100">
        <v>9196.5</v>
      </c>
      <c r="AD47" s="101">
        <v>2</v>
      </c>
      <c r="AE47" s="101">
        <v>3</v>
      </c>
      <c r="AF47" s="101">
        <v>116</v>
      </c>
      <c r="AG47" s="101">
        <v>503</v>
      </c>
      <c r="AH47" s="101">
        <v>1E-3</v>
      </c>
      <c r="AI47" s="281">
        <v>1E-3</v>
      </c>
      <c r="AJ47" s="280">
        <v>15000</v>
      </c>
      <c r="AK47" s="265">
        <v>2124</v>
      </c>
      <c r="AL47" s="265">
        <v>480</v>
      </c>
      <c r="AM47" s="265">
        <v>65</v>
      </c>
      <c r="AN47" s="265">
        <v>30</v>
      </c>
      <c r="AO47" s="268">
        <v>22</v>
      </c>
      <c r="AP47" s="265">
        <v>105</v>
      </c>
      <c r="AQ47" s="265">
        <v>32</v>
      </c>
      <c r="AR47" s="265">
        <v>12180</v>
      </c>
      <c r="AS47" s="277">
        <v>12500</v>
      </c>
      <c r="AT47" s="1006">
        <v>0</v>
      </c>
      <c r="AU47" s="280">
        <v>5057500</v>
      </c>
      <c r="AV47" s="265">
        <v>14450000</v>
      </c>
      <c r="AW47" s="1006">
        <v>0</v>
      </c>
      <c r="AX47" s="1006">
        <v>0</v>
      </c>
      <c r="AY47" s="268">
        <v>0</v>
      </c>
      <c r="AZ47" s="289">
        <v>0</v>
      </c>
      <c r="BA47" s="322">
        <v>54.72</v>
      </c>
      <c r="BB47" s="372">
        <v>28</v>
      </c>
    </row>
    <row r="48" spans="2:54" ht="15.75" thickBot="1" x14ac:dyDescent="0.3">
      <c r="B48" s="384"/>
      <c r="C48" s="307"/>
      <c r="D48" s="385"/>
      <c r="E48" s="386"/>
      <c r="F48" s="291"/>
      <c r="G48" s="387"/>
      <c r="H48" s="388"/>
      <c r="I48" s="291"/>
      <c r="J48" s="291"/>
      <c r="K48" s="324"/>
      <c r="L48" s="294"/>
      <c r="M48" s="294"/>
      <c r="N48" s="294"/>
      <c r="O48" s="311"/>
      <c r="P48" s="316"/>
      <c r="Q48" s="299"/>
      <c r="R48" s="299"/>
      <c r="S48" s="299"/>
      <c r="T48" s="317"/>
      <c r="U48" s="310"/>
      <c r="V48" s="291"/>
      <c r="W48" s="297"/>
      <c r="X48" s="297"/>
      <c r="Y48" s="297"/>
      <c r="Z48" s="297"/>
      <c r="AA48" s="389"/>
      <c r="AB48" s="315"/>
      <c r="AC48" s="298"/>
      <c r="AD48" s="294"/>
      <c r="AE48" s="294"/>
      <c r="AF48" s="294"/>
      <c r="AG48" s="294"/>
      <c r="AH48" s="294"/>
      <c r="AI48" s="311"/>
      <c r="AJ48" s="316"/>
      <c r="AK48" s="299"/>
      <c r="AL48" s="299"/>
      <c r="AM48" s="299"/>
      <c r="AN48" s="299"/>
      <c r="AO48" s="301"/>
      <c r="AP48" s="299"/>
      <c r="AQ48" s="299"/>
      <c r="AR48" s="299"/>
      <c r="AS48" s="300"/>
      <c r="AT48" s="317"/>
      <c r="AU48" s="316"/>
      <c r="AV48" s="299"/>
      <c r="AW48" s="300"/>
      <c r="AX48" s="299"/>
      <c r="AY48" s="301"/>
      <c r="AZ48" s="390"/>
      <c r="BA48" s="323"/>
      <c r="BB48" s="391"/>
    </row>
    <row r="49" spans="2:54" ht="15.75" thickBot="1" x14ac:dyDescent="0.3">
      <c r="B49" s="446"/>
      <c r="C49" s="41"/>
      <c r="D49" s="39"/>
      <c r="E49" s="62"/>
      <c r="F49" s="22"/>
      <c r="G49" s="369"/>
      <c r="H49" s="370"/>
      <c r="I49" s="22"/>
      <c r="J49" s="22"/>
      <c r="K49" s="69"/>
      <c r="L49" s="61"/>
      <c r="M49" s="61"/>
      <c r="N49" s="61"/>
      <c r="O49" s="61"/>
      <c r="P49" s="6"/>
      <c r="Q49" s="6"/>
      <c r="R49" s="6"/>
      <c r="S49" s="6"/>
      <c r="T49" s="6"/>
      <c r="U49" s="22"/>
      <c r="V49" s="22"/>
      <c r="W49" s="60"/>
      <c r="X49" s="60"/>
      <c r="Y49" s="60"/>
      <c r="Z49" s="60"/>
      <c r="AA49" s="65"/>
      <c r="AB49" s="66"/>
      <c r="AC49" s="66"/>
      <c r="AD49" s="61"/>
      <c r="AE49" s="61"/>
      <c r="AF49" s="61"/>
      <c r="AG49" s="61"/>
      <c r="AH49" s="61"/>
      <c r="AI49" s="61"/>
      <c r="AJ49" s="6"/>
      <c r="AK49" s="6"/>
      <c r="AL49" s="6"/>
      <c r="AM49" s="6"/>
      <c r="AN49" s="6"/>
      <c r="AO49" s="67"/>
      <c r="AP49" s="6"/>
      <c r="AQ49" s="6"/>
      <c r="AR49" s="6"/>
      <c r="AS49" s="62"/>
      <c r="AT49" s="6"/>
      <c r="AU49" s="6"/>
      <c r="AV49" s="6"/>
      <c r="AW49" s="62"/>
      <c r="AX49" s="6"/>
      <c r="AY49" s="67"/>
      <c r="AZ49" s="67"/>
      <c r="BA49" s="1018"/>
      <c r="BB49" s="1019"/>
    </row>
    <row r="50" spans="2:54" x14ac:dyDescent="0.25">
      <c r="B50" s="1008" t="s">
        <v>301</v>
      </c>
      <c r="C50" s="1009"/>
      <c r="D50" s="1009"/>
      <c r="E50" s="1009"/>
      <c r="F50" s="1009"/>
      <c r="G50" s="1009"/>
      <c r="H50" s="1009"/>
      <c r="I50" s="1009"/>
      <c r="J50" s="1009"/>
      <c r="K50" s="1010"/>
      <c r="L50" s="61"/>
      <c r="M50" s="61"/>
      <c r="N50" s="61"/>
      <c r="O50" s="61"/>
      <c r="P50" s="6"/>
      <c r="Q50" s="6"/>
      <c r="R50" s="6"/>
      <c r="S50" s="6"/>
      <c r="T50" s="6"/>
      <c r="U50" s="22"/>
      <c r="V50" s="22"/>
      <c r="W50" s="60"/>
      <c r="X50" s="60"/>
      <c r="Y50" s="60"/>
      <c r="Z50" s="60"/>
      <c r="AA50" s="65"/>
      <c r="AB50" s="66"/>
      <c r="AC50" s="66"/>
      <c r="AD50" s="61"/>
      <c r="AE50" s="61"/>
      <c r="AF50" s="61"/>
      <c r="AG50" s="61"/>
      <c r="AH50" s="61"/>
      <c r="AI50" s="61"/>
      <c r="AJ50" s="6"/>
      <c r="AK50" s="6"/>
      <c r="AL50" s="6"/>
      <c r="AM50" s="6"/>
      <c r="AN50" s="6"/>
      <c r="AO50" s="67"/>
      <c r="AP50" s="6"/>
      <c r="AQ50" s="6"/>
      <c r="AR50" s="6"/>
      <c r="AS50" s="62"/>
      <c r="AT50" s="6"/>
      <c r="AU50" s="6"/>
      <c r="AV50" s="6"/>
      <c r="AW50" s="62"/>
      <c r="AX50" s="6"/>
      <c r="AY50" s="67"/>
      <c r="AZ50" s="67"/>
      <c r="BA50" s="1018"/>
      <c r="BB50" s="1019"/>
    </row>
    <row r="51" spans="2:54" x14ac:dyDescent="0.25">
      <c r="B51" s="1017" t="s">
        <v>302</v>
      </c>
      <c r="C51" s="1011"/>
      <c r="D51" s="1011"/>
      <c r="E51" s="1011"/>
      <c r="F51" s="1011"/>
      <c r="G51" s="1011"/>
      <c r="H51" s="1011"/>
      <c r="I51" s="1011"/>
      <c r="J51" s="1011"/>
      <c r="K51" s="1012"/>
      <c r="L51" s="61"/>
      <c r="M51" s="61"/>
      <c r="N51" s="61"/>
      <c r="O51" s="61"/>
      <c r="P51" s="6"/>
      <c r="Q51" s="6"/>
      <c r="R51" s="6"/>
      <c r="S51" s="6"/>
      <c r="T51" s="6"/>
      <c r="U51" s="22"/>
      <c r="V51" s="22"/>
      <c r="W51" s="60"/>
      <c r="X51" s="60"/>
      <c r="Y51" s="60"/>
      <c r="Z51" s="60"/>
      <c r="AA51" s="65"/>
      <c r="AB51" s="66"/>
      <c r="AC51" s="66"/>
      <c r="AD51" s="61"/>
      <c r="AE51" s="61"/>
      <c r="AF51" s="61"/>
      <c r="AG51" s="61"/>
      <c r="AH51" s="61"/>
      <c r="AI51" s="61"/>
      <c r="AJ51" s="6"/>
      <c r="AK51" s="6"/>
      <c r="AL51" s="6"/>
      <c r="AM51" s="6"/>
      <c r="AN51" s="6"/>
      <c r="AO51" s="67"/>
      <c r="AP51" s="6"/>
      <c r="AQ51" s="6"/>
      <c r="AR51" s="6"/>
      <c r="AS51" s="62"/>
      <c r="AT51" s="6"/>
      <c r="AU51" s="6"/>
      <c r="AV51" s="6"/>
      <c r="AW51" s="62"/>
      <c r="AX51" s="6"/>
      <c r="AY51" s="67"/>
      <c r="AZ51" s="67"/>
      <c r="BA51" s="1018"/>
      <c r="BB51" s="1019"/>
    </row>
    <row r="52" spans="2:54" ht="15.75" thickBot="1" x14ac:dyDescent="0.3">
      <c r="B52" s="1013"/>
      <c r="C52" s="27"/>
      <c r="D52" s="27"/>
      <c r="E52" s="27"/>
      <c r="F52" s="27"/>
      <c r="G52" s="27"/>
      <c r="H52" s="1014"/>
      <c r="I52" s="1015"/>
      <c r="J52" s="1015"/>
      <c r="K52" s="1016"/>
      <c r="L52" s="61"/>
      <c r="M52" s="61"/>
      <c r="N52" s="61"/>
      <c r="O52" s="61"/>
      <c r="P52" s="6"/>
      <c r="Q52" s="6"/>
      <c r="R52" s="6"/>
      <c r="S52" s="6"/>
      <c r="T52" s="6"/>
      <c r="U52" s="22"/>
      <c r="V52" s="22"/>
      <c r="W52" s="60"/>
      <c r="X52" s="60"/>
      <c r="Y52" s="60"/>
      <c r="Z52" s="60"/>
      <c r="AA52" s="65"/>
      <c r="AB52" s="66"/>
      <c r="AC52" s="66"/>
      <c r="AD52" s="61"/>
      <c r="AE52" s="61"/>
      <c r="AF52" s="61"/>
      <c r="AG52" s="61"/>
      <c r="AH52" s="61"/>
      <c r="AI52" s="61"/>
      <c r="AJ52" s="6"/>
      <c r="AK52" s="6"/>
      <c r="AL52" s="6"/>
      <c r="AM52" s="6"/>
      <c r="AN52" s="6"/>
      <c r="AO52" s="67"/>
      <c r="AP52" s="6"/>
      <c r="AQ52" s="6"/>
      <c r="AR52" s="6"/>
      <c r="AS52" s="62"/>
      <c r="AT52" s="6"/>
      <c r="AU52" s="6"/>
      <c r="AV52" s="6"/>
      <c r="AW52" s="62"/>
      <c r="AX52" s="6"/>
      <c r="AY52" s="67"/>
      <c r="AZ52" s="67"/>
      <c r="BA52" s="1018"/>
      <c r="BB52" s="1019"/>
    </row>
    <row r="53" spans="2:54" ht="15.75" thickBot="1" x14ac:dyDescent="0.3">
      <c r="L53" s="13"/>
      <c r="U53" s="14"/>
      <c r="V53" s="1"/>
      <c r="AA53" s="15"/>
      <c r="AC53" s="17"/>
      <c r="AI53" s="18"/>
    </row>
    <row r="54" spans="2:54" x14ac:dyDescent="0.25">
      <c r="B54" s="1378" t="s">
        <v>127</v>
      </c>
      <c r="C54" s="1379"/>
      <c r="D54" s="334"/>
      <c r="E54" s="334"/>
      <c r="F54" s="334"/>
      <c r="G54" s="334"/>
      <c r="H54" s="334"/>
      <c r="I54" s="334"/>
      <c r="J54" s="334"/>
      <c r="K54" s="335"/>
      <c r="L54" s="13"/>
      <c r="U54" s="14"/>
      <c r="V54" s="1"/>
      <c r="AA54" s="15"/>
      <c r="AC54" s="17"/>
      <c r="AG54" s="19"/>
      <c r="AI54" s="18"/>
    </row>
    <row r="55" spans="2:54" x14ac:dyDescent="0.25">
      <c r="B55" s="1380" t="s">
        <v>148</v>
      </c>
      <c r="C55" s="1381"/>
      <c r="D55" s="1381"/>
      <c r="E55" s="1381"/>
      <c r="F55" s="1381"/>
      <c r="G55" s="1381"/>
      <c r="H55" s="330"/>
      <c r="I55" s="330"/>
      <c r="J55" s="330"/>
      <c r="K55" s="336"/>
      <c r="L55" s="13"/>
      <c r="U55" s="14"/>
      <c r="V55" s="1"/>
      <c r="AA55" s="15"/>
      <c r="AC55" s="17"/>
    </row>
    <row r="56" spans="2:54" x14ac:dyDescent="0.25">
      <c r="B56" s="339" t="s">
        <v>128</v>
      </c>
      <c r="C56" s="340"/>
      <c r="D56" s="340"/>
      <c r="E56" s="340"/>
      <c r="F56" s="340"/>
      <c r="G56" s="340"/>
      <c r="H56" s="340"/>
      <c r="I56" s="340"/>
      <c r="J56" s="340"/>
      <c r="K56" s="341"/>
      <c r="L56" s="13"/>
      <c r="U56" s="14"/>
      <c r="V56" s="1"/>
      <c r="AA56" s="15"/>
      <c r="AC56" s="17"/>
    </row>
    <row r="57" spans="2:54" x14ac:dyDescent="0.25">
      <c r="B57" s="1380" t="s">
        <v>129</v>
      </c>
      <c r="C57" s="1381"/>
      <c r="D57" s="1381"/>
      <c r="E57" s="1381"/>
      <c r="F57" s="1381"/>
      <c r="G57" s="1381"/>
      <c r="H57" s="1381"/>
      <c r="I57" s="1381"/>
      <c r="J57" s="330"/>
      <c r="K57" s="336"/>
      <c r="L57" s="13"/>
      <c r="U57" s="14"/>
      <c r="V57" s="1"/>
      <c r="AA57" s="15"/>
      <c r="AC57" s="17"/>
    </row>
    <row r="58" spans="2:54" x14ac:dyDescent="0.25">
      <c r="B58" s="1380" t="s">
        <v>130</v>
      </c>
      <c r="C58" s="1381"/>
      <c r="D58" s="1381"/>
      <c r="E58" s="1381"/>
      <c r="F58" s="1381"/>
      <c r="G58" s="1381"/>
      <c r="H58" s="1381"/>
      <c r="I58" s="1381"/>
      <c r="J58" s="1381"/>
      <c r="K58" s="1382"/>
      <c r="L58" s="13"/>
      <c r="U58" s="14"/>
      <c r="V58" s="1"/>
      <c r="AA58" s="15"/>
      <c r="AC58" s="17"/>
    </row>
    <row r="59" spans="2:54" x14ac:dyDescent="0.25">
      <c r="B59" s="342" t="s">
        <v>134</v>
      </c>
      <c r="C59" s="340"/>
      <c r="D59" s="340"/>
      <c r="E59" s="340"/>
      <c r="F59" s="340"/>
      <c r="G59" s="340"/>
      <c r="H59" s="340"/>
      <c r="I59" s="340"/>
      <c r="J59" s="340"/>
      <c r="K59" s="341"/>
      <c r="L59" s="333"/>
      <c r="U59" s="14"/>
      <c r="V59" s="1"/>
      <c r="AA59" s="15"/>
      <c r="AC59" s="17"/>
    </row>
    <row r="60" spans="2:54" x14ac:dyDescent="0.25">
      <c r="B60" s="342" t="s">
        <v>135</v>
      </c>
      <c r="C60" s="340"/>
      <c r="D60" s="340"/>
      <c r="E60" s="340"/>
      <c r="F60" s="340"/>
      <c r="G60" s="340"/>
      <c r="H60" s="340"/>
      <c r="I60" s="340"/>
      <c r="J60" s="340"/>
      <c r="K60" s="341"/>
      <c r="L60" s="13"/>
      <c r="U60" s="14"/>
      <c r="V60" s="1"/>
      <c r="AA60" s="15"/>
      <c r="AC60" s="17"/>
    </row>
    <row r="61" spans="2:54" x14ac:dyDescent="0.25">
      <c r="B61" s="342" t="s">
        <v>136</v>
      </c>
      <c r="C61" s="340"/>
      <c r="D61" s="340"/>
      <c r="E61" s="340"/>
      <c r="F61" s="340"/>
      <c r="G61" s="340"/>
      <c r="H61" s="340"/>
      <c r="I61" s="340"/>
      <c r="J61" s="340"/>
      <c r="K61" s="341"/>
      <c r="L61" s="13"/>
      <c r="U61" s="14"/>
      <c r="V61" s="1"/>
      <c r="AA61" s="20"/>
      <c r="AC61" s="17"/>
    </row>
    <row r="62" spans="2:54" ht="15.75" thickBot="1" x14ac:dyDescent="0.3">
      <c r="B62" s="1305" t="s">
        <v>200</v>
      </c>
      <c r="C62" s="1306"/>
      <c r="D62" s="1306"/>
      <c r="E62" s="1306"/>
      <c r="F62" s="1306"/>
      <c r="G62" s="1306"/>
      <c r="H62" s="1306"/>
      <c r="I62" s="337"/>
      <c r="J62" s="337"/>
      <c r="K62" s="338"/>
      <c r="L62" s="13"/>
      <c r="U62" s="14"/>
      <c r="V62" s="1"/>
      <c r="AA62" s="20"/>
      <c r="AC62" s="17"/>
    </row>
  </sheetData>
  <mergeCells count="126">
    <mergeCell ref="B1:BA1"/>
    <mergeCell ref="E3:O3"/>
    <mergeCell ref="P3:T3"/>
    <mergeCell ref="U3:AA3"/>
    <mergeCell ref="AB3:AI3"/>
    <mergeCell ref="AJ3:AT3"/>
    <mergeCell ref="AU3:AZ3"/>
    <mergeCell ref="E4:I4"/>
    <mergeCell ref="J4:J7"/>
    <mergeCell ref="K5:K7"/>
    <mergeCell ref="Q5:Q7"/>
    <mergeCell ref="L5:L7"/>
    <mergeCell ref="K4:L4"/>
    <mergeCell ref="U4:V4"/>
    <mergeCell ref="BA3:BB7"/>
    <mergeCell ref="M4:O4"/>
    <mergeCell ref="P4:T4"/>
    <mergeCell ref="R5:R7"/>
    <mergeCell ref="S5:S7"/>
    <mergeCell ref="T5:T7"/>
    <mergeCell ref="M5:M7"/>
    <mergeCell ref="N5:N7"/>
    <mergeCell ref="O5:O7"/>
    <mergeCell ref="P5:P7"/>
    <mergeCell ref="W4:X4"/>
    <mergeCell ref="Y4:Z4"/>
    <mergeCell ref="AB4:AC4"/>
    <mergeCell ref="AC5:AC7"/>
    <mergeCell ref="U5:U7"/>
    <mergeCell ref="AA5:AA7"/>
    <mergeCell ref="AB5:AB7"/>
    <mergeCell ref="V5:V7"/>
    <mergeCell ref="W5:W7"/>
    <mergeCell ref="X5:X7"/>
    <mergeCell ref="Y5:Y7"/>
    <mergeCell ref="Z5:Z7"/>
    <mergeCell ref="AF4:AI4"/>
    <mergeCell ref="AJ4:AJ7"/>
    <mergeCell ref="AK4:AK7"/>
    <mergeCell ref="AL4:AL7"/>
    <mergeCell ref="AM4:AM7"/>
    <mergeCell ref="AD5:AD7"/>
    <mergeCell ref="AE5:AE7"/>
    <mergeCell ref="AF5:AF7"/>
    <mergeCell ref="AG5:AG7"/>
    <mergeCell ref="B62:H62"/>
    <mergeCell ref="B54:C54"/>
    <mergeCell ref="B55:G55"/>
    <mergeCell ref="B57:I57"/>
    <mergeCell ref="B58:K58"/>
    <mergeCell ref="AY5:AY7"/>
    <mergeCell ref="AZ5:AZ7"/>
    <mergeCell ref="AH5:AH7"/>
    <mergeCell ref="AI5:AI7"/>
    <mergeCell ref="AU5:AU7"/>
    <mergeCell ref="AV5:AV7"/>
    <mergeCell ref="AW5:AW7"/>
    <mergeCell ref="AX5:AX7"/>
    <mergeCell ref="AT4:AT7"/>
    <mergeCell ref="AU4:AV4"/>
    <mergeCell ref="AW4:AX4"/>
    <mergeCell ref="AY4:AZ4"/>
    <mergeCell ref="AR4:AR7"/>
    <mergeCell ref="AS4:AS7"/>
    <mergeCell ref="AN4:AN7"/>
    <mergeCell ref="AO4:AO7"/>
    <mergeCell ref="AP4:AP7"/>
    <mergeCell ref="AQ4:AQ7"/>
    <mergeCell ref="AD4:AE4"/>
    <mergeCell ref="H8:H9"/>
    <mergeCell ref="I8:I9"/>
    <mergeCell ref="J8:J9"/>
    <mergeCell ref="K8:K9"/>
    <mergeCell ref="L8:L9"/>
    <mergeCell ref="B3:C10"/>
    <mergeCell ref="D3:D9"/>
    <mergeCell ref="E8:E9"/>
    <mergeCell ref="F8:F9"/>
    <mergeCell ref="G8:G9"/>
    <mergeCell ref="H5:H7"/>
    <mergeCell ref="I5:I7"/>
    <mergeCell ref="E5:E7"/>
    <mergeCell ref="F5:F7"/>
    <mergeCell ref="G5:G7"/>
    <mergeCell ref="R8:R9"/>
    <mergeCell ref="S8:S9"/>
    <mergeCell ref="T8:T9"/>
    <mergeCell ref="U8:U9"/>
    <mergeCell ref="V8:V9"/>
    <mergeCell ref="M8:M9"/>
    <mergeCell ref="N8:N9"/>
    <mergeCell ref="O8:O9"/>
    <mergeCell ref="P8:P9"/>
    <mergeCell ref="Q8:Q9"/>
    <mergeCell ref="AB8:AB9"/>
    <mergeCell ref="AC8:AC9"/>
    <mergeCell ref="AD8:AD9"/>
    <mergeCell ref="AE8:AE9"/>
    <mergeCell ref="AF8:AF9"/>
    <mergeCell ref="W8:W9"/>
    <mergeCell ref="X8:X9"/>
    <mergeCell ref="Y8:Y9"/>
    <mergeCell ref="Z8:Z9"/>
    <mergeCell ref="AA8:AA9"/>
    <mergeCell ref="AL8:AL9"/>
    <mergeCell ref="AM8:AM9"/>
    <mergeCell ref="AN8:AN9"/>
    <mergeCell ref="AO8:AO9"/>
    <mergeCell ref="AP8:AP9"/>
    <mergeCell ref="AG8:AG9"/>
    <mergeCell ref="AH8:AH9"/>
    <mergeCell ref="AI8:AI9"/>
    <mergeCell ref="AJ8:AJ9"/>
    <mergeCell ref="AK8:AK9"/>
    <mergeCell ref="BA8:BA9"/>
    <mergeCell ref="BB8:BB9"/>
    <mergeCell ref="AV8:AV9"/>
    <mergeCell ref="AW8:AW9"/>
    <mergeCell ref="AX8:AX9"/>
    <mergeCell ref="AY8:AY9"/>
    <mergeCell ref="AZ8:AZ9"/>
    <mergeCell ref="AQ8:AQ9"/>
    <mergeCell ref="AR8:AR9"/>
    <mergeCell ref="AS8:AS9"/>
    <mergeCell ref="AT8:AT9"/>
    <mergeCell ref="AU8:AU9"/>
  </mergeCells>
  <pageMargins left="0.7" right="0.7" top="0.75" bottom="0.75" header="0.3" footer="0.3"/>
  <pageSetup orientation="portrait" horizontalDpi="4294967292"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AW62"/>
  <sheetViews>
    <sheetView showGridLines="0" zoomScale="124" zoomScaleNormal="124" workbookViewId="0">
      <selection activeCell="V8" sqref="V8:V9"/>
    </sheetView>
  </sheetViews>
  <sheetFormatPr baseColWidth="10" defaultRowHeight="15" x14ac:dyDescent="0.25"/>
  <cols>
    <col min="1" max="1" width="4.7109375" customWidth="1"/>
    <col min="2" max="2" width="4" style="285" bestFit="1" customWidth="1"/>
    <col min="3" max="3" width="11" customWidth="1"/>
    <col min="4" max="4" width="11.140625" customWidth="1"/>
    <col min="5" max="49" width="10.7109375" customWidth="1"/>
    <col min="258" max="258" width="2.85546875" customWidth="1"/>
    <col min="259" max="259" width="8" customWidth="1"/>
    <col min="261" max="261" width="7.5703125" customWidth="1"/>
    <col min="262" max="263" width="7.42578125" customWidth="1"/>
    <col min="264" max="264" width="6.5703125" customWidth="1"/>
    <col min="265" max="265" width="8" customWidth="1"/>
    <col min="266" max="266" width="7.28515625" customWidth="1"/>
    <col min="267" max="268" width="6.42578125" customWidth="1"/>
    <col min="269" max="271" width="5.85546875" customWidth="1"/>
    <col min="272" max="272" width="7" customWidth="1"/>
    <col min="273" max="273" width="7.85546875" customWidth="1"/>
    <col min="274" max="274" width="7.28515625" customWidth="1"/>
    <col min="275" max="275" width="6.85546875" customWidth="1"/>
    <col min="276" max="276" width="7.140625" customWidth="1"/>
    <col min="277" max="277" width="7.7109375" customWidth="1"/>
    <col min="278" max="278" width="10.5703125" customWidth="1"/>
    <col min="279" max="279" width="6.42578125" customWidth="1"/>
    <col min="280" max="280" width="6" customWidth="1"/>
    <col min="281" max="281" width="7.5703125" customWidth="1"/>
    <col min="282" max="282" width="8.42578125" customWidth="1"/>
    <col min="283" max="283" width="7" customWidth="1"/>
    <col min="284" max="284" width="8.28515625" customWidth="1"/>
    <col min="285" max="285" width="8.7109375" customWidth="1"/>
    <col min="286" max="286" width="8" customWidth="1"/>
    <col min="287" max="288" width="8.28515625" customWidth="1"/>
    <col min="289" max="289" width="8.7109375" customWidth="1"/>
    <col min="290" max="290" width="8.28515625" customWidth="1"/>
    <col min="291" max="291" width="8.7109375" customWidth="1"/>
    <col min="292" max="292" width="7.5703125" customWidth="1"/>
    <col min="293" max="293" width="7.140625" customWidth="1"/>
    <col min="294" max="294" width="8.140625" customWidth="1"/>
    <col min="295" max="295" width="8.7109375" customWidth="1"/>
    <col min="296" max="296" width="6.5703125" customWidth="1"/>
    <col min="297" max="298" width="9.7109375" customWidth="1"/>
    <col min="299" max="299" width="8.7109375" customWidth="1"/>
    <col min="300" max="300" width="7.5703125" customWidth="1"/>
    <col min="301" max="301" width="7" customWidth="1"/>
    <col min="302" max="302" width="7.7109375" customWidth="1"/>
    <col min="303" max="303" width="7.5703125" customWidth="1"/>
    <col min="304" max="304" width="7.42578125" customWidth="1"/>
    <col min="305" max="305" width="8.85546875" customWidth="1"/>
    <col min="514" max="514" width="2.85546875" customWidth="1"/>
    <col min="515" max="515" width="8" customWidth="1"/>
    <col min="517" max="517" width="7.5703125" customWidth="1"/>
    <col min="518" max="519" width="7.42578125" customWidth="1"/>
    <col min="520" max="520" width="6.5703125" customWidth="1"/>
    <col min="521" max="521" width="8" customWidth="1"/>
    <col min="522" max="522" width="7.28515625" customWidth="1"/>
    <col min="523" max="524" width="6.42578125" customWidth="1"/>
    <col min="525" max="527" width="5.85546875" customWidth="1"/>
    <col min="528" max="528" width="7" customWidth="1"/>
    <col min="529" max="529" width="7.85546875" customWidth="1"/>
    <col min="530" max="530" width="7.28515625" customWidth="1"/>
    <col min="531" max="531" width="6.85546875" customWidth="1"/>
    <col min="532" max="532" width="7.140625" customWidth="1"/>
    <col min="533" max="533" width="7.7109375" customWidth="1"/>
    <col min="534" max="534" width="10.5703125" customWidth="1"/>
    <col min="535" max="535" width="6.42578125" customWidth="1"/>
    <col min="536" max="536" width="6" customWidth="1"/>
    <col min="537" max="537" width="7.5703125" customWidth="1"/>
    <col min="538" max="538" width="8.42578125" customWidth="1"/>
    <col min="539" max="539" width="7" customWidth="1"/>
    <col min="540" max="540" width="8.28515625" customWidth="1"/>
    <col min="541" max="541" width="8.7109375" customWidth="1"/>
    <col min="542" max="542" width="8" customWidth="1"/>
    <col min="543" max="544" width="8.28515625" customWidth="1"/>
    <col min="545" max="545" width="8.7109375" customWidth="1"/>
    <col min="546" max="546" width="8.28515625" customWidth="1"/>
    <col min="547" max="547" width="8.7109375" customWidth="1"/>
    <col min="548" max="548" width="7.5703125" customWidth="1"/>
    <col min="549" max="549" width="7.140625" customWidth="1"/>
    <col min="550" max="550" width="8.140625" customWidth="1"/>
    <col min="551" max="551" width="8.7109375" customWidth="1"/>
    <col min="552" max="552" width="6.5703125" customWidth="1"/>
    <col min="553" max="554" width="9.7109375" customWidth="1"/>
    <col min="555" max="555" width="8.7109375" customWidth="1"/>
    <col min="556" max="556" width="7.5703125" customWidth="1"/>
    <col min="557" max="557" width="7" customWidth="1"/>
    <col min="558" max="558" width="7.7109375" customWidth="1"/>
    <col min="559" max="559" width="7.5703125" customWidth="1"/>
    <col min="560" max="560" width="7.42578125" customWidth="1"/>
    <col min="561" max="561" width="8.85546875" customWidth="1"/>
    <col min="770" max="770" width="2.85546875" customWidth="1"/>
    <col min="771" max="771" width="8" customWidth="1"/>
    <col min="773" max="773" width="7.5703125" customWidth="1"/>
    <col min="774" max="775" width="7.42578125" customWidth="1"/>
    <col min="776" max="776" width="6.5703125" customWidth="1"/>
    <col min="777" max="777" width="8" customWidth="1"/>
    <col min="778" max="778" width="7.28515625" customWidth="1"/>
    <col min="779" max="780" width="6.42578125" customWidth="1"/>
    <col min="781" max="783" width="5.85546875" customWidth="1"/>
    <col min="784" max="784" width="7" customWidth="1"/>
    <col min="785" max="785" width="7.85546875" customWidth="1"/>
    <col min="786" max="786" width="7.28515625" customWidth="1"/>
    <col min="787" max="787" width="6.85546875" customWidth="1"/>
    <col min="788" max="788" width="7.140625" customWidth="1"/>
    <col min="789" max="789" width="7.7109375" customWidth="1"/>
    <col min="790" max="790" width="10.5703125" customWidth="1"/>
    <col min="791" max="791" width="6.42578125" customWidth="1"/>
    <col min="792" max="792" width="6" customWidth="1"/>
    <col min="793" max="793" width="7.5703125" customWidth="1"/>
    <col min="794" max="794" width="8.42578125" customWidth="1"/>
    <col min="795" max="795" width="7" customWidth="1"/>
    <col min="796" max="796" width="8.28515625" customWidth="1"/>
    <col min="797" max="797" width="8.7109375" customWidth="1"/>
    <col min="798" max="798" width="8" customWidth="1"/>
    <col min="799" max="800" width="8.28515625" customWidth="1"/>
    <col min="801" max="801" width="8.7109375" customWidth="1"/>
    <col min="802" max="802" width="8.28515625" customWidth="1"/>
    <col min="803" max="803" width="8.7109375" customWidth="1"/>
    <col min="804" max="804" width="7.5703125" customWidth="1"/>
    <col min="805" max="805" width="7.140625" customWidth="1"/>
    <col min="806" max="806" width="8.140625" customWidth="1"/>
    <col min="807" max="807" width="8.7109375" customWidth="1"/>
    <col min="808" max="808" width="6.5703125" customWidth="1"/>
    <col min="809" max="810" width="9.7109375" customWidth="1"/>
    <col min="811" max="811" width="8.7109375" customWidth="1"/>
    <col min="812" max="812" width="7.5703125" customWidth="1"/>
    <col min="813" max="813" width="7" customWidth="1"/>
    <col min="814" max="814" width="7.7109375" customWidth="1"/>
    <col min="815" max="815" width="7.5703125" customWidth="1"/>
    <col min="816" max="816" width="7.42578125" customWidth="1"/>
    <col min="817" max="817" width="8.85546875" customWidth="1"/>
    <col min="1026" max="1026" width="2.85546875" customWidth="1"/>
    <col min="1027" max="1027" width="8" customWidth="1"/>
    <col min="1029" max="1029" width="7.5703125" customWidth="1"/>
    <col min="1030" max="1031" width="7.42578125" customWidth="1"/>
    <col min="1032" max="1032" width="6.5703125" customWidth="1"/>
    <col min="1033" max="1033" width="8" customWidth="1"/>
    <col min="1034" max="1034" width="7.28515625" customWidth="1"/>
    <col min="1035" max="1036" width="6.42578125" customWidth="1"/>
    <col min="1037" max="1039" width="5.85546875" customWidth="1"/>
    <col min="1040" max="1040" width="7" customWidth="1"/>
    <col min="1041" max="1041" width="7.85546875" customWidth="1"/>
    <col min="1042" max="1042" width="7.28515625" customWidth="1"/>
    <col min="1043" max="1043" width="6.85546875" customWidth="1"/>
    <col min="1044" max="1044" width="7.140625" customWidth="1"/>
    <col min="1045" max="1045" width="7.7109375" customWidth="1"/>
    <col min="1046" max="1046" width="10.5703125" customWidth="1"/>
    <col min="1047" max="1047" width="6.42578125" customWidth="1"/>
    <col min="1048" max="1048" width="6" customWidth="1"/>
    <col min="1049" max="1049" width="7.5703125" customWidth="1"/>
    <col min="1050" max="1050" width="8.42578125" customWidth="1"/>
    <col min="1051" max="1051" width="7" customWidth="1"/>
    <col min="1052" max="1052" width="8.28515625" customWidth="1"/>
    <col min="1053" max="1053" width="8.7109375" customWidth="1"/>
    <col min="1054" max="1054" width="8" customWidth="1"/>
    <col min="1055" max="1056" width="8.28515625" customWidth="1"/>
    <col min="1057" max="1057" width="8.7109375" customWidth="1"/>
    <col min="1058" max="1058" width="8.28515625" customWidth="1"/>
    <col min="1059" max="1059" width="8.7109375" customWidth="1"/>
    <col min="1060" max="1060" width="7.5703125" customWidth="1"/>
    <col min="1061" max="1061" width="7.140625" customWidth="1"/>
    <col min="1062" max="1062" width="8.140625" customWidth="1"/>
    <col min="1063" max="1063" width="8.7109375" customWidth="1"/>
    <col min="1064" max="1064" width="6.5703125" customWidth="1"/>
    <col min="1065" max="1066" width="9.7109375" customWidth="1"/>
    <col min="1067" max="1067" width="8.7109375" customWidth="1"/>
    <col min="1068" max="1068" width="7.5703125" customWidth="1"/>
    <col min="1069" max="1069" width="7" customWidth="1"/>
    <col min="1070" max="1070" width="7.7109375" customWidth="1"/>
    <col min="1071" max="1071" width="7.5703125" customWidth="1"/>
    <col min="1072" max="1072" width="7.42578125" customWidth="1"/>
    <col min="1073" max="1073" width="8.85546875" customWidth="1"/>
    <col min="1282" max="1282" width="2.85546875" customWidth="1"/>
    <col min="1283" max="1283" width="8" customWidth="1"/>
    <col min="1285" max="1285" width="7.5703125" customWidth="1"/>
    <col min="1286" max="1287" width="7.42578125" customWidth="1"/>
    <col min="1288" max="1288" width="6.5703125" customWidth="1"/>
    <col min="1289" max="1289" width="8" customWidth="1"/>
    <col min="1290" max="1290" width="7.28515625" customWidth="1"/>
    <col min="1291" max="1292" width="6.42578125" customWidth="1"/>
    <col min="1293" max="1295" width="5.85546875" customWidth="1"/>
    <col min="1296" max="1296" width="7" customWidth="1"/>
    <col min="1297" max="1297" width="7.85546875" customWidth="1"/>
    <col min="1298" max="1298" width="7.28515625" customWidth="1"/>
    <col min="1299" max="1299" width="6.85546875" customWidth="1"/>
    <col min="1300" max="1300" width="7.140625" customWidth="1"/>
    <col min="1301" max="1301" width="7.7109375" customWidth="1"/>
    <col min="1302" max="1302" width="10.5703125" customWidth="1"/>
    <col min="1303" max="1303" width="6.42578125" customWidth="1"/>
    <col min="1304" max="1304" width="6" customWidth="1"/>
    <col min="1305" max="1305" width="7.5703125" customWidth="1"/>
    <col min="1306" max="1306" width="8.42578125" customWidth="1"/>
    <col min="1307" max="1307" width="7" customWidth="1"/>
    <col min="1308" max="1308" width="8.28515625" customWidth="1"/>
    <col min="1309" max="1309" width="8.7109375" customWidth="1"/>
    <col min="1310" max="1310" width="8" customWidth="1"/>
    <col min="1311" max="1312" width="8.28515625" customWidth="1"/>
    <col min="1313" max="1313" width="8.7109375" customWidth="1"/>
    <col min="1314" max="1314" width="8.28515625" customWidth="1"/>
    <col min="1315" max="1315" width="8.7109375" customWidth="1"/>
    <col min="1316" max="1316" width="7.5703125" customWidth="1"/>
    <col min="1317" max="1317" width="7.140625" customWidth="1"/>
    <col min="1318" max="1318" width="8.140625" customWidth="1"/>
    <col min="1319" max="1319" width="8.7109375" customWidth="1"/>
    <col min="1320" max="1320" width="6.5703125" customWidth="1"/>
    <col min="1321" max="1322" width="9.7109375" customWidth="1"/>
    <col min="1323" max="1323" width="8.7109375" customWidth="1"/>
    <col min="1324" max="1324" width="7.5703125" customWidth="1"/>
    <col min="1325" max="1325" width="7" customWidth="1"/>
    <col min="1326" max="1326" width="7.7109375" customWidth="1"/>
    <col min="1327" max="1327" width="7.5703125" customWidth="1"/>
    <col min="1328" max="1328" width="7.42578125" customWidth="1"/>
    <col min="1329" max="1329" width="8.85546875" customWidth="1"/>
    <col min="1538" max="1538" width="2.85546875" customWidth="1"/>
    <col min="1539" max="1539" width="8" customWidth="1"/>
    <col min="1541" max="1541" width="7.5703125" customWidth="1"/>
    <col min="1542" max="1543" width="7.42578125" customWidth="1"/>
    <col min="1544" max="1544" width="6.5703125" customWidth="1"/>
    <col min="1545" max="1545" width="8" customWidth="1"/>
    <col min="1546" max="1546" width="7.28515625" customWidth="1"/>
    <col min="1547" max="1548" width="6.42578125" customWidth="1"/>
    <col min="1549" max="1551" width="5.85546875" customWidth="1"/>
    <col min="1552" max="1552" width="7" customWidth="1"/>
    <col min="1553" max="1553" width="7.85546875" customWidth="1"/>
    <col min="1554" max="1554" width="7.28515625" customWidth="1"/>
    <col min="1555" max="1555" width="6.85546875" customWidth="1"/>
    <col min="1556" max="1556" width="7.140625" customWidth="1"/>
    <col min="1557" max="1557" width="7.7109375" customWidth="1"/>
    <col min="1558" max="1558" width="10.5703125" customWidth="1"/>
    <col min="1559" max="1559" width="6.42578125" customWidth="1"/>
    <col min="1560" max="1560" width="6" customWidth="1"/>
    <col min="1561" max="1561" width="7.5703125" customWidth="1"/>
    <col min="1562" max="1562" width="8.42578125" customWidth="1"/>
    <col min="1563" max="1563" width="7" customWidth="1"/>
    <col min="1564" max="1564" width="8.28515625" customWidth="1"/>
    <col min="1565" max="1565" width="8.7109375" customWidth="1"/>
    <col min="1566" max="1566" width="8" customWidth="1"/>
    <col min="1567" max="1568" width="8.28515625" customWidth="1"/>
    <col min="1569" max="1569" width="8.7109375" customWidth="1"/>
    <col min="1570" max="1570" width="8.28515625" customWidth="1"/>
    <col min="1571" max="1571" width="8.7109375" customWidth="1"/>
    <col min="1572" max="1572" width="7.5703125" customWidth="1"/>
    <col min="1573" max="1573" width="7.140625" customWidth="1"/>
    <col min="1574" max="1574" width="8.140625" customWidth="1"/>
    <col min="1575" max="1575" width="8.7109375" customWidth="1"/>
    <col min="1576" max="1576" width="6.5703125" customWidth="1"/>
    <col min="1577" max="1578" width="9.7109375" customWidth="1"/>
    <col min="1579" max="1579" width="8.7109375" customWidth="1"/>
    <col min="1580" max="1580" width="7.5703125" customWidth="1"/>
    <col min="1581" max="1581" width="7" customWidth="1"/>
    <col min="1582" max="1582" width="7.7109375" customWidth="1"/>
    <col min="1583" max="1583" width="7.5703125" customWidth="1"/>
    <col min="1584" max="1584" width="7.42578125" customWidth="1"/>
    <col min="1585" max="1585" width="8.85546875" customWidth="1"/>
    <col min="1794" max="1794" width="2.85546875" customWidth="1"/>
    <col min="1795" max="1795" width="8" customWidth="1"/>
    <col min="1797" max="1797" width="7.5703125" customWidth="1"/>
    <col min="1798" max="1799" width="7.42578125" customWidth="1"/>
    <col min="1800" max="1800" width="6.5703125" customWidth="1"/>
    <col min="1801" max="1801" width="8" customWidth="1"/>
    <col min="1802" max="1802" width="7.28515625" customWidth="1"/>
    <col min="1803" max="1804" width="6.42578125" customWidth="1"/>
    <col min="1805" max="1807" width="5.85546875" customWidth="1"/>
    <col min="1808" max="1808" width="7" customWidth="1"/>
    <col min="1809" max="1809" width="7.85546875" customWidth="1"/>
    <col min="1810" max="1810" width="7.28515625" customWidth="1"/>
    <col min="1811" max="1811" width="6.85546875" customWidth="1"/>
    <col min="1812" max="1812" width="7.140625" customWidth="1"/>
    <col min="1813" max="1813" width="7.7109375" customWidth="1"/>
    <col min="1814" max="1814" width="10.5703125" customWidth="1"/>
    <col min="1815" max="1815" width="6.42578125" customWidth="1"/>
    <col min="1816" max="1816" width="6" customWidth="1"/>
    <col min="1817" max="1817" width="7.5703125" customWidth="1"/>
    <col min="1818" max="1818" width="8.42578125" customWidth="1"/>
    <col min="1819" max="1819" width="7" customWidth="1"/>
    <col min="1820" max="1820" width="8.28515625" customWidth="1"/>
    <col min="1821" max="1821" width="8.7109375" customWidth="1"/>
    <col min="1822" max="1822" width="8" customWidth="1"/>
    <col min="1823" max="1824" width="8.28515625" customWidth="1"/>
    <col min="1825" max="1825" width="8.7109375" customWidth="1"/>
    <col min="1826" max="1826" width="8.28515625" customWidth="1"/>
    <col min="1827" max="1827" width="8.7109375" customWidth="1"/>
    <col min="1828" max="1828" width="7.5703125" customWidth="1"/>
    <col min="1829" max="1829" width="7.140625" customWidth="1"/>
    <col min="1830" max="1830" width="8.140625" customWidth="1"/>
    <col min="1831" max="1831" width="8.7109375" customWidth="1"/>
    <col min="1832" max="1832" width="6.5703125" customWidth="1"/>
    <col min="1833" max="1834" width="9.7109375" customWidth="1"/>
    <col min="1835" max="1835" width="8.7109375" customWidth="1"/>
    <col min="1836" max="1836" width="7.5703125" customWidth="1"/>
    <col min="1837" max="1837" width="7" customWidth="1"/>
    <col min="1838" max="1838" width="7.7109375" customWidth="1"/>
    <col min="1839" max="1839" width="7.5703125" customWidth="1"/>
    <col min="1840" max="1840" width="7.42578125" customWidth="1"/>
    <col min="1841" max="1841" width="8.85546875" customWidth="1"/>
    <col min="2050" max="2050" width="2.85546875" customWidth="1"/>
    <col min="2051" max="2051" width="8" customWidth="1"/>
    <col min="2053" max="2053" width="7.5703125" customWidth="1"/>
    <col min="2054" max="2055" width="7.42578125" customWidth="1"/>
    <col min="2056" max="2056" width="6.5703125" customWidth="1"/>
    <col min="2057" max="2057" width="8" customWidth="1"/>
    <col min="2058" max="2058" width="7.28515625" customWidth="1"/>
    <col min="2059" max="2060" width="6.42578125" customWidth="1"/>
    <col min="2061" max="2063" width="5.85546875" customWidth="1"/>
    <col min="2064" max="2064" width="7" customWidth="1"/>
    <col min="2065" max="2065" width="7.85546875" customWidth="1"/>
    <col min="2066" max="2066" width="7.28515625" customWidth="1"/>
    <col min="2067" max="2067" width="6.85546875" customWidth="1"/>
    <col min="2068" max="2068" width="7.140625" customWidth="1"/>
    <col min="2069" max="2069" width="7.7109375" customWidth="1"/>
    <col min="2070" max="2070" width="10.5703125" customWidth="1"/>
    <col min="2071" max="2071" width="6.42578125" customWidth="1"/>
    <col min="2072" max="2072" width="6" customWidth="1"/>
    <col min="2073" max="2073" width="7.5703125" customWidth="1"/>
    <col min="2074" max="2074" width="8.42578125" customWidth="1"/>
    <col min="2075" max="2075" width="7" customWidth="1"/>
    <col min="2076" max="2076" width="8.28515625" customWidth="1"/>
    <col min="2077" max="2077" width="8.7109375" customWidth="1"/>
    <col min="2078" max="2078" width="8" customWidth="1"/>
    <col min="2079" max="2080" width="8.28515625" customWidth="1"/>
    <col min="2081" max="2081" width="8.7109375" customWidth="1"/>
    <col min="2082" max="2082" width="8.28515625" customWidth="1"/>
    <col min="2083" max="2083" width="8.7109375" customWidth="1"/>
    <col min="2084" max="2084" width="7.5703125" customWidth="1"/>
    <col min="2085" max="2085" width="7.140625" customWidth="1"/>
    <col min="2086" max="2086" width="8.140625" customWidth="1"/>
    <col min="2087" max="2087" width="8.7109375" customWidth="1"/>
    <col min="2088" max="2088" width="6.5703125" customWidth="1"/>
    <col min="2089" max="2090" width="9.7109375" customWidth="1"/>
    <col min="2091" max="2091" width="8.7109375" customWidth="1"/>
    <col min="2092" max="2092" width="7.5703125" customWidth="1"/>
    <col min="2093" max="2093" width="7" customWidth="1"/>
    <col min="2094" max="2094" width="7.7109375" customWidth="1"/>
    <col min="2095" max="2095" width="7.5703125" customWidth="1"/>
    <col min="2096" max="2096" width="7.42578125" customWidth="1"/>
    <col min="2097" max="2097" width="8.85546875" customWidth="1"/>
    <col min="2306" max="2306" width="2.85546875" customWidth="1"/>
    <col min="2307" max="2307" width="8" customWidth="1"/>
    <col min="2309" max="2309" width="7.5703125" customWidth="1"/>
    <col min="2310" max="2311" width="7.42578125" customWidth="1"/>
    <col min="2312" max="2312" width="6.5703125" customWidth="1"/>
    <col min="2313" max="2313" width="8" customWidth="1"/>
    <col min="2314" max="2314" width="7.28515625" customWidth="1"/>
    <col min="2315" max="2316" width="6.42578125" customWidth="1"/>
    <col min="2317" max="2319" width="5.85546875" customWidth="1"/>
    <col min="2320" max="2320" width="7" customWidth="1"/>
    <col min="2321" max="2321" width="7.85546875" customWidth="1"/>
    <col min="2322" max="2322" width="7.28515625" customWidth="1"/>
    <col min="2323" max="2323" width="6.85546875" customWidth="1"/>
    <col min="2324" max="2324" width="7.140625" customWidth="1"/>
    <col min="2325" max="2325" width="7.7109375" customWidth="1"/>
    <col min="2326" max="2326" width="10.5703125" customWidth="1"/>
    <col min="2327" max="2327" width="6.42578125" customWidth="1"/>
    <col min="2328" max="2328" width="6" customWidth="1"/>
    <col min="2329" max="2329" width="7.5703125" customWidth="1"/>
    <col min="2330" max="2330" width="8.42578125" customWidth="1"/>
    <col min="2331" max="2331" width="7" customWidth="1"/>
    <col min="2332" max="2332" width="8.28515625" customWidth="1"/>
    <col min="2333" max="2333" width="8.7109375" customWidth="1"/>
    <col min="2334" max="2334" width="8" customWidth="1"/>
    <col min="2335" max="2336" width="8.28515625" customWidth="1"/>
    <col min="2337" max="2337" width="8.7109375" customWidth="1"/>
    <col min="2338" max="2338" width="8.28515625" customWidth="1"/>
    <col min="2339" max="2339" width="8.7109375" customWidth="1"/>
    <col min="2340" max="2340" width="7.5703125" customWidth="1"/>
    <col min="2341" max="2341" width="7.140625" customWidth="1"/>
    <col min="2342" max="2342" width="8.140625" customWidth="1"/>
    <col min="2343" max="2343" width="8.7109375" customWidth="1"/>
    <col min="2344" max="2344" width="6.5703125" customWidth="1"/>
    <col min="2345" max="2346" width="9.7109375" customWidth="1"/>
    <col min="2347" max="2347" width="8.7109375" customWidth="1"/>
    <col min="2348" max="2348" width="7.5703125" customWidth="1"/>
    <col min="2349" max="2349" width="7" customWidth="1"/>
    <col min="2350" max="2350" width="7.7109375" customWidth="1"/>
    <col min="2351" max="2351" width="7.5703125" customWidth="1"/>
    <col min="2352" max="2352" width="7.42578125" customWidth="1"/>
    <col min="2353" max="2353" width="8.85546875" customWidth="1"/>
    <col min="2562" max="2562" width="2.85546875" customWidth="1"/>
    <col min="2563" max="2563" width="8" customWidth="1"/>
    <col min="2565" max="2565" width="7.5703125" customWidth="1"/>
    <col min="2566" max="2567" width="7.42578125" customWidth="1"/>
    <col min="2568" max="2568" width="6.5703125" customWidth="1"/>
    <col min="2569" max="2569" width="8" customWidth="1"/>
    <col min="2570" max="2570" width="7.28515625" customWidth="1"/>
    <col min="2571" max="2572" width="6.42578125" customWidth="1"/>
    <col min="2573" max="2575" width="5.85546875" customWidth="1"/>
    <col min="2576" max="2576" width="7" customWidth="1"/>
    <col min="2577" max="2577" width="7.85546875" customWidth="1"/>
    <col min="2578" max="2578" width="7.28515625" customWidth="1"/>
    <col min="2579" max="2579" width="6.85546875" customWidth="1"/>
    <col min="2580" max="2580" width="7.140625" customWidth="1"/>
    <col min="2581" max="2581" width="7.7109375" customWidth="1"/>
    <col min="2582" max="2582" width="10.5703125" customWidth="1"/>
    <col min="2583" max="2583" width="6.42578125" customWidth="1"/>
    <col min="2584" max="2584" width="6" customWidth="1"/>
    <col min="2585" max="2585" width="7.5703125" customWidth="1"/>
    <col min="2586" max="2586" width="8.42578125" customWidth="1"/>
    <col min="2587" max="2587" width="7" customWidth="1"/>
    <col min="2588" max="2588" width="8.28515625" customWidth="1"/>
    <col min="2589" max="2589" width="8.7109375" customWidth="1"/>
    <col min="2590" max="2590" width="8" customWidth="1"/>
    <col min="2591" max="2592" width="8.28515625" customWidth="1"/>
    <col min="2593" max="2593" width="8.7109375" customWidth="1"/>
    <col min="2594" max="2594" width="8.28515625" customWidth="1"/>
    <col min="2595" max="2595" width="8.7109375" customWidth="1"/>
    <col min="2596" max="2596" width="7.5703125" customWidth="1"/>
    <col min="2597" max="2597" width="7.140625" customWidth="1"/>
    <col min="2598" max="2598" width="8.140625" customWidth="1"/>
    <col min="2599" max="2599" width="8.7109375" customWidth="1"/>
    <col min="2600" max="2600" width="6.5703125" customWidth="1"/>
    <col min="2601" max="2602" width="9.7109375" customWidth="1"/>
    <col min="2603" max="2603" width="8.7109375" customWidth="1"/>
    <col min="2604" max="2604" width="7.5703125" customWidth="1"/>
    <col min="2605" max="2605" width="7" customWidth="1"/>
    <col min="2606" max="2606" width="7.7109375" customWidth="1"/>
    <col min="2607" max="2607" width="7.5703125" customWidth="1"/>
    <col min="2608" max="2608" width="7.42578125" customWidth="1"/>
    <col min="2609" max="2609" width="8.85546875" customWidth="1"/>
    <col min="2818" max="2818" width="2.85546875" customWidth="1"/>
    <col min="2819" max="2819" width="8" customWidth="1"/>
    <col min="2821" max="2821" width="7.5703125" customWidth="1"/>
    <col min="2822" max="2823" width="7.42578125" customWidth="1"/>
    <col min="2824" max="2824" width="6.5703125" customWidth="1"/>
    <col min="2825" max="2825" width="8" customWidth="1"/>
    <col min="2826" max="2826" width="7.28515625" customWidth="1"/>
    <col min="2827" max="2828" width="6.42578125" customWidth="1"/>
    <col min="2829" max="2831" width="5.85546875" customWidth="1"/>
    <col min="2832" max="2832" width="7" customWidth="1"/>
    <col min="2833" max="2833" width="7.85546875" customWidth="1"/>
    <col min="2834" max="2834" width="7.28515625" customWidth="1"/>
    <col min="2835" max="2835" width="6.85546875" customWidth="1"/>
    <col min="2836" max="2836" width="7.140625" customWidth="1"/>
    <col min="2837" max="2837" width="7.7109375" customWidth="1"/>
    <col min="2838" max="2838" width="10.5703125" customWidth="1"/>
    <col min="2839" max="2839" width="6.42578125" customWidth="1"/>
    <col min="2840" max="2840" width="6" customWidth="1"/>
    <col min="2841" max="2841" width="7.5703125" customWidth="1"/>
    <col min="2842" max="2842" width="8.42578125" customWidth="1"/>
    <col min="2843" max="2843" width="7" customWidth="1"/>
    <col min="2844" max="2844" width="8.28515625" customWidth="1"/>
    <col min="2845" max="2845" width="8.7109375" customWidth="1"/>
    <col min="2846" max="2846" width="8" customWidth="1"/>
    <col min="2847" max="2848" width="8.28515625" customWidth="1"/>
    <col min="2849" max="2849" width="8.7109375" customWidth="1"/>
    <col min="2850" max="2850" width="8.28515625" customWidth="1"/>
    <col min="2851" max="2851" width="8.7109375" customWidth="1"/>
    <col min="2852" max="2852" width="7.5703125" customWidth="1"/>
    <col min="2853" max="2853" width="7.140625" customWidth="1"/>
    <col min="2854" max="2854" width="8.140625" customWidth="1"/>
    <col min="2855" max="2855" width="8.7109375" customWidth="1"/>
    <col min="2856" max="2856" width="6.5703125" customWidth="1"/>
    <col min="2857" max="2858" width="9.7109375" customWidth="1"/>
    <col min="2859" max="2859" width="8.7109375" customWidth="1"/>
    <col min="2860" max="2860" width="7.5703125" customWidth="1"/>
    <col min="2861" max="2861" width="7" customWidth="1"/>
    <col min="2862" max="2862" width="7.7109375" customWidth="1"/>
    <col min="2863" max="2863" width="7.5703125" customWidth="1"/>
    <col min="2864" max="2864" width="7.42578125" customWidth="1"/>
    <col min="2865" max="2865" width="8.85546875" customWidth="1"/>
    <col min="3074" max="3074" width="2.85546875" customWidth="1"/>
    <col min="3075" max="3075" width="8" customWidth="1"/>
    <col min="3077" max="3077" width="7.5703125" customWidth="1"/>
    <col min="3078" max="3079" width="7.42578125" customWidth="1"/>
    <col min="3080" max="3080" width="6.5703125" customWidth="1"/>
    <col min="3081" max="3081" width="8" customWidth="1"/>
    <col min="3082" max="3082" width="7.28515625" customWidth="1"/>
    <col min="3083" max="3084" width="6.42578125" customWidth="1"/>
    <col min="3085" max="3087" width="5.85546875" customWidth="1"/>
    <col min="3088" max="3088" width="7" customWidth="1"/>
    <col min="3089" max="3089" width="7.85546875" customWidth="1"/>
    <col min="3090" max="3090" width="7.28515625" customWidth="1"/>
    <col min="3091" max="3091" width="6.85546875" customWidth="1"/>
    <col min="3092" max="3092" width="7.140625" customWidth="1"/>
    <col min="3093" max="3093" width="7.7109375" customWidth="1"/>
    <col min="3094" max="3094" width="10.5703125" customWidth="1"/>
    <col min="3095" max="3095" width="6.42578125" customWidth="1"/>
    <col min="3096" max="3096" width="6" customWidth="1"/>
    <col min="3097" max="3097" width="7.5703125" customWidth="1"/>
    <col min="3098" max="3098" width="8.42578125" customWidth="1"/>
    <col min="3099" max="3099" width="7" customWidth="1"/>
    <col min="3100" max="3100" width="8.28515625" customWidth="1"/>
    <col min="3101" max="3101" width="8.7109375" customWidth="1"/>
    <col min="3102" max="3102" width="8" customWidth="1"/>
    <col min="3103" max="3104" width="8.28515625" customWidth="1"/>
    <col min="3105" max="3105" width="8.7109375" customWidth="1"/>
    <col min="3106" max="3106" width="8.28515625" customWidth="1"/>
    <col min="3107" max="3107" width="8.7109375" customWidth="1"/>
    <col min="3108" max="3108" width="7.5703125" customWidth="1"/>
    <col min="3109" max="3109" width="7.140625" customWidth="1"/>
    <col min="3110" max="3110" width="8.140625" customWidth="1"/>
    <col min="3111" max="3111" width="8.7109375" customWidth="1"/>
    <col min="3112" max="3112" width="6.5703125" customWidth="1"/>
    <col min="3113" max="3114" width="9.7109375" customWidth="1"/>
    <col min="3115" max="3115" width="8.7109375" customWidth="1"/>
    <col min="3116" max="3116" width="7.5703125" customWidth="1"/>
    <col min="3117" max="3117" width="7" customWidth="1"/>
    <col min="3118" max="3118" width="7.7109375" customWidth="1"/>
    <col min="3119" max="3119" width="7.5703125" customWidth="1"/>
    <col min="3120" max="3120" width="7.42578125" customWidth="1"/>
    <col min="3121" max="3121" width="8.85546875" customWidth="1"/>
    <col min="3330" max="3330" width="2.85546875" customWidth="1"/>
    <col min="3331" max="3331" width="8" customWidth="1"/>
    <col min="3333" max="3333" width="7.5703125" customWidth="1"/>
    <col min="3334" max="3335" width="7.42578125" customWidth="1"/>
    <col min="3336" max="3336" width="6.5703125" customWidth="1"/>
    <col min="3337" max="3337" width="8" customWidth="1"/>
    <col min="3338" max="3338" width="7.28515625" customWidth="1"/>
    <col min="3339" max="3340" width="6.42578125" customWidth="1"/>
    <col min="3341" max="3343" width="5.85546875" customWidth="1"/>
    <col min="3344" max="3344" width="7" customWidth="1"/>
    <col min="3345" max="3345" width="7.85546875" customWidth="1"/>
    <col min="3346" max="3346" width="7.28515625" customWidth="1"/>
    <col min="3347" max="3347" width="6.85546875" customWidth="1"/>
    <col min="3348" max="3348" width="7.140625" customWidth="1"/>
    <col min="3349" max="3349" width="7.7109375" customWidth="1"/>
    <col min="3350" max="3350" width="10.5703125" customWidth="1"/>
    <col min="3351" max="3351" width="6.42578125" customWidth="1"/>
    <col min="3352" max="3352" width="6" customWidth="1"/>
    <col min="3353" max="3353" width="7.5703125" customWidth="1"/>
    <col min="3354" max="3354" width="8.42578125" customWidth="1"/>
    <col min="3355" max="3355" width="7" customWidth="1"/>
    <col min="3356" max="3356" width="8.28515625" customWidth="1"/>
    <col min="3357" max="3357" width="8.7109375" customWidth="1"/>
    <col min="3358" max="3358" width="8" customWidth="1"/>
    <col min="3359" max="3360" width="8.28515625" customWidth="1"/>
    <col min="3361" max="3361" width="8.7109375" customWidth="1"/>
    <col min="3362" max="3362" width="8.28515625" customWidth="1"/>
    <col min="3363" max="3363" width="8.7109375" customWidth="1"/>
    <col min="3364" max="3364" width="7.5703125" customWidth="1"/>
    <col min="3365" max="3365" width="7.140625" customWidth="1"/>
    <col min="3366" max="3366" width="8.140625" customWidth="1"/>
    <col min="3367" max="3367" width="8.7109375" customWidth="1"/>
    <col min="3368" max="3368" width="6.5703125" customWidth="1"/>
    <col min="3369" max="3370" width="9.7109375" customWidth="1"/>
    <col min="3371" max="3371" width="8.7109375" customWidth="1"/>
    <col min="3372" max="3372" width="7.5703125" customWidth="1"/>
    <col min="3373" max="3373" width="7" customWidth="1"/>
    <col min="3374" max="3374" width="7.7109375" customWidth="1"/>
    <col min="3375" max="3375" width="7.5703125" customWidth="1"/>
    <col min="3376" max="3376" width="7.42578125" customWidth="1"/>
    <col min="3377" max="3377" width="8.85546875" customWidth="1"/>
    <col min="3586" max="3586" width="2.85546875" customWidth="1"/>
    <col min="3587" max="3587" width="8" customWidth="1"/>
    <col min="3589" max="3589" width="7.5703125" customWidth="1"/>
    <col min="3590" max="3591" width="7.42578125" customWidth="1"/>
    <col min="3592" max="3592" width="6.5703125" customWidth="1"/>
    <col min="3593" max="3593" width="8" customWidth="1"/>
    <col min="3594" max="3594" width="7.28515625" customWidth="1"/>
    <col min="3595" max="3596" width="6.42578125" customWidth="1"/>
    <col min="3597" max="3599" width="5.85546875" customWidth="1"/>
    <col min="3600" max="3600" width="7" customWidth="1"/>
    <col min="3601" max="3601" width="7.85546875" customWidth="1"/>
    <col min="3602" max="3602" width="7.28515625" customWidth="1"/>
    <col min="3603" max="3603" width="6.85546875" customWidth="1"/>
    <col min="3604" max="3604" width="7.140625" customWidth="1"/>
    <col min="3605" max="3605" width="7.7109375" customWidth="1"/>
    <col min="3606" max="3606" width="10.5703125" customWidth="1"/>
    <col min="3607" max="3607" width="6.42578125" customWidth="1"/>
    <col min="3608" max="3608" width="6" customWidth="1"/>
    <col min="3609" max="3609" width="7.5703125" customWidth="1"/>
    <col min="3610" max="3610" width="8.42578125" customWidth="1"/>
    <col min="3611" max="3611" width="7" customWidth="1"/>
    <col min="3612" max="3612" width="8.28515625" customWidth="1"/>
    <col min="3613" max="3613" width="8.7109375" customWidth="1"/>
    <col min="3614" max="3614" width="8" customWidth="1"/>
    <col min="3615" max="3616" width="8.28515625" customWidth="1"/>
    <col min="3617" max="3617" width="8.7109375" customWidth="1"/>
    <col min="3618" max="3618" width="8.28515625" customWidth="1"/>
    <col min="3619" max="3619" width="8.7109375" customWidth="1"/>
    <col min="3620" max="3620" width="7.5703125" customWidth="1"/>
    <col min="3621" max="3621" width="7.140625" customWidth="1"/>
    <col min="3622" max="3622" width="8.140625" customWidth="1"/>
    <col min="3623" max="3623" width="8.7109375" customWidth="1"/>
    <col min="3624" max="3624" width="6.5703125" customWidth="1"/>
    <col min="3625" max="3626" width="9.7109375" customWidth="1"/>
    <col min="3627" max="3627" width="8.7109375" customWidth="1"/>
    <col min="3628" max="3628" width="7.5703125" customWidth="1"/>
    <col min="3629" max="3629" width="7" customWidth="1"/>
    <col min="3630" max="3630" width="7.7109375" customWidth="1"/>
    <col min="3631" max="3631" width="7.5703125" customWidth="1"/>
    <col min="3632" max="3632" width="7.42578125" customWidth="1"/>
    <col min="3633" max="3633" width="8.85546875" customWidth="1"/>
    <col min="3842" max="3842" width="2.85546875" customWidth="1"/>
    <col min="3843" max="3843" width="8" customWidth="1"/>
    <col min="3845" max="3845" width="7.5703125" customWidth="1"/>
    <col min="3846" max="3847" width="7.42578125" customWidth="1"/>
    <col min="3848" max="3848" width="6.5703125" customWidth="1"/>
    <col min="3849" max="3849" width="8" customWidth="1"/>
    <col min="3850" max="3850" width="7.28515625" customWidth="1"/>
    <col min="3851" max="3852" width="6.42578125" customWidth="1"/>
    <col min="3853" max="3855" width="5.85546875" customWidth="1"/>
    <col min="3856" max="3856" width="7" customWidth="1"/>
    <col min="3857" max="3857" width="7.85546875" customWidth="1"/>
    <col min="3858" max="3858" width="7.28515625" customWidth="1"/>
    <col min="3859" max="3859" width="6.85546875" customWidth="1"/>
    <col min="3860" max="3860" width="7.140625" customWidth="1"/>
    <col min="3861" max="3861" width="7.7109375" customWidth="1"/>
    <col min="3862" max="3862" width="10.5703125" customWidth="1"/>
    <col min="3863" max="3863" width="6.42578125" customWidth="1"/>
    <col min="3864" max="3864" width="6" customWidth="1"/>
    <col min="3865" max="3865" width="7.5703125" customWidth="1"/>
    <col min="3866" max="3866" width="8.42578125" customWidth="1"/>
    <col min="3867" max="3867" width="7" customWidth="1"/>
    <col min="3868" max="3868" width="8.28515625" customWidth="1"/>
    <col min="3869" max="3869" width="8.7109375" customWidth="1"/>
    <col min="3870" max="3870" width="8" customWidth="1"/>
    <col min="3871" max="3872" width="8.28515625" customWidth="1"/>
    <col min="3873" max="3873" width="8.7109375" customWidth="1"/>
    <col min="3874" max="3874" width="8.28515625" customWidth="1"/>
    <col min="3875" max="3875" width="8.7109375" customWidth="1"/>
    <col min="3876" max="3876" width="7.5703125" customWidth="1"/>
    <col min="3877" max="3877" width="7.140625" customWidth="1"/>
    <col min="3878" max="3878" width="8.140625" customWidth="1"/>
    <col min="3879" max="3879" width="8.7109375" customWidth="1"/>
    <col min="3880" max="3880" width="6.5703125" customWidth="1"/>
    <col min="3881" max="3882" width="9.7109375" customWidth="1"/>
    <col min="3883" max="3883" width="8.7109375" customWidth="1"/>
    <col min="3884" max="3884" width="7.5703125" customWidth="1"/>
    <col min="3885" max="3885" width="7" customWidth="1"/>
    <col min="3886" max="3886" width="7.7109375" customWidth="1"/>
    <col min="3887" max="3887" width="7.5703125" customWidth="1"/>
    <col min="3888" max="3888" width="7.42578125" customWidth="1"/>
    <col min="3889" max="3889" width="8.85546875" customWidth="1"/>
    <col min="4098" max="4098" width="2.85546875" customWidth="1"/>
    <col min="4099" max="4099" width="8" customWidth="1"/>
    <col min="4101" max="4101" width="7.5703125" customWidth="1"/>
    <col min="4102" max="4103" width="7.42578125" customWidth="1"/>
    <col min="4104" max="4104" width="6.5703125" customWidth="1"/>
    <col min="4105" max="4105" width="8" customWidth="1"/>
    <col min="4106" max="4106" width="7.28515625" customWidth="1"/>
    <col min="4107" max="4108" width="6.42578125" customWidth="1"/>
    <col min="4109" max="4111" width="5.85546875" customWidth="1"/>
    <col min="4112" max="4112" width="7" customWidth="1"/>
    <col min="4113" max="4113" width="7.85546875" customWidth="1"/>
    <col min="4114" max="4114" width="7.28515625" customWidth="1"/>
    <col min="4115" max="4115" width="6.85546875" customWidth="1"/>
    <col min="4116" max="4116" width="7.140625" customWidth="1"/>
    <col min="4117" max="4117" width="7.7109375" customWidth="1"/>
    <col min="4118" max="4118" width="10.5703125" customWidth="1"/>
    <col min="4119" max="4119" width="6.42578125" customWidth="1"/>
    <col min="4120" max="4120" width="6" customWidth="1"/>
    <col min="4121" max="4121" width="7.5703125" customWidth="1"/>
    <col min="4122" max="4122" width="8.42578125" customWidth="1"/>
    <col min="4123" max="4123" width="7" customWidth="1"/>
    <col min="4124" max="4124" width="8.28515625" customWidth="1"/>
    <col min="4125" max="4125" width="8.7109375" customWidth="1"/>
    <col min="4126" max="4126" width="8" customWidth="1"/>
    <col min="4127" max="4128" width="8.28515625" customWidth="1"/>
    <col min="4129" max="4129" width="8.7109375" customWidth="1"/>
    <col min="4130" max="4130" width="8.28515625" customWidth="1"/>
    <col min="4131" max="4131" width="8.7109375" customWidth="1"/>
    <col min="4132" max="4132" width="7.5703125" customWidth="1"/>
    <col min="4133" max="4133" width="7.140625" customWidth="1"/>
    <col min="4134" max="4134" width="8.140625" customWidth="1"/>
    <col min="4135" max="4135" width="8.7109375" customWidth="1"/>
    <col min="4136" max="4136" width="6.5703125" customWidth="1"/>
    <col min="4137" max="4138" width="9.7109375" customWidth="1"/>
    <col min="4139" max="4139" width="8.7109375" customWidth="1"/>
    <col min="4140" max="4140" width="7.5703125" customWidth="1"/>
    <col min="4141" max="4141" width="7" customWidth="1"/>
    <col min="4142" max="4142" width="7.7109375" customWidth="1"/>
    <col min="4143" max="4143" width="7.5703125" customWidth="1"/>
    <col min="4144" max="4144" width="7.42578125" customWidth="1"/>
    <col min="4145" max="4145" width="8.85546875" customWidth="1"/>
    <col min="4354" max="4354" width="2.85546875" customWidth="1"/>
    <col min="4355" max="4355" width="8" customWidth="1"/>
    <col min="4357" max="4357" width="7.5703125" customWidth="1"/>
    <col min="4358" max="4359" width="7.42578125" customWidth="1"/>
    <col min="4360" max="4360" width="6.5703125" customWidth="1"/>
    <col min="4361" max="4361" width="8" customWidth="1"/>
    <col min="4362" max="4362" width="7.28515625" customWidth="1"/>
    <col min="4363" max="4364" width="6.42578125" customWidth="1"/>
    <col min="4365" max="4367" width="5.85546875" customWidth="1"/>
    <col min="4368" max="4368" width="7" customWidth="1"/>
    <col min="4369" max="4369" width="7.85546875" customWidth="1"/>
    <col min="4370" max="4370" width="7.28515625" customWidth="1"/>
    <col min="4371" max="4371" width="6.85546875" customWidth="1"/>
    <col min="4372" max="4372" width="7.140625" customWidth="1"/>
    <col min="4373" max="4373" width="7.7109375" customWidth="1"/>
    <col min="4374" max="4374" width="10.5703125" customWidth="1"/>
    <col min="4375" max="4375" width="6.42578125" customWidth="1"/>
    <col min="4376" max="4376" width="6" customWidth="1"/>
    <col min="4377" max="4377" width="7.5703125" customWidth="1"/>
    <col min="4378" max="4378" width="8.42578125" customWidth="1"/>
    <col min="4379" max="4379" width="7" customWidth="1"/>
    <col min="4380" max="4380" width="8.28515625" customWidth="1"/>
    <col min="4381" max="4381" width="8.7109375" customWidth="1"/>
    <col min="4382" max="4382" width="8" customWidth="1"/>
    <col min="4383" max="4384" width="8.28515625" customWidth="1"/>
    <col min="4385" max="4385" width="8.7109375" customWidth="1"/>
    <col min="4386" max="4386" width="8.28515625" customWidth="1"/>
    <col min="4387" max="4387" width="8.7109375" customWidth="1"/>
    <col min="4388" max="4388" width="7.5703125" customWidth="1"/>
    <col min="4389" max="4389" width="7.140625" customWidth="1"/>
    <col min="4390" max="4390" width="8.140625" customWidth="1"/>
    <col min="4391" max="4391" width="8.7109375" customWidth="1"/>
    <col min="4392" max="4392" width="6.5703125" customWidth="1"/>
    <col min="4393" max="4394" width="9.7109375" customWidth="1"/>
    <col min="4395" max="4395" width="8.7109375" customWidth="1"/>
    <col min="4396" max="4396" width="7.5703125" customWidth="1"/>
    <col min="4397" max="4397" width="7" customWidth="1"/>
    <col min="4398" max="4398" width="7.7109375" customWidth="1"/>
    <col min="4399" max="4399" width="7.5703125" customWidth="1"/>
    <col min="4400" max="4400" width="7.42578125" customWidth="1"/>
    <col min="4401" max="4401" width="8.85546875" customWidth="1"/>
    <col min="4610" max="4610" width="2.85546875" customWidth="1"/>
    <col min="4611" max="4611" width="8" customWidth="1"/>
    <col min="4613" max="4613" width="7.5703125" customWidth="1"/>
    <col min="4614" max="4615" width="7.42578125" customWidth="1"/>
    <col min="4616" max="4616" width="6.5703125" customWidth="1"/>
    <col min="4617" max="4617" width="8" customWidth="1"/>
    <col min="4618" max="4618" width="7.28515625" customWidth="1"/>
    <col min="4619" max="4620" width="6.42578125" customWidth="1"/>
    <col min="4621" max="4623" width="5.85546875" customWidth="1"/>
    <col min="4624" max="4624" width="7" customWidth="1"/>
    <col min="4625" max="4625" width="7.85546875" customWidth="1"/>
    <col min="4626" max="4626" width="7.28515625" customWidth="1"/>
    <col min="4627" max="4627" width="6.85546875" customWidth="1"/>
    <col min="4628" max="4628" width="7.140625" customWidth="1"/>
    <col min="4629" max="4629" width="7.7109375" customWidth="1"/>
    <col min="4630" max="4630" width="10.5703125" customWidth="1"/>
    <col min="4631" max="4631" width="6.42578125" customWidth="1"/>
    <col min="4632" max="4632" width="6" customWidth="1"/>
    <col min="4633" max="4633" width="7.5703125" customWidth="1"/>
    <col min="4634" max="4634" width="8.42578125" customWidth="1"/>
    <col min="4635" max="4635" width="7" customWidth="1"/>
    <col min="4636" max="4636" width="8.28515625" customWidth="1"/>
    <col min="4637" max="4637" width="8.7109375" customWidth="1"/>
    <col min="4638" max="4638" width="8" customWidth="1"/>
    <col min="4639" max="4640" width="8.28515625" customWidth="1"/>
    <col min="4641" max="4641" width="8.7109375" customWidth="1"/>
    <col min="4642" max="4642" width="8.28515625" customWidth="1"/>
    <col min="4643" max="4643" width="8.7109375" customWidth="1"/>
    <col min="4644" max="4644" width="7.5703125" customWidth="1"/>
    <col min="4645" max="4645" width="7.140625" customWidth="1"/>
    <col min="4646" max="4646" width="8.140625" customWidth="1"/>
    <col min="4647" max="4647" width="8.7109375" customWidth="1"/>
    <col min="4648" max="4648" width="6.5703125" customWidth="1"/>
    <col min="4649" max="4650" width="9.7109375" customWidth="1"/>
    <col min="4651" max="4651" width="8.7109375" customWidth="1"/>
    <col min="4652" max="4652" width="7.5703125" customWidth="1"/>
    <col min="4653" max="4653" width="7" customWidth="1"/>
    <col min="4654" max="4654" width="7.7109375" customWidth="1"/>
    <col min="4655" max="4655" width="7.5703125" customWidth="1"/>
    <col min="4656" max="4656" width="7.42578125" customWidth="1"/>
    <col min="4657" max="4657" width="8.85546875" customWidth="1"/>
    <col min="4866" max="4866" width="2.85546875" customWidth="1"/>
    <col min="4867" max="4867" width="8" customWidth="1"/>
    <col min="4869" max="4869" width="7.5703125" customWidth="1"/>
    <col min="4870" max="4871" width="7.42578125" customWidth="1"/>
    <col min="4872" max="4872" width="6.5703125" customWidth="1"/>
    <col min="4873" max="4873" width="8" customWidth="1"/>
    <col min="4874" max="4874" width="7.28515625" customWidth="1"/>
    <col min="4875" max="4876" width="6.42578125" customWidth="1"/>
    <col min="4877" max="4879" width="5.85546875" customWidth="1"/>
    <col min="4880" max="4880" width="7" customWidth="1"/>
    <col min="4881" max="4881" width="7.85546875" customWidth="1"/>
    <col min="4882" max="4882" width="7.28515625" customWidth="1"/>
    <col min="4883" max="4883" width="6.85546875" customWidth="1"/>
    <col min="4884" max="4884" width="7.140625" customWidth="1"/>
    <col min="4885" max="4885" width="7.7109375" customWidth="1"/>
    <col min="4886" max="4886" width="10.5703125" customWidth="1"/>
    <col min="4887" max="4887" width="6.42578125" customWidth="1"/>
    <col min="4888" max="4888" width="6" customWidth="1"/>
    <col min="4889" max="4889" width="7.5703125" customWidth="1"/>
    <col min="4890" max="4890" width="8.42578125" customWidth="1"/>
    <col min="4891" max="4891" width="7" customWidth="1"/>
    <col min="4892" max="4892" width="8.28515625" customWidth="1"/>
    <col min="4893" max="4893" width="8.7109375" customWidth="1"/>
    <col min="4894" max="4894" width="8" customWidth="1"/>
    <col min="4895" max="4896" width="8.28515625" customWidth="1"/>
    <col min="4897" max="4897" width="8.7109375" customWidth="1"/>
    <col min="4898" max="4898" width="8.28515625" customWidth="1"/>
    <col min="4899" max="4899" width="8.7109375" customWidth="1"/>
    <col min="4900" max="4900" width="7.5703125" customWidth="1"/>
    <col min="4901" max="4901" width="7.140625" customWidth="1"/>
    <col min="4902" max="4902" width="8.140625" customWidth="1"/>
    <col min="4903" max="4903" width="8.7109375" customWidth="1"/>
    <col min="4904" max="4904" width="6.5703125" customWidth="1"/>
    <col min="4905" max="4906" width="9.7109375" customWidth="1"/>
    <col min="4907" max="4907" width="8.7109375" customWidth="1"/>
    <col min="4908" max="4908" width="7.5703125" customWidth="1"/>
    <col min="4909" max="4909" width="7" customWidth="1"/>
    <col min="4910" max="4910" width="7.7109375" customWidth="1"/>
    <col min="4911" max="4911" width="7.5703125" customWidth="1"/>
    <col min="4912" max="4912" width="7.42578125" customWidth="1"/>
    <col min="4913" max="4913" width="8.85546875" customWidth="1"/>
    <col min="5122" max="5122" width="2.85546875" customWidth="1"/>
    <col min="5123" max="5123" width="8" customWidth="1"/>
    <col min="5125" max="5125" width="7.5703125" customWidth="1"/>
    <col min="5126" max="5127" width="7.42578125" customWidth="1"/>
    <col min="5128" max="5128" width="6.5703125" customWidth="1"/>
    <col min="5129" max="5129" width="8" customWidth="1"/>
    <col min="5130" max="5130" width="7.28515625" customWidth="1"/>
    <col min="5131" max="5132" width="6.42578125" customWidth="1"/>
    <col min="5133" max="5135" width="5.85546875" customWidth="1"/>
    <col min="5136" max="5136" width="7" customWidth="1"/>
    <col min="5137" max="5137" width="7.85546875" customWidth="1"/>
    <col min="5138" max="5138" width="7.28515625" customWidth="1"/>
    <col min="5139" max="5139" width="6.85546875" customWidth="1"/>
    <col min="5140" max="5140" width="7.140625" customWidth="1"/>
    <col min="5141" max="5141" width="7.7109375" customWidth="1"/>
    <col min="5142" max="5142" width="10.5703125" customWidth="1"/>
    <col min="5143" max="5143" width="6.42578125" customWidth="1"/>
    <col min="5144" max="5144" width="6" customWidth="1"/>
    <col min="5145" max="5145" width="7.5703125" customWidth="1"/>
    <col min="5146" max="5146" width="8.42578125" customWidth="1"/>
    <col min="5147" max="5147" width="7" customWidth="1"/>
    <col min="5148" max="5148" width="8.28515625" customWidth="1"/>
    <col min="5149" max="5149" width="8.7109375" customWidth="1"/>
    <col min="5150" max="5150" width="8" customWidth="1"/>
    <col min="5151" max="5152" width="8.28515625" customWidth="1"/>
    <col min="5153" max="5153" width="8.7109375" customWidth="1"/>
    <col min="5154" max="5154" width="8.28515625" customWidth="1"/>
    <col min="5155" max="5155" width="8.7109375" customWidth="1"/>
    <col min="5156" max="5156" width="7.5703125" customWidth="1"/>
    <col min="5157" max="5157" width="7.140625" customWidth="1"/>
    <col min="5158" max="5158" width="8.140625" customWidth="1"/>
    <col min="5159" max="5159" width="8.7109375" customWidth="1"/>
    <col min="5160" max="5160" width="6.5703125" customWidth="1"/>
    <col min="5161" max="5162" width="9.7109375" customWidth="1"/>
    <col min="5163" max="5163" width="8.7109375" customWidth="1"/>
    <col min="5164" max="5164" width="7.5703125" customWidth="1"/>
    <col min="5165" max="5165" width="7" customWidth="1"/>
    <col min="5166" max="5166" width="7.7109375" customWidth="1"/>
    <col min="5167" max="5167" width="7.5703125" customWidth="1"/>
    <col min="5168" max="5168" width="7.42578125" customWidth="1"/>
    <col min="5169" max="5169" width="8.85546875" customWidth="1"/>
    <col min="5378" max="5378" width="2.85546875" customWidth="1"/>
    <col min="5379" max="5379" width="8" customWidth="1"/>
    <col min="5381" max="5381" width="7.5703125" customWidth="1"/>
    <col min="5382" max="5383" width="7.42578125" customWidth="1"/>
    <col min="5384" max="5384" width="6.5703125" customWidth="1"/>
    <col min="5385" max="5385" width="8" customWidth="1"/>
    <col min="5386" max="5386" width="7.28515625" customWidth="1"/>
    <col min="5387" max="5388" width="6.42578125" customWidth="1"/>
    <col min="5389" max="5391" width="5.85546875" customWidth="1"/>
    <col min="5392" max="5392" width="7" customWidth="1"/>
    <col min="5393" max="5393" width="7.85546875" customWidth="1"/>
    <col min="5394" max="5394" width="7.28515625" customWidth="1"/>
    <col min="5395" max="5395" width="6.85546875" customWidth="1"/>
    <col min="5396" max="5396" width="7.140625" customWidth="1"/>
    <col min="5397" max="5397" width="7.7109375" customWidth="1"/>
    <col min="5398" max="5398" width="10.5703125" customWidth="1"/>
    <col min="5399" max="5399" width="6.42578125" customWidth="1"/>
    <col min="5400" max="5400" width="6" customWidth="1"/>
    <col min="5401" max="5401" width="7.5703125" customWidth="1"/>
    <col min="5402" max="5402" width="8.42578125" customWidth="1"/>
    <col min="5403" max="5403" width="7" customWidth="1"/>
    <col min="5404" max="5404" width="8.28515625" customWidth="1"/>
    <col min="5405" max="5405" width="8.7109375" customWidth="1"/>
    <col min="5406" max="5406" width="8" customWidth="1"/>
    <col min="5407" max="5408" width="8.28515625" customWidth="1"/>
    <col min="5409" max="5409" width="8.7109375" customWidth="1"/>
    <col min="5410" max="5410" width="8.28515625" customWidth="1"/>
    <col min="5411" max="5411" width="8.7109375" customWidth="1"/>
    <col min="5412" max="5412" width="7.5703125" customWidth="1"/>
    <col min="5413" max="5413" width="7.140625" customWidth="1"/>
    <col min="5414" max="5414" width="8.140625" customWidth="1"/>
    <col min="5415" max="5415" width="8.7109375" customWidth="1"/>
    <col min="5416" max="5416" width="6.5703125" customWidth="1"/>
    <col min="5417" max="5418" width="9.7109375" customWidth="1"/>
    <col min="5419" max="5419" width="8.7109375" customWidth="1"/>
    <col min="5420" max="5420" width="7.5703125" customWidth="1"/>
    <col min="5421" max="5421" width="7" customWidth="1"/>
    <col min="5422" max="5422" width="7.7109375" customWidth="1"/>
    <col min="5423" max="5423" width="7.5703125" customWidth="1"/>
    <col min="5424" max="5424" width="7.42578125" customWidth="1"/>
    <col min="5425" max="5425" width="8.85546875" customWidth="1"/>
    <col min="5634" max="5634" width="2.85546875" customWidth="1"/>
    <col min="5635" max="5635" width="8" customWidth="1"/>
    <col min="5637" max="5637" width="7.5703125" customWidth="1"/>
    <col min="5638" max="5639" width="7.42578125" customWidth="1"/>
    <col min="5640" max="5640" width="6.5703125" customWidth="1"/>
    <col min="5641" max="5641" width="8" customWidth="1"/>
    <col min="5642" max="5642" width="7.28515625" customWidth="1"/>
    <col min="5643" max="5644" width="6.42578125" customWidth="1"/>
    <col min="5645" max="5647" width="5.85546875" customWidth="1"/>
    <col min="5648" max="5648" width="7" customWidth="1"/>
    <col min="5649" max="5649" width="7.85546875" customWidth="1"/>
    <col min="5650" max="5650" width="7.28515625" customWidth="1"/>
    <col min="5651" max="5651" width="6.85546875" customWidth="1"/>
    <col min="5652" max="5652" width="7.140625" customWidth="1"/>
    <col min="5653" max="5653" width="7.7109375" customWidth="1"/>
    <col min="5654" max="5654" width="10.5703125" customWidth="1"/>
    <col min="5655" max="5655" width="6.42578125" customWidth="1"/>
    <col min="5656" max="5656" width="6" customWidth="1"/>
    <col min="5657" max="5657" width="7.5703125" customWidth="1"/>
    <col min="5658" max="5658" width="8.42578125" customWidth="1"/>
    <col min="5659" max="5659" width="7" customWidth="1"/>
    <col min="5660" max="5660" width="8.28515625" customWidth="1"/>
    <col min="5661" max="5661" width="8.7109375" customWidth="1"/>
    <col min="5662" max="5662" width="8" customWidth="1"/>
    <col min="5663" max="5664" width="8.28515625" customWidth="1"/>
    <col min="5665" max="5665" width="8.7109375" customWidth="1"/>
    <col min="5666" max="5666" width="8.28515625" customWidth="1"/>
    <col min="5667" max="5667" width="8.7109375" customWidth="1"/>
    <col min="5668" max="5668" width="7.5703125" customWidth="1"/>
    <col min="5669" max="5669" width="7.140625" customWidth="1"/>
    <col min="5670" max="5670" width="8.140625" customWidth="1"/>
    <col min="5671" max="5671" width="8.7109375" customWidth="1"/>
    <col min="5672" max="5672" width="6.5703125" customWidth="1"/>
    <col min="5673" max="5674" width="9.7109375" customWidth="1"/>
    <col min="5675" max="5675" width="8.7109375" customWidth="1"/>
    <col min="5676" max="5676" width="7.5703125" customWidth="1"/>
    <col min="5677" max="5677" width="7" customWidth="1"/>
    <col min="5678" max="5678" width="7.7109375" customWidth="1"/>
    <col min="5679" max="5679" width="7.5703125" customWidth="1"/>
    <col min="5680" max="5680" width="7.42578125" customWidth="1"/>
    <col min="5681" max="5681" width="8.85546875" customWidth="1"/>
    <col min="5890" max="5890" width="2.85546875" customWidth="1"/>
    <col min="5891" max="5891" width="8" customWidth="1"/>
    <col min="5893" max="5893" width="7.5703125" customWidth="1"/>
    <col min="5894" max="5895" width="7.42578125" customWidth="1"/>
    <col min="5896" max="5896" width="6.5703125" customWidth="1"/>
    <col min="5897" max="5897" width="8" customWidth="1"/>
    <col min="5898" max="5898" width="7.28515625" customWidth="1"/>
    <col min="5899" max="5900" width="6.42578125" customWidth="1"/>
    <col min="5901" max="5903" width="5.85546875" customWidth="1"/>
    <col min="5904" max="5904" width="7" customWidth="1"/>
    <col min="5905" max="5905" width="7.85546875" customWidth="1"/>
    <col min="5906" max="5906" width="7.28515625" customWidth="1"/>
    <col min="5907" max="5907" width="6.85546875" customWidth="1"/>
    <col min="5908" max="5908" width="7.140625" customWidth="1"/>
    <col min="5909" max="5909" width="7.7109375" customWidth="1"/>
    <col min="5910" max="5910" width="10.5703125" customWidth="1"/>
    <col min="5911" max="5911" width="6.42578125" customWidth="1"/>
    <col min="5912" max="5912" width="6" customWidth="1"/>
    <col min="5913" max="5913" width="7.5703125" customWidth="1"/>
    <col min="5914" max="5914" width="8.42578125" customWidth="1"/>
    <col min="5915" max="5915" width="7" customWidth="1"/>
    <col min="5916" max="5916" width="8.28515625" customWidth="1"/>
    <col min="5917" max="5917" width="8.7109375" customWidth="1"/>
    <col min="5918" max="5918" width="8" customWidth="1"/>
    <col min="5919" max="5920" width="8.28515625" customWidth="1"/>
    <col min="5921" max="5921" width="8.7109375" customWidth="1"/>
    <col min="5922" max="5922" width="8.28515625" customWidth="1"/>
    <col min="5923" max="5923" width="8.7109375" customWidth="1"/>
    <col min="5924" max="5924" width="7.5703125" customWidth="1"/>
    <col min="5925" max="5925" width="7.140625" customWidth="1"/>
    <col min="5926" max="5926" width="8.140625" customWidth="1"/>
    <col min="5927" max="5927" width="8.7109375" customWidth="1"/>
    <col min="5928" max="5928" width="6.5703125" customWidth="1"/>
    <col min="5929" max="5930" width="9.7109375" customWidth="1"/>
    <col min="5931" max="5931" width="8.7109375" customWidth="1"/>
    <col min="5932" max="5932" width="7.5703125" customWidth="1"/>
    <col min="5933" max="5933" width="7" customWidth="1"/>
    <col min="5934" max="5934" width="7.7109375" customWidth="1"/>
    <col min="5935" max="5935" width="7.5703125" customWidth="1"/>
    <col min="5936" max="5936" width="7.42578125" customWidth="1"/>
    <col min="5937" max="5937" width="8.85546875" customWidth="1"/>
    <col min="6146" max="6146" width="2.85546875" customWidth="1"/>
    <col min="6147" max="6147" width="8" customWidth="1"/>
    <col min="6149" max="6149" width="7.5703125" customWidth="1"/>
    <col min="6150" max="6151" width="7.42578125" customWidth="1"/>
    <col min="6152" max="6152" width="6.5703125" customWidth="1"/>
    <col min="6153" max="6153" width="8" customWidth="1"/>
    <col min="6154" max="6154" width="7.28515625" customWidth="1"/>
    <col min="6155" max="6156" width="6.42578125" customWidth="1"/>
    <col min="6157" max="6159" width="5.85546875" customWidth="1"/>
    <col min="6160" max="6160" width="7" customWidth="1"/>
    <col min="6161" max="6161" width="7.85546875" customWidth="1"/>
    <col min="6162" max="6162" width="7.28515625" customWidth="1"/>
    <col min="6163" max="6163" width="6.85546875" customWidth="1"/>
    <col min="6164" max="6164" width="7.140625" customWidth="1"/>
    <col min="6165" max="6165" width="7.7109375" customWidth="1"/>
    <col min="6166" max="6166" width="10.5703125" customWidth="1"/>
    <col min="6167" max="6167" width="6.42578125" customWidth="1"/>
    <col min="6168" max="6168" width="6" customWidth="1"/>
    <col min="6169" max="6169" width="7.5703125" customWidth="1"/>
    <col min="6170" max="6170" width="8.42578125" customWidth="1"/>
    <col min="6171" max="6171" width="7" customWidth="1"/>
    <col min="6172" max="6172" width="8.28515625" customWidth="1"/>
    <col min="6173" max="6173" width="8.7109375" customWidth="1"/>
    <col min="6174" max="6174" width="8" customWidth="1"/>
    <col min="6175" max="6176" width="8.28515625" customWidth="1"/>
    <col min="6177" max="6177" width="8.7109375" customWidth="1"/>
    <col min="6178" max="6178" width="8.28515625" customWidth="1"/>
    <col min="6179" max="6179" width="8.7109375" customWidth="1"/>
    <col min="6180" max="6180" width="7.5703125" customWidth="1"/>
    <col min="6181" max="6181" width="7.140625" customWidth="1"/>
    <col min="6182" max="6182" width="8.140625" customWidth="1"/>
    <col min="6183" max="6183" width="8.7109375" customWidth="1"/>
    <col min="6184" max="6184" width="6.5703125" customWidth="1"/>
    <col min="6185" max="6186" width="9.7109375" customWidth="1"/>
    <col min="6187" max="6187" width="8.7109375" customWidth="1"/>
    <col min="6188" max="6188" width="7.5703125" customWidth="1"/>
    <col min="6189" max="6189" width="7" customWidth="1"/>
    <col min="6190" max="6190" width="7.7109375" customWidth="1"/>
    <col min="6191" max="6191" width="7.5703125" customWidth="1"/>
    <col min="6192" max="6192" width="7.42578125" customWidth="1"/>
    <col min="6193" max="6193" width="8.85546875" customWidth="1"/>
    <col min="6402" max="6402" width="2.85546875" customWidth="1"/>
    <col min="6403" max="6403" width="8" customWidth="1"/>
    <col min="6405" max="6405" width="7.5703125" customWidth="1"/>
    <col min="6406" max="6407" width="7.42578125" customWidth="1"/>
    <col min="6408" max="6408" width="6.5703125" customWidth="1"/>
    <col min="6409" max="6409" width="8" customWidth="1"/>
    <col min="6410" max="6410" width="7.28515625" customWidth="1"/>
    <col min="6411" max="6412" width="6.42578125" customWidth="1"/>
    <col min="6413" max="6415" width="5.85546875" customWidth="1"/>
    <col min="6416" max="6416" width="7" customWidth="1"/>
    <col min="6417" max="6417" width="7.85546875" customWidth="1"/>
    <col min="6418" max="6418" width="7.28515625" customWidth="1"/>
    <col min="6419" max="6419" width="6.85546875" customWidth="1"/>
    <col min="6420" max="6420" width="7.140625" customWidth="1"/>
    <col min="6421" max="6421" width="7.7109375" customWidth="1"/>
    <col min="6422" max="6422" width="10.5703125" customWidth="1"/>
    <col min="6423" max="6423" width="6.42578125" customWidth="1"/>
    <col min="6424" max="6424" width="6" customWidth="1"/>
    <col min="6425" max="6425" width="7.5703125" customWidth="1"/>
    <col min="6426" max="6426" width="8.42578125" customWidth="1"/>
    <col min="6427" max="6427" width="7" customWidth="1"/>
    <col min="6428" max="6428" width="8.28515625" customWidth="1"/>
    <col min="6429" max="6429" width="8.7109375" customWidth="1"/>
    <col min="6430" max="6430" width="8" customWidth="1"/>
    <col min="6431" max="6432" width="8.28515625" customWidth="1"/>
    <col min="6433" max="6433" width="8.7109375" customWidth="1"/>
    <col min="6434" max="6434" width="8.28515625" customWidth="1"/>
    <col min="6435" max="6435" width="8.7109375" customWidth="1"/>
    <col min="6436" max="6436" width="7.5703125" customWidth="1"/>
    <col min="6437" max="6437" width="7.140625" customWidth="1"/>
    <col min="6438" max="6438" width="8.140625" customWidth="1"/>
    <col min="6439" max="6439" width="8.7109375" customWidth="1"/>
    <col min="6440" max="6440" width="6.5703125" customWidth="1"/>
    <col min="6441" max="6442" width="9.7109375" customWidth="1"/>
    <col min="6443" max="6443" width="8.7109375" customWidth="1"/>
    <col min="6444" max="6444" width="7.5703125" customWidth="1"/>
    <col min="6445" max="6445" width="7" customWidth="1"/>
    <col min="6446" max="6446" width="7.7109375" customWidth="1"/>
    <col min="6447" max="6447" width="7.5703125" customWidth="1"/>
    <col min="6448" max="6448" width="7.42578125" customWidth="1"/>
    <col min="6449" max="6449" width="8.85546875" customWidth="1"/>
    <col min="6658" max="6658" width="2.85546875" customWidth="1"/>
    <col min="6659" max="6659" width="8" customWidth="1"/>
    <col min="6661" max="6661" width="7.5703125" customWidth="1"/>
    <col min="6662" max="6663" width="7.42578125" customWidth="1"/>
    <col min="6664" max="6664" width="6.5703125" customWidth="1"/>
    <col min="6665" max="6665" width="8" customWidth="1"/>
    <col min="6666" max="6666" width="7.28515625" customWidth="1"/>
    <col min="6667" max="6668" width="6.42578125" customWidth="1"/>
    <col min="6669" max="6671" width="5.85546875" customWidth="1"/>
    <col min="6672" max="6672" width="7" customWidth="1"/>
    <col min="6673" max="6673" width="7.85546875" customWidth="1"/>
    <col min="6674" max="6674" width="7.28515625" customWidth="1"/>
    <col min="6675" max="6675" width="6.85546875" customWidth="1"/>
    <col min="6676" max="6676" width="7.140625" customWidth="1"/>
    <col min="6677" max="6677" width="7.7109375" customWidth="1"/>
    <col min="6678" max="6678" width="10.5703125" customWidth="1"/>
    <col min="6679" max="6679" width="6.42578125" customWidth="1"/>
    <col min="6680" max="6680" width="6" customWidth="1"/>
    <col min="6681" max="6681" width="7.5703125" customWidth="1"/>
    <col min="6682" max="6682" width="8.42578125" customWidth="1"/>
    <col min="6683" max="6683" width="7" customWidth="1"/>
    <col min="6684" max="6684" width="8.28515625" customWidth="1"/>
    <col min="6685" max="6685" width="8.7109375" customWidth="1"/>
    <col min="6686" max="6686" width="8" customWidth="1"/>
    <col min="6687" max="6688" width="8.28515625" customWidth="1"/>
    <col min="6689" max="6689" width="8.7109375" customWidth="1"/>
    <col min="6690" max="6690" width="8.28515625" customWidth="1"/>
    <col min="6691" max="6691" width="8.7109375" customWidth="1"/>
    <col min="6692" max="6692" width="7.5703125" customWidth="1"/>
    <col min="6693" max="6693" width="7.140625" customWidth="1"/>
    <col min="6694" max="6694" width="8.140625" customWidth="1"/>
    <col min="6695" max="6695" width="8.7109375" customWidth="1"/>
    <col min="6696" max="6696" width="6.5703125" customWidth="1"/>
    <col min="6697" max="6698" width="9.7109375" customWidth="1"/>
    <col min="6699" max="6699" width="8.7109375" customWidth="1"/>
    <col min="6700" max="6700" width="7.5703125" customWidth="1"/>
    <col min="6701" max="6701" width="7" customWidth="1"/>
    <col min="6702" max="6702" width="7.7109375" customWidth="1"/>
    <col min="6703" max="6703" width="7.5703125" customWidth="1"/>
    <col min="6704" max="6704" width="7.42578125" customWidth="1"/>
    <col min="6705" max="6705" width="8.85546875" customWidth="1"/>
    <col min="6914" max="6914" width="2.85546875" customWidth="1"/>
    <col min="6915" max="6915" width="8" customWidth="1"/>
    <col min="6917" max="6917" width="7.5703125" customWidth="1"/>
    <col min="6918" max="6919" width="7.42578125" customWidth="1"/>
    <col min="6920" max="6920" width="6.5703125" customWidth="1"/>
    <col min="6921" max="6921" width="8" customWidth="1"/>
    <col min="6922" max="6922" width="7.28515625" customWidth="1"/>
    <col min="6923" max="6924" width="6.42578125" customWidth="1"/>
    <col min="6925" max="6927" width="5.85546875" customWidth="1"/>
    <col min="6928" max="6928" width="7" customWidth="1"/>
    <col min="6929" max="6929" width="7.85546875" customWidth="1"/>
    <col min="6930" max="6930" width="7.28515625" customWidth="1"/>
    <col min="6931" max="6931" width="6.85546875" customWidth="1"/>
    <col min="6932" max="6932" width="7.140625" customWidth="1"/>
    <col min="6933" max="6933" width="7.7109375" customWidth="1"/>
    <col min="6934" max="6934" width="10.5703125" customWidth="1"/>
    <col min="6935" max="6935" width="6.42578125" customWidth="1"/>
    <col min="6936" max="6936" width="6" customWidth="1"/>
    <col min="6937" max="6937" width="7.5703125" customWidth="1"/>
    <col min="6938" max="6938" width="8.42578125" customWidth="1"/>
    <col min="6939" max="6939" width="7" customWidth="1"/>
    <col min="6940" max="6940" width="8.28515625" customWidth="1"/>
    <col min="6941" max="6941" width="8.7109375" customWidth="1"/>
    <col min="6942" max="6942" width="8" customWidth="1"/>
    <col min="6943" max="6944" width="8.28515625" customWidth="1"/>
    <col min="6945" max="6945" width="8.7109375" customWidth="1"/>
    <col min="6946" max="6946" width="8.28515625" customWidth="1"/>
    <col min="6947" max="6947" width="8.7109375" customWidth="1"/>
    <col min="6948" max="6948" width="7.5703125" customWidth="1"/>
    <col min="6949" max="6949" width="7.140625" customWidth="1"/>
    <col min="6950" max="6950" width="8.140625" customWidth="1"/>
    <col min="6951" max="6951" width="8.7109375" customWidth="1"/>
    <col min="6952" max="6952" width="6.5703125" customWidth="1"/>
    <col min="6953" max="6954" width="9.7109375" customWidth="1"/>
    <col min="6955" max="6955" width="8.7109375" customWidth="1"/>
    <col min="6956" max="6956" width="7.5703125" customWidth="1"/>
    <col min="6957" max="6957" width="7" customWidth="1"/>
    <col min="6958" max="6958" width="7.7109375" customWidth="1"/>
    <col min="6959" max="6959" width="7.5703125" customWidth="1"/>
    <col min="6960" max="6960" width="7.42578125" customWidth="1"/>
    <col min="6961" max="6961" width="8.85546875" customWidth="1"/>
    <col min="7170" max="7170" width="2.85546875" customWidth="1"/>
    <col min="7171" max="7171" width="8" customWidth="1"/>
    <col min="7173" max="7173" width="7.5703125" customWidth="1"/>
    <col min="7174" max="7175" width="7.42578125" customWidth="1"/>
    <col min="7176" max="7176" width="6.5703125" customWidth="1"/>
    <col min="7177" max="7177" width="8" customWidth="1"/>
    <col min="7178" max="7178" width="7.28515625" customWidth="1"/>
    <col min="7179" max="7180" width="6.42578125" customWidth="1"/>
    <col min="7181" max="7183" width="5.85546875" customWidth="1"/>
    <col min="7184" max="7184" width="7" customWidth="1"/>
    <col min="7185" max="7185" width="7.85546875" customWidth="1"/>
    <col min="7186" max="7186" width="7.28515625" customWidth="1"/>
    <col min="7187" max="7187" width="6.85546875" customWidth="1"/>
    <col min="7188" max="7188" width="7.140625" customWidth="1"/>
    <col min="7189" max="7189" width="7.7109375" customWidth="1"/>
    <col min="7190" max="7190" width="10.5703125" customWidth="1"/>
    <col min="7191" max="7191" width="6.42578125" customWidth="1"/>
    <col min="7192" max="7192" width="6" customWidth="1"/>
    <col min="7193" max="7193" width="7.5703125" customWidth="1"/>
    <col min="7194" max="7194" width="8.42578125" customWidth="1"/>
    <col min="7195" max="7195" width="7" customWidth="1"/>
    <col min="7196" max="7196" width="8.28515625" customWidth="1"/>
    <col min="7197" max="7197" width="8.7109375" customWidth="1"/>
    <col min="7198" max="7198" width="8" customWidth="1"/>
    <col min="7199" max="7200" width="8.28515625" customWidth="1"/>
    <col min="7201" max="7201" width="8.7109375" customWidth="1"/>
    <col min="7202" max="7202" width="8.28515625" customWidth="1"/>
    <col min="7203" max="7203" width="8.7109375" customWidth="1"/>
    <col min="7204" max="7204" width="7.5703125" customWidth="1"/>
    <col min="7205" max="7205" width="7.140625" customWidth="1"/>
    <col min="7206" max="7206" width="8.140625" customWidth="1"/>
    <col min="7207" max="7207" width="8.7109375" customWidth="1"/>
    <col min="7208" max="7208" width="6.5703125" customWidth="1"/>
    <col min="7209" max="7210" width="9.7109375" customWidth="1"/>
    <col min="7211" max="7211" width="8.7109375" customWidth="1"/>
    <col min="7212" max="7212" width="7.5703125" customWidth="1"/>
    <col min="7213" max="7213" width="7" customWidth="1"/>
    <col min="7214" max="7214" width="7.7109375" customWidth="1"/>
    <col min="7215" max="7215" width="7.5703125" customWidth="1"/>
    <col min="7216" max="7216" width="7.42578125" customWidth="1"/>
    <col min="7217" max="7217" width="8.85546875" customWidth="1"/>
    <col min="7426" max="7426" width="2.85546875" customWidth="1"/>
    <col min="7427" max="7427" width="8" customWidth="1"/>
    <col min="7429" max="7429" width="7.5703125" customWidth="1"/>
    <col min="7430" max="7431" width="7.42578125" customWidth="1"/>
    <col min="7432" max="7432" width="6.5703125" customWidth="1"/>
    <col min="7433" max="7433" width="8" customWidth="1"/>
    <col min="7434" max="7434" width="7.28515625" customWidth="1"/>
    <col min="7435" max="7436" width="6.42578125" customWidth="1"/>
    <col min="7437" max="7439" width="5.85546875" customWidth="1"/>
    <col min="7440" max="7440" width="7" customWidth="1"/>
    <col min="7441" max="7441" width="7.85546875" customWidth="1"/>
    <col min="7442" max="7442" width="7.28515625" customWidth="1"/>
    <col min="7443" max="7443" width="6.85546875" customWidth="1"/>
    <col min="7444" max="7444" width="7.140625" customWidth="1"/>
    <col min="7445" max="7445" width="7.7109375" customWidth="1"/>
    <col min="7446" max="7446" width="10.5703125" customWidth="1"/>
    <col min="7447" max="7447" width="6.42578125" customWidth="1"/>
    <col min="7448" max="7448" width="6" customWidth="1"/>
    <col min="7449" max="7449" width="7.5703125" customWidth="1"/>
    <col min="7450" max="7450" width="8.42578125" customWidth="1"/>
    <col min="7451" max="7451" width="7" customWidth="1"/>
    <col min="7452" max="7452" width="8.28515625" customWidth="1"/>
    <col min="7453" max="7453" width="8.7109375" customWidth="1"/>
    <col min="7454" max="7454" width="8" customWidth="1"/>
    <col min="7455" max="7456" width="8.28515625" customWidth="1"/>
    <col min="7457" max="7457" width="8.7109375" customWidth="1"/>
    <col min="7458" max="7458" width="8.28515625" customWidth="1"/>
    <col min="7459" max="7459" width="8.7109375" customWidth="1"/>
    <col min="7460" max="7460" width="7.5703125" customWidth="1"/>
    <col min="7461" max="7461" width="7.140625" customWidth="1"/>
    <col min="7462" max="7462" width="8.140625" customWidth="1"/>
    <col min="7463" max="7463" width="8.7109375" customWidth="1"/>
    <col min="7464" max="7464" width="6.5703125" customWidth="1"/>
    <col min="7465" max="7466" width="9.7109375" customWidth="1"/>
    <col min="7467" max="7467" width="8.7109375" customWidth="1"/>
    <col min="7468" max="7468" width="7.5703125" customWidth="1"/>
    <col min="7469" max="7469" width="7" customWidth="1"/>
    <col min="7470" max="7470" width="7.7109375" customWidth="1"/>
    <col min="7471" max="7471" width="7.5703125" customWidth="1"/>
    <col min="7472" max="7472" width="7.42578125" customWidth="1"/>
    <col min="7473" max="7473" width="8.85546875" customWidth="1"/>
    <col min="7682" max="7682" width="2.85546875" customWidth="1"/>
    <col min="7683" max="7683" width="8" customWidth="1"/>
    <col min="7685" max="7685" width="7.5703125" customWidth="1"/>
    <col min="7686" max="7687" width="7.42578125" customWidth="1"/>
    <col min="7688" max="7688" width="6.5703125" customWidth="1"/>
    <col min="7689" max="7689" width="8" customWidth="1"/>
    <col min="7690" max="7690" width="7.28515625" customWidth="1"/>
    <col min="7691" max="7692" width="6.42578125" customWidth="1"/>
    <col min="7693" max="7695" width="5.85546875" customWidth="1"/>
    <col min="7696" max="7696" width="7" customWidth="1"/>
    <col min="7697" max="7697" width="7.85546875" customWidth="1"/>
    <col min="7698" max="7698" width="7.28515625" customWidth="1"/>
    <col min="7699" max="7699" width="6.85546875" customWidth="1"/>
    <col min="7700" max="7700" width="7.140625" customWidth="1"/>
    <col min="7701" max="7701" width="7.7109375" customWidth="1"/>
    <col min="7702" max="7702" width="10.5703125" customWidth="1"/>
    <col min="7703" max="7703" width="6.42578125" customWidth="1"/>
    <col min="7704" max="7704" width="6" customWidth="1"/>
    <col min="7705" max="7705" width="7.5703125" customWidth="1"/>
    <col min="7706" max="7706" width="8.42578125" customWidth="1"/>
    <col min="7707" max="7707" width="7" customWidth="1"/>
    <col min="7708" max="7708" width="8.28515625" customWidth="1"/>
    <col min="7709" max="7709" width="8.7109375" customWidth="1"/>
    <col min="7710" max="7710" width="8" customWidth="1"/>
    <col min="7711" max="7712" width="8.28515625" customWidth="1"/>
    <col min="7713" max="7713" width="8.7109375" customWidth="1"/>
    <col min="7714" max="7714" width="8.28515625" customWidth="1"/>
    <col min="7715" max="7715" width="8.7109375" customWidth="1"/>
    <col min="7716" max="7716" width="7.5703125" customWidth="1"/>
    <col min="7717" max="7717" width="7.140625" customWidth="1"/>
    <col min="7718" max="7718" width="8.140625" customWidth="1"/>
    <col min="7719" max="7719" width="8.7109375" customWidth="1"/>
    <col min="7720" max="7720" width="6.5703125" customWidth="1"/>
    <col min="7721" max="7722" width="9.7109375" customWidth="1"/>
    <col min="7723" max="7723" width="8.7109375" customWidth="1"/>
    <col min="7724" max="7724" width="7.5703125" customWidth="1"/>
    <col min="7725" max="7725" width="7" customWidth="1"/>
    <col min="7726" max="7726" width="7.7109375" customWidth="1"/>
    <col min="7727" max="7727" width="7.5703125" customWidth="1"/>
    <col min="7728" max="7728" width="7.42578125" customWidth="1"/>
    <col min="7729" max="7729" width="8.85546875" customWidth="1"/>
    <col min="7938" max="7938" width="2.85546875" customWidth="1"/>
    <col min="7939" max="7939" width="8" customWidth="1"/>
    <col min="7941" max="7941" width="7.5703125" customWidth="1"/>
    <col min="7942" max="7943" width="7.42578125" customWidth="1"/>
    <col min="7944" max="7944" width="6.5703125" customWidth="1"/>
    <col min="7945" max="7945" width="8" customWidth="1"/>
    <col min="7946" max="7946" width="7.28515625" customWidth="1"/>
    <col min="7947" max="7948" width="6.42578125" customWidth="1"/>
    <col min="7949" max="7951" width="5.85546875" customWidth="1"/>
    <col min="7952" max="7952" width="7" customWidth="1"/>
    <col min="7953" max="7953" width="7.85546875" customWidth="1"/>
    <col min="7954" max="7954" width="7.28515625" customWidth="1"/>
    <col min="7955" max="7955" width="6.85546875" customWidth="1"/>
    <col min="7956" max="7956" width="7.140625" customWidth="1"/>
    <col min="7957" max="7957" width="7.7109375" customWidth="1"/>
    <col min="7958" max="7958" width="10.5703125" customWidth="1"/>
    <col min="7959" max="7959" width="6.42578125" customWidth="1"/>
    <col min="7960" max="7960" width="6" customWidth="1"/>
    <col min="7961" max="7961" width="7.5703125" customWidth="1"/>
    <col min="7962" max="7962" width="8.42578125" customWidth="1"/>
    <col min="7963" max="7963" width="7" customWidth="1"/>
    <col min="7964" max="7964" width="8.28515625" customWidth="1"/>
    <col min="7965" max="7965" width="8.7109375" customWidth="1"/>
    <col min="7966" max="7966" width="8" customWidth="1"/>
    <col min="7967" max="7968" width="8.28515625" customWidth="1"/>
    <col min="7969" max="7969" width="8.7109375" customWidth="1"/>
    <col min="7970" max="7970" width="8.28515625" customWidth="1"/>
    <col min="7971" max="7971" width="8.7109375" customWidth="1"/>
    <col min="7972" max="7972" width="7.5703125" customWidth="1"/>
    <col min="7973" max="7973" width="7.140625" customWidth="1"/>
    <col min="7974" max="7974" width="8.140625" customWidth="1"/>
    <col min="7975" max="7975" width="8.7109375" customWidth="1"/>
    <col min="7976" max="7976" width="6.5703125" customWidth="1"/>
    <col min="7977" max="7978" width="9.7109375" customWidth="1"/>
    <col min="7979" max="7979" width="8.7109375" customWidth="1"/>
    <col min="7980" max="7980" width="7.5703125" customWidth="1"/>
    <col min="7981" max="7981" width="7" customWidth="1"/>
    <col min="7982" max="7982" width="7.7109375" customWidth="1"/>
    <col min="7983" max="7983" width="7.5703125" customWidth="1"/>
    <col min="7984" max="7984" width="7.42578125" customWidth="1"/>
    <col min="7985" max="7985" width="8.85546875" customWidth="1"/>
    <col min="8194" max="8194" width="2.85546875" customWidth="1"/>
    <col min="8195" max="8195" width="8" customWidth="1"/>
    <col min="8197" max="8197" width="7.5703125" customWidth="1"/>
    <col min="8198" max="8199" width="7.42578125" customWidth="1"/>
    <col min="8200" max="8200" width="6.5703125" customWidth="1"/>
    <col min="8201" max="8201" width="8" customWidth="1"/>
    <col min="8202" max="8202" width="7.28515625" customWidth="1"/>
    <col min="8203" max="8204" width="6.42578125" customWidth="1"/>
    <col min="8205" max="8207" width="5.85546875" customWidth="1"/>
    <col min="8208" max="8208" width="7" customWidth="1"/>
    <col min="8209" max="8209" width="7.85546875" customWidth="1"/>
    <col min="8210" max="8210" width="7.28515625" customWidth="1"/>
    <col min="8211" max="8211" width="6.85546875" customWidth="1"/>
    <col min="8212" max="8212" width="7.140625" customWidth="1"/>
    <col min="8213" max="8213" width="7.7109375" customWidth="1"/>
    <col min="8214" max="8214" width="10.5703125" customWidth="1"/>
    <col min="8215" max="8215" width="6.42578125" customWidth="1"/>
    <col min="8216" max="8216" width="6" customWidth="1"/>
    <col min="8217" max="8217" width="7.5703125" customWidth="1"/>
    <col min="8218" max="8218" width="8.42578125" customWidth="1"/>
    <col min="8219" max="8219" width="7" customWidth="1"/>
    <col min="8220" max="8220" width="8.28515625" customWidth="1"/>
    <col min="8221" max="8221" width="8.7109375" customWidth="1"/>
    <col min="8222" max="8222" width="8" customWidth="1"/>
    <col min="8223" max="8224" width="8.28515625" customWidth="1"/>
    <col min="8225" max="8225" width="8.7109375" customWidth="1"/>
    <col min="8226" max="8226" width="8.28515625" customWidth="1"/>
    <col min="8227" max="8227" width="8.7109375" customWidth="1"/>
    <col min="8228" max="8228" width="7.5703125" customWidth="1"/>
    <col min="8229" max="8229" width="7.140625" customWidth="1"/>
    <col min="8230" max="8230" width="8.140625" customWidth="1"/>
    <col min="8231" max="8231" width="8.7109375" customWidth="1"/>
    <col min="8232" max="8232" width="6.5703125" customWidth="1"/>
    <col min="8233" max="8234" width="9.7109375" customWidth="1"/>
    <col min="8235" max="8235" width="8.7109375" customWidth="1"/>
    <col min="8236" max="8236" width="7.5703125" customWidth="1"/>
    <col min="8237" max="8237" width="7" customWidth="1"/>
    <col min="8238" max="8238" width="7.7109375" customWidth="1"/>
    <col min="8239" max="8239" width="7.5703125" customWidth="1"/>
    <col min="8240" max="8240" width="7.42578125" customWidth="1"/>
    <col min="8241" max="8241" width="8.85546875" customWidth="1"/>
    <col min="8450" max="8450" width="2.85546875" customWidth="1"/>
    <col min="8451" max="8451" width="8" customWidth="1"/>
    <col min="8453" max="8453" width="7.5703125" customWidth="1"/>
    <col min="8454" max="8455" width="7.42578125" customWidth="1"/>
    <col min="8456" max="8456" width="6.5703125" customWidth="1"/>
    <col min="8457" max="8457" width="8" customWidth="1"/>
    <col min="8458" max="8458" width="7.28515625" customWidth="1"/>
    <col min="8459" max="8460" width="6.42578125" customWidth="1"/>
    <col min="8461" max="8463" width="5.85546875" customWidth="1"/>
    <col min="8464" max="8464" width="7" customWidth="1"/>
    <col min="8465" max="8465" width="7.85546875" customWidth="1"/>
    <col min="8466" max="8466" width="7.28515625" customWidth="1"/>
    <col min="8467" max="8467" width="6.85546875" customWidth="1"/>
    <col min="8468" max="8468" width="7.140625" customWidth="1"/>
    <col min="8469" max="8469" width="7.7109375" customWidth="1"/>
    <col min="8470" max="8470" width="10.5703125" customWidth="1"/>
    <col min="8471" max="8471" width="6.42578125" customWidth="1"/>
    <col min="8472" max="8472" width="6" customWidth="1"/>
    <col min="8473" max="8473" width="7.5703125" customWidth="1"/>
    <col min="8474" max="8474" width="8.42578125" customWidth="1"/>
    <col min="8475" max="8475" width="7" customWidth="1"/>
    <col min="8476" max="8476" width="8.28515625" customWidth="1"/>
    <col min="8477" max="8477" width="8.7109375" customWidth="1"/>
    <col min="8478" max="8478" width="8" customWidth="1"/>
    <col min="8479" max="8480" width="8.28515625" customWidth="1"/>
    <col min="8481" max="8481" width="8.7109375" customWidth="1"/>
    <col min="8482" max="8482" width="8.28515625" customWidth="1"/>
    <col min="8483" max="8483" width="8.7109375" customWidth="1"/>
    <col min="8484" max="8484" width="7.5703125" customWidth="1"/>
    <col min="8485" max="8485" width="7.140625" customWidth="1"/>
    <col min="8486" max="8486" width="8.140625" customWidth="1"/>
    <col min="8487" max="8487" width="8.7109375" customWidth="1"/>
    <col min="8488" max="8488" width="6.5703125" customWidth="1"/>
    <col min="8489" max="8490" width="9.7109375" customWidth="1"/>
    <col min="8491" max="8491" width="8.7109375" customWidth="1"/>
    <col min="8492" max="8492" width="7.5703125" customWidth="1"/>
    <col min="8493" max="8493" width="7" customWidth="1"/>
    <col min="8494" max="8494" width="7.7109375" customWidth="1"/>
    <col min="8495" max="8495" width="7.5703125" customWidth="1"/>
    <col min="8496" max="8496" width="7.42578125" customWidth="1"/>
    <col min="8497" max="8497" width="8.85546875" customWidth="1"/>
    <col min="8706" max="8706" width="2.85546875" customWidth="1"/>
    <col min="8707" max="8707" width="8" customWidth="1"/>
    <col min="8709" max="8709" width="7.5703125" customWidth="1"/>
    <col min="8710" max="8711" width="7.42578125" customWidth="1"/>
    <col min="8712" max="8712" width="6.5703125" customWidth="1"/>
    <col min="8713" max="8713" width="8" customWidth="1"/>
    <col min="8714" max="8714" width="7.28515625" customWidth="1"/>
    <col min="8715" max="8716" width="6.42578125" customWidth="1"/>
    <col min="8717" max="8719" width="5.85546875" customWidth="1"/>
    <col min="8720" max="8720" width="7" customWidth="1"/>
    <col min="8721" max="8721" width="7.85546875" customWidth="1"/>
    <col min="8722" max="8722" width="7.28515625" customWidth="1"/>
    <col min="8723" max="8723" width="6.85546875" customWidth="1"/>
    <col min="8724" max="8724" width="7.140625" customWidth="1"/>
    <col min="8725" max="8725" width="7.7109375" customWidth="1"/>
    <col min="8726" max="8726" width="10.5703125" customWidth="1"/>
    <col min="8727" max="8727" width="6.42578125" customWidth="1"/>
    <col min="8728" max="8728" width="6" customWidth="1"/>
    <col min="8729" max="8729" width="7.5703125" customWidth="1"/>
    <col min="8730" max="8730" width="8.42578125" customWidth="1"/>
    <col min="8731" max="8731" width="7" customWidth="1"/>
    <col min="8732" max="8732" width="8.28515625" customWidth="1"/>
    <col min="8733" max="8733" width="8.7109375" customWidth="1"/>
    <col min="8734" max="8734" width="8" customWidth="1"/>
    <col min="8735" max="8736" width="8.28515625" customWidth="1"/>
    <col min="8737" max="8737" width="8.7109375" customWidth="1"/>
    <col min="8738" max="8738" width="8.28515625" customWidth="1"/>
    <col min="8739" max="8739" width="8.7109375" customWidth="1"/>
    <col min="8740" max="8740" width="7.5703125" customWidth="1"/>
    <col min="8741" max="8741" width="7.140625" customWidth="1"/>
    <col min="8742" max="8742" width="8.140625" customWidth="1"/>
    <col min="8743" max="8743" width="8.7109375" customWidth="1"/>
    <col min="8744" max="8744" width="6.5703125" customWidth="1"/>
    <col min="8745" max="8746" width="9.7109375" customWidth="1"/>
    <col min="8747" max="8747" width="8.7109375" customWidth="1"/>
    <col min="8748" max="8748" width="7.5703125" customWidth="1"/>
    <col min="8749" max="8749" width="7" customWidth="1"/>
    <col min="8750" max="8750" width="7.7109375" customWidth="1"/>
    <col min="8751" max="8751" width="7.5703125" customWidth="1"/>
    <col min="8752" max="8752" width="7.42578125" customWidth="1"/>
    <col min="8753" max="8753" width="8.85546875" customWidth="1"/>
    <col min="8962" max="8962" width="2.85546875" customWidth="1"/>
    <col min="8963" max="8963" width="8" customWidth="1"/>
    <col min="8965" max="8965" width="7.5703125" customWidth="1"/>
    <col min="8966" max="8967" width="7.42578125" customWidth="1"/>
    <col min="8968" max="8968" width="6.5703125" customWidth="1"/>
    <col min="8969" max="8969" width="8" customWidth="1"/>
    <col min="8970" max="8970" width="7.28515625" customWidth="1"/>
    <col min="8971" max="8972" width="6.42578125" customWidth="1"/>
    <col min="8973" max="8975" width="5.85546875" customWidth="1"/>
    <col min="8976" max="8976" width="7" customWidth="1"/>
    <col min="8977" max="8977" width="7.85546875" customWidth="1"/>
    <col min="8978" max="8978" width="7.28515625" customWidth="1"/>
    <col min="8979" max="8979" width="6.85546875" customWidth="1"/>
    <col min="8980" max="8980" width="7.140625" customWidth="1"/>
    <col min="8981" max="8981" width="7.7109375" customWidth="1"/>
    <col min="8982" max="8982" width="10.5703125" customWidth="1"/>
    <col min="8983" max="8983" width="6.42578125" customWidth="1"/>
    <col min="8984" max="8984" width="6" customWidth="1"/>
    <col min="8985" max="8985" width="7.5703125" customWidth="1"/>
    <col min="8986" max="8986" width="8.42578125" customWidth="1"/>
    <col min="8987" max="8987" width="7" customWidth="1"/>
    <col min="8988" max="8988" width="8.28515625" customWidth="1"/>
    <col min="8989" max="8989" width="8.7109375" customWidth="1"/>
    <col min="8990" max="8990" width="8" customWidth="1"/>
    <col min="8991" max="8992" width="8.28515625" customWidth="1"/>
    <col min="8993" max="8993" width="8.7109375" customWidth="1"/>
    <col min="8994" max="8994" width="8.28515625" customWidth="1"/>
    <col min="8995" max="8995" width="8.7109375" customWidth="1"/>
    <col min="8996" max="8996" width="7.5703125" customWidth="1"/>
    <col min="8997" max="8997" width="7.140625" customWidth="1"/>
    <col min="8998" max="8998" width="8.140625" customWidth="1"/>
    <col min="8999" max="8999" width="8.7109375" customWidth="1"/>
    <col min="9000" max="9000" width="6.5703125" customWidth="1"/>
    <col min="9001" max="9002" width="9.7109375" customWidth="1"/>
    <col min="9003" max="9003" width="8.7109375" customWidth="1"/>
    <col min="9004" max="9004" width="7.5703125" customWidth="1"/>
    <col min="9005" max="9005" width="7" customWidth="1"/>
    <col min="9006" max="9006" width="7.7109375" customWidth="1"/>
    <col min="9007" max="9007" width="7.5703125" customWidth="1"/>
    <col min="9008" max="9008" width="7.42578125" customWidth="1"/>
    <col min="9009" max="9009" width="8.85546875" customWidth="1"/>
    <col min="9218" max="9218" width="2.85546875" customWidth="1"/>
    <col min="9219" max="9219" width="8" customWidth="1"/>
    <col min="9221" max="9221" width="7.5703125" customWidth="1"/>
    <col min="9222" max="9223" width="7.42578125" customWidth="1"/>
    <col min="9224" max="9224" width="6.5703125" customWidth="1"/>
    <col min="9225" max="9225" width="8" customWidth="1"/>
    <col min="9226" max="9226" width="7.28515625" customWidth="1"/>
    <col min="9227" max="9228" width="6.42578125" customWidth="1"/>
    <col min="9229" max="9231" width="5.85546875" customWidth="1"/>
    <col min="9232" max="9232" width="7" customWidth="1"/>
    <col min="9233" max="9233" width="7.85546875" customWidth="1"/>
    <col min="9234" max="9234" width="7.28515625" customWidth="1"/>
    <col min="9235" max="9235" width="6.85546875" customWidth="1"/>
    <col min="9236" max="9236" width="7.140625" customWidth="1"/>
    <col min="9237" max="9237" width="7.7109375" customWidth="1"/>
    <col min="9238" max="9238" width="10.5703125" customWidth="1"/>
    <col min="9239" max="9239" width="6.42578125" customWidth="1"/>
    <col min="9240" max="9240" width="6" customWidth="1"/>
    <col min="9241" max="9241" width="7.5703125" customWidth="1"/>
    <col min="9242" max="9242" width="8.42578125" customWidth="1"/>
    <col min="9243" max="9243" width="7" customWidth="1"/>
    <col min="9244" max="9244" width="8.28515625" customWidth="1"/>
    <col min="9245" max="9245" width="8.7109375" customWidth="1"/>
    <col min="9246" max="9246" width="8" customWidth="1"/>
    <col min="9247" max="9248" width="8.28515625" customWidth="1"/>
    <col min="9249" max="9249" width="8.7109375" customWidth="1"/>
    <col min="9250" max="9250" width="8.28515625" customWidth="1"/>
    <col min="9251" max="9251" width="8.7109375" customWidth="1"/>
    <col min="9252" max="9252" width="7.5703125" customWidth="1"/>
    <col min="9253" max="9253" width="7.140625" customWidth="1"/>
    <col min="9254" max="9254" width="8.140625" customWidth="1"/>
    <col min="9255" max="9255" width="8.7109375" customWidth="1"/>
    <col min="9256" max="9256" width="6.5703125" customWidth="1"/>
    <col min="9257" max="9258" width="9.7109375" customWidth="1"/>
    <col min="9259" max="9259" width="8.7109375" customWidth="1"/>
    <col min="9260" max="9260" width="7.5703125" customWidth="1"/>
    <col min="9261" max="9261" width="7" customWidth="1"/>
    <col min="9262" max="9262" width="7.7109375" customWidth="1"/>
    <col min="9263" max="9263" width="7.5703125" customWidth="1"/>
    <col min="9264" max="9264" width="7.42578125" customWidth="1"/>
    <col min="9265" max="9265" width="8.85546875" customWidth="1"/>
    <col min="9474" max="9474" width="2.85546875" customWidth="1"/>
    <col min="9475" max="9475" width="8" customWidth="1"/>
    <col min="9477" max="9477" width="7.5703125" customWidth="1"/>
    <col min="9478" max="9479" width="7.42578125" customWidth="1"/>
    <col min="9480" max="9480" width="6.5703125" customWidth="1"/>
    <col min="9481" max="9481" width="8" customWidth="1"/>
    <col min="9482" max="9482" width="7.28515625" customWidth="1"/>
    <col min="9483" max="9484" width="6.42578125" customWidth="1"/>
    <col min="9485" max="9487" width="5.85546875" customWidth="1"/>
    <col min="9488" max="9488" width="7" customWidth="1"/>
    <col min="9489" max="9489" width="7.85546875" customWidth="1"/>
    <col min="9490" max="9490" width="7.28515625" customWidth="1"/>
    <col min="9491" max="9491" width="6.85546875" customWidth="1"/>
    <col min="9492" max="9492" width="7.140625" customWidth="1"/>
    <col min="9493" max="9493" width="7.7109375" customWidth="1"/>
    <col min="9494" max="9494" width="10.5703125" customWidth="1"/>
    <col min="9495" max="9495" width="6.42578125" customWidth="1"/>
    <col min="9496" max="9496" width="6" customWidth="1"/>
    <col min="9497" max="9497" width="7.5703125" customWidth="1"/>
    <col min="9498" max="9498" width="8.42578125" customWidth="1"/>
    <col min="9499" max="9499" width="7" customWidth="1"/>
    <col min="9500" max="9500" width="8.28515625" customWidth="1"/>
    <col min="9501" max="9501" width="8.7109375" customWidth="1"/>
    <col min="9502" max="9502" width="8" customWidth="1"/>
    <col min="9503" max="9504" width="8.28515625" customWidth="1"/>
    <col min="9505" max="9505" width="8.7109375" customWidth="1"/>
    <col min="9506" max="9506" width="8.28515625" customWidth="1"/>
    <col min="9507" max="9507" width="8.7109375" customWidth="1"/>
    <col min="9508" max="9508" width="7.5703125" customWidth="1"/>
    <col min="9509" max="9509" width="7.140625" customWidth="1"/>
    <col min="9510" max="9510" width="8.140625" customWidth="1"/>
    <col min="9511" max="9511" width="8.7109375" customWidth="1"/>
    <col min="9512" max="9512" width="6.5703125" customWidth="1"/>
    <col min="9513" max="9514" width="9.7109375" customWidth="1"/>
    <col min="9515" max="9515" width="8.7109375" customWidth="1"/>
    <col min="9516" max="9516" width="7.5703125" customWidth="1"/>
    <col min="9517" max="9517" width="7" customWidth="1"/>
    <col min="9518" max="9518" width="7.7109375" customWidth="1"/>
    <col min="9519" max="9519" width="7.5703125" customWidth="1"/>
    <col min="9520" max="9520" width="7.42578125" customWidth="1"/>
    <col min="9521" max="9521" width="8.85546875" customWidth="1"/>
    <col min="9730" max="9730" width="2.85546875" customWidth="1"/>
    <col min="9731" max="9731" width="8" customWidth="1"/>
    <col min="9733" max="9733" width="7.5703125" customWidth="1"/>
    <col min="9734" max="9735" width="7.42578125" customWidth="1"/>
    <col min="9736" max="9736" width="6.5703125" customWidth="1"/>
    <col min="9737" max="9737" width="8" customWidth="1"/>
    <col min="9738" max="9738" width="7.28515625" customWidth="1"/>
    <col min="9739" max="9740" width="6.42578125" customWidth="1"/>
    <col min="9741" max="9743" width="5.85546875" customWidth="1"/>
    <col min="9744" max="9744" width="7" customWidth="1"/>
    <col min="9745" max="9745" width="7.85546875" customWidth="1"/>
    <col min="9746" max="9746" width="7.28515625" customWidth="1"/>
    <col min="9747" max="9747" width="6.85546875" customWidth="1"/>
    <col min="9748" max="9748" width="7.140625" customWidth="1"/>
    <col min="9749" max="9749" width="7.7109375" customWidth="1"/>
    <col min="9750" max="9750" width="10.5703125" customWidth="1"/>
    <col min="9751" max="9751" width="6.42578125" customWidth="1"/>
    <col min="9752" max="9752" width="6" customWidth="1"/>
    <col min="9753" max="9753" width="7.5703125" customWidth="1"/>
    <col min="9754" max="9754" width="8.42578125" customWidth="1"/>
    <col min="9755" max="9755" width="7" customWidth="1"/>
    <col min="9756" max="9756" width="8.28515625" customWidth="1"/>
    <col min="9757" max="9757" width="8.7109375" customWidth="1"/>
    <col min="9758" max="9758" width="8" customWidth="1"/>
    <col min="9759" max="9760" width="8.28515625" customWidth="1"/>
    <col min="9761" max="9761" width="8.7109375" customWidth="1"/>
    <col min="9762" max="9762" width="8.28515625" customWidth="1"/>
    <col min="9763" max="9763" width="8.7109375" customWidth="1"/>
    <col min="9764" max="9764" width="7.5703125" customWidth="1"/>
    <col min="9765" max="9765" width="7.140625" customWidth="1"/>
    <col min="9766" max="9766" width="8.140625" customWidth="1"/>
    <col min="9767" max="9767" width="8.7109375" customWidth="1"/>
    <col min="9768" max="9768" width="6.5703125" customWidth="1"/>
    <col min="9769" max="9770" width="9.7109375" customWidth="1"/>
    <col min="9771" max="9771" width="8.7109375" customWidth="1"/>
    <col min="9772" max="9772" width="7.5703125" customWidth="1"/>
    <col min="9773" max="9773" width="7" customWidth="1"/>
    <col min="9774" max="9774" width="7.7109375" customWidth="1"/>
    <col min="9775" max="9775" width="7.5703125" customWidth="1"/>
    <col min="9776" max="9776" width="7.42578125" customWidth="1"/>
    <col min="9777" max="9777" width="8.85546875" customWidth="1"/>
    <col min="9986" max="9986" width="2.85546875" customWidth="1"/>
    <col min="9987" max="9987" width="8" customWidth="1"/>
    <col min="9989" max="9989" width="7.5703125" customWidth="1"/>
    <col min="9990" max="9991" width="7.42578125" customWidth="1"/>
    <col min="9992" max="9992" width="6.5703125" customWidth="1"/>
    <col min="9993" max="9993" width="8" customWidth="1"/>
    <col min="9994" max="9994" width="7.28515625" customWidth="1"/>
    <col min="9995" max="9996" width="6.42578125" customWidth="1"/>
    <col min="9997" max="9999" width="5.85546875" customWidth="1"/>
    <col min="10000" max="10000" width="7" customWidth="1"/>
    <col min="10001" max="10001" width="7.85546875" customWidth="1"/>
    <col min="10002" max="10002" width="7.28515625" customWidth="1"/>
    <col min="10003" max="10003" width="6.85546875" customWidth="1"/>
    <col min="10004" max="10004" width="7.140625" customWidth="1"/>
    <col min="10005" max="10005" width="7.7109375" customWidth="1"/>
    <col min="10006" max="10006" width="10.5703125" customWidth="1"/>
    <col min="10007" max="10007" width="6.42578125" customWidth="1"/>
    <col min="10008" max="10008" width="6" customWidth="1"/>
    <col min="10009" max="10009" width="7.5703125" customWidth="1"/>
    <col min="10010" max="10010" width="8.42578125" customWidth="1"/>
    <col min="10011" max="10011" width="7" customWidth="1"/>
    <col min="10012" max="10012" width="8.28515625" customWidth="1"/>
    <col min="10013" max="10013" width="8.7109375" customWidth="1"/>
    <col min="10014" max="10014" width="8" customWidth="1"/>
    <col min="10015" max="10016" width="8.28515625" customWidth="1"/>
    <col min="10017" max="10017" width="8.7109375" customWidth="1"/>
    <col min="10018" max="10018" width="8.28515625" customWidth="1"/>
    <col min="10019" max="10019" width="8.7109375" customWidth="1"/>
    <col min="10020" max="10020" width="7.5703125" customWidth="1"/>
    <col min="10021" max="10021" width="7.140625" customWidth="1"/>
    <col min="10022" max="10022" width="8.140625" customWidth="1"/>
    <col min="10023" max="10023" width="8.7109375" customWidth="1"/>
    <col min="10024" max="10024" width="6.5703125" customWidth="1"/>
    <col min="10025" max="10026" width="9.7109375" customWidth="1"/>
    <col min="10027" max="10027" width="8.7109375" customWidth="1"/>
    <col min="10028" max="10028" width="7.5703125" customWidth="1"/>
    <col min="10029" max="10029" width="7" customWidth="1"/>
    <col min="10030" max="10030" width="7.7109375" customWidth="1"/>
    <col min="10031" max="10031" width="7.5703125" customWidth="1"/>
    <col min="10032" max="10032" width="7.42578125" customWidth="1"/>
    <col min="10033" max="10033" width="8.85546875" customWidth="1"/>
    <col min="10242" max="10242" width="2.85546875" customWidth="1"/>
    <col min="10243" max="10243" width="8" customWidth="1"/>
    <col min="10245" max="10245" width="7.5703125" customWidth="1"/>
    <col min="10246" max="10247" width="7.42578125" customWidth="1"/>
    <col min="10248" max="10248" width="6.5703125" customWidth="1"/>
    <col min="10249" max="10249" width="8" customWidth="1"/>
    <col min="10250" max="10250" width="7.28515625" customWidth="1"/>
    <col min="10251" max="10252" width="6.42578125" customWidth="1"/>
    <col min="10253" max="10255" width="5.85546875" customWidth="1"/>
    <col min="10256" max="10256" width="7" customWidth="1"/>
    <col min="10257" max="10257" width="7.85546875" customWidth="1"/>
    <col min="10258" max="10258" width="7.28515625" customWidth="1"/>
    <col min="10259" max="10259" width="6.85546875" customWidth="1"/>
    <col min="10260" max="10260" width="7.140625" customWidth="1"/>
    <col min="10261" max="10261" width="7.7109375" customWidth="1"/>
    <col min="10262" max="10262" width="10.5703125" customWidth="1"/>
    <col min="10263" max="10263" width="6.42578125" customWidth="1"/>
    <col min="10264" max="10264" width="6" customWidth="1"/>
    <col min="10265" max="10265" width="7.5703125" customWidth="1"/>
    <col min="10266" max="10266" width="8.42578125" customWidth="1"/>
    <col min="10267" max="10267" width="7" customWidth="1"/>
    <col min="10268" max="10268" width="8.28515625" customWidth="1"/>
    <col min="10269" max="10269" width="8.7109375" customWidth="1"/>
    <col min="10270" max="10270" width="8" customWidth="1"/>
    <col min="10271" max="10272" width="8.28515625" customWidth="1"/>
    <col min="10273" max="10273" width="8.7109375" customWidth="1"/>
    <col min="10274" max="10274" width="8.28515625" customWidth="1"/>
    <col min="10275" max="10275" width="8.7109375" customWidth="1"/>
    <col min="10276" max="10276" width="7.5703125" customWidth="1"/>
    <col min="10277" max="10277" width="7.140625" customWidth="1"/>
    <col min="10278" max="10278" width="8.140625" customWidth="1"/>
    <col min="10279" max="10279" width="8.7109375" customWidth="1"/>
    <col min="10280" max="10280" width="6.5703125" customWidth="1"/>
    <col min="10281" max="10282" width="9.7109375" customWidth="1"/>
    <col min="10283" max="10283" width="8.7109375" customWidth="1"/>
    <col min="10284" max="10284" width="7.5703125" customWidth="1"/>
    <col min="10285" max="10285" width="7" customWidth="1"/>
    <col min="10286" max="10286" width="7.7109375" customWidth="1"/>
    <col min="10287" max="10287" width="7.5703125" customWidth="1"/>
    <col min="10288" max="10288" width="7.42578125" customWidth="1"/>
    <col min="10289" max="10289" width="8.85546875" customWidth="1"/>
    <col min="10498" max="10498" width="2.85546875" customWidth="1"/>
    <col min="10499" max="10499" width="8" customWidth="1"/>
    <col min="10501" max="10501" width="7.5703125" customWidth="1"/>
    <col min="10502" max="10503" width="7.42578125" customWidth="1"/>
    <col min="10504" max="10504" width="6.5703125" customWidth="1"/>
    <col min="10505" max="10505" width="8" customWidth="1"/>
    <col min="10506" max="10506" width="7.28515625" customWidth="1"/>
    <col min="10507" max="10508" width="6.42578125" customWidth="1"/>
    <col min="10509" max="10511" width="5.85546875" customWidth="1"/>
    <col min="10512" max="10512" width="7" customWidth="1"/>
    <col min="10513" max="10513" width="7.85546875" customWidth="1"/>
    <col min="10514" max="10514" width="7.28515625" customWidth="1"/>
    <col min="10515" max="10515" width="6.85546875" customWidth="1"/>
    <col min="10516" max="10516" width="7.140625" customWidth="1"/>
    <col min="10517" max="10517" width="7.7109375" customWidth="1"/>
    <col min="10518" max="10518" width="10.5703125" customWidth="1"/>
    <col min="10519" max="10519" width="6.42578125" customWidth="1"/>
    <col min="10520" max="10520" width="6" customWidth="1"/>
    <col min="10521" max="10521" width="7.5703125" customWidth="1"/>
    <col min="10522" max="10522" width="8.42578125" customWidth="1"/>
    <col min="10523" max="10523" width="7" customWidth="1"/>
    <col min="10524" max="10524" width="8.28515625" customWidth="1"/>
    <col min="10525" max="10525" width="8.7109375" customWidth="1"/>
    <col min="10526" max="10526" width="8" customWidth="1"/>
    <col min="10527" max="10528" width="8.28515625" customWidth="1"/>
    <col min="10529" max="10529" width="8.7109375" customWidth="1"/>
    <col min="10530" max="10530" width="8.28515625" customWidth="1"/>
    <col min="10531" max="10531" width="8.7109375" customWidth="1"/>
    <col min="10532" max="10532" width="7.5703125" customWidth="1"/>
    <col min="10533" max="10533" width="7.140625" customWidth="1"/>
    <col min="10534" max="10534" width="8.140625" customWidth="1"/>
    <col min="10535" max="10535" width="8.7109375" customWidth="1"/>
    <col min="10536" max="10536" width="6.5703125" customWidth="1"/>
    <col min="10537" max="10538" width="9.7109375" customWidth="1"/>
    <col min="10539" max="10539" width="8.7109375" customWidth="1"/>
    <col min="10540" max="10540" width="7.5703125" customWidth="1"/>
    <col min="10541" max="10541" width="7" customWidth="1"/>
    <col min="10542" max="10542" width="7.7109375" customWidth="1"/>
    <col min="10543" max="10543" width="7.5703125" customWidth="1"/>
    <col min="10544" max="10544" width="7.42578125" customWidth="1"/>
    <col min="10545" max="10545" width="8.85546875" customWidth="1"/>
    <col min="10754" max="10754" width="2.85546875" customWidth="1"/>
    <col min="10755" max="10755" width="8" customWidth="1"/>
    <col min="10757" max="10757" width="7.5703125" customWidth="1"/>
    <col min="10758" max="10759" width="7.42578125" customWidth="1"/>
    <col min="10760" max="10760" width="6.5703125" customWidth="1"/>
    <col min="10761" max="10761" width="8" customWidth="1"/>
    <col min="10762" max="10762" width="7.28515625" customWidth="1"/>
    <col min="10763" max="10764" width="6.42578125" customWidth="1"/>
    <col min="10765" max="10767" width="5.85546875" customWidth="1"/>
    <col min="10768" max="10768" width="7" customWidth="1"/>
    <col min="10769" max="10769" width="7.85546875" customWidth="1"/>
    <col min="10770" max="10770" width="7.28515625" customWidth="1"/>
    <col min="10771" max="10771" width="6.85546875" customWidth="1"/>
    <col min="10772" max="10772" width="7.140625" customWidth="1"/>
    <col min="10773" max="10773" width="7.7109375" customWidth="1"/>
    <col min="10774" max="10774" width="10.5703125" customWidth="1"/>
    <col min="10775" max="10775" width="6.42578125" customWidth="1"/>
    <col min="10776" max="10776" width="6" customWidth="1"/>
    <col min="10777" max="10777" width="7.5703125" customWidth="1"/>
    <col min="10778" max="10778" width="8.42578125" customWidth="1"/>
    <col min="10779" max="10779" width="7" customWidth="1"/>
    <col min="10780" max="10780" width="8.28515625" customWidth="1"/>
    <col min="10781" max="10781" width="8.7109375" customWidth="1"/>
    <col min="10782" max="10782" width="8" customWidth="1"/>
    <col min="10783" max="10784" width="8.28515625" customWidth="1"/>
    <col min="10785" max="10785" width="8.7109375" customWidth="1"/>
    <col min="10786" max="10786" width="8.28515625" customWidth="1"/>
    <col min="10787" max="10787" width="8.7109375" customWidth="1"/>
    <col min="10788" max="10788" width="7.5703125" customWidth="1"/>
    <col min="10789" max="10789" width="7.140625" customWidth="1"/>
    <col min="10790" max="10790" width="8.140625" customWidth="1"/>
    <col min="10791" max="10791" width="8.7109375" customWidth="1"/>
    <col min="10792" max="10792" width="6.5703125" customWidth="1"/>
    <col min="10793" max="10794" width="9.7109375" customWidth="1"/>
    <col min="10795" max="10795" width="8.7109375" customWidth="1"/>
    <col min="10796" max="10796" width="7.5703125" customWidth="1"/>
    <col min="10797" max="10797" width="7" customWidth="1"/>
    <col min="10798" max="10798" width="7.7109375" customWidth="1"/>
    <col min="10799" max="10799" width="7.5703125" customWidth="1"/>
    <col min="10800" max="10800" width="7.42578125" customWidth="1"/>
    <col min="10801" max="10801" width="8.85546875" customWidth="1"/>
    <col min="11010" max="11010" width="2.85546875" customWidth="1"/>
    <col min="11011" max="11011" width="8" customWidth="1"/>
    <col min="11013" max="11013" width="7.5703125" customWidth="1"/>
    <col min="11014" max="11015" width="7.42578125" customWidth="1"/>
    <col min="11016" max="11016" width="6.5703125" customWidth="1"/>
    <col min="11017" max="11017" width="8" customWidth="1"/>
    <col min="11018" max="11018" width="7.28515625" customWidth="1"/>
    <col min="11019" max="11020" width="6.42578125" customWidth="1"/>
    <col min="11021" max="11023" width="5.85546875" customWidth="1"/>
    <col min="11024" max="11024" width="7" customWidth="1"/>
    <col min="11025" max="11025" width="7.85546875" customWidth="1"/>
    <col min="11026" max="11026" width="7.28515625" customWidth="1"/>
    <col min="11027" max="11027" width="6.85546875" customWidth="1"/>
    <col min="11028" max="11028" width="7.140625" customWidth="1"/>
    <col min="11029" max="11029" width="7.7109375" customWidth="1"/>
    <col min="11030" max="11030" width="10.5703125" customWidth="1"/>
    <col min="11031" max="11031" width="6.42578125" customWidth="1"/>
    <col min="11032" max="11032" width="6" customWidth="1"/>
    <col min="11033" max="11033" width="7.5703125" customWidth="1"/>
    <col min="11034" max="11034" width="8.42578125" customWidth="1"/>
    <col min="11035" max="11035" width="7" customWidth="1"/>
    <col min="11036" max="11036" width="8.28515625" customWidth="1"/>
    <col min="11037" max="11037" width="8.7109375" customWidth="1"/>
    <col min="11038" max="11038" width="8" customWidth="1"/>
    <col min="11039" max="11040" width="8.28515625" customWidth="1"/>
    <col min="11041" max="11041" width="8.7109375" customWidth="1"/>
    <col min="11042" max="11042" width="8.28515625" customWidth="1"/>
    <col min="11043" max="11043" width="8.7109375" customWidth="1"/>
    <col min="11044" max="11044" width="7.5703125" customWidth="1"/>
    <col min="11045" max="11045" width="7.140625" customWidth="1"/>
    <col min="11046" max="11046" width="8.140625" customWidth="1"/>
    <col min="11047" max="11047" width="8.7109375" customWidth="1"/>
    <col min="11048" max="11048" width="6.5703125" customWidth="1"/>
    <col min="11049" max="11050" width="9.7109375" customWidth="1"/>
    <col min="11051" max="11051" width="8.7109375" customWidth="1"/>
    <col min="11052" max="11052" width="7.5703125" customWidth="1"/>
    <col min="11053" max="11053" width="7" customWidth="1"/>
    <col min="11054" max="11054" width="7.7109375" customWidth="1"/>
    <col min="11055" max="11055" width="7.5703125" customWidth="1"/>
    <col min="11056" max="11056" width="7.42578125" customWidth="1"/>
    <col min="11057" max="11057" width="8.85546875" customWidth="1"/>
    <col min="11266" max="11266" width="2.85546875" customWidth="1"/>
    <col min="11267" max="11267" width="8" customWidth="1"/>
    <col min="11269" max="11269" width="7.5703125" customWidth="1"/>
    <col min="11270" max="11271" width="7.42578125" customWidth="1"/>
    <col min="11272" max="11272" width="6.5703125" customWidth="1"/>
    <col min="11273" max="11273" width="8" customWidth="1"/>
    <col min="11274" max="11274" width="7.28515625" customWidth="1"/>
    <col min="11275" max="11276" width="6.42578125" customWidth="1"/>
    <col min="11277" max="11279" width="5.85546875" customWidth="1"/>
    <col min="11280" max="11280" width="7" customWidth="1"/>
    <col min="11281" max="11281" width="7.85546875" customWidth="1"/>
    <col min="11282" max="11282" width="7.28515625" customWidth="1"/>
    <col min="11283" max="11283" width="6.85546875" customWidth="1"/>
    <col min="11284" max="11284" width="7.140625" customWidth="1"/>
    <col min="11285" max="11285" width="7.7109375" customWidth="1"/>
    <col min="11286" max="11286" width="10.5703125" customWidth="1"/>
    <col min="11287" max="11287" width="6.42578125" customWidth="1"/>
    <col min="11288" max="11288" width="6" customWidth="1"/>
    <col min="11289" max="11289" width="7.5703125" customWidth="1"/>
    <col min="11290" max="11290" width="8.42578125" customWidth="1"/>
    <col min="11291" max="11291" width="7" customWidth="1"/>
    <col min="11292" max="11292" width="8.28515625" customWidth="1"/>
    <col min="11293" max="11293" width="8.7109375" customWidth="1"/>
    <col min="11294" max="11294" width="8" customWidth="1"/>
    <col min="11295" max="11296" width="8.28515625" customWidth="1"/>
    <col min="11297" max="11297" width="8.7109375" customWidth="1"/>
    <col min="11298" max="11298" width="8.28515625" customWidth="1"/>
    <col min="11299" max="11299" width="8.7109375" customWidth="1"/>
    <col min="11300" max="11300" width="7.5703125" customWidth="1"/>
    <col min="11301" max="11301" width="7.140625" customWidth="1"/>
    <col min="11302" max="11302" width="8.140625" customWidth="1"/>
    <col min="11303" max="11303" width="8.7109375" customWidth="1"/>
    <col min="11304" max="11304" width="6.5703125" customWidth="1"/>
    <col min="11305" max="11306" width="9.7109375" customWidth="1"/>
    <col min="11307" max="11307" width="8.7109375" customWidth="1"/>
    <col min="11308" max="11308" width="7.5703125" customWidth="1"/>
    <col min="11309" max="11309" width="7" customWidth="1"/>
    <col min="11310" max="11310" width="7.7109375" customWidth="1"/>
    <col min="11311" max="11311" width="7.5703125" customWidth="1"/>
    <col min="11312" max="11312" width="7.42578125" customWidth="1"/>
    <col min="11313" max="11313" width="8.85546875" customWidth="1"/>
    <col min="11522" max="11522" width="2.85546875" customWidth="1"/>
    <col min="11523" max="11523" width="8" customWidth="1"/>
    <col min="11525" max="11525" width="7.5703125" customWidth="1"/>
    <col min="11526" max="11527" width="7.42578125" customWidth="1"/>
    <col min="11528" max="11528" width="6.5703125" customWidth="1"/>
    <col min="11529" max="11529" width="8" customWidth="1"/>
    <col min="11530" max="11530" width="7.28515625" customWidth="1"/>
    <col min="11531" max="11532" width="6.42578125" customWidth="1"/>
    <col min="11533" max="11535" width="5.85546875" customWidth="1"/>
    <col min="11536" max="11536" width="7" customWidth="1"/>
    <col min="11537" max="11537" width="7.85546875" customWidth="1"/>
    <col min="11538" max="11538" width="7.28515625" customWidth="1"/>
    <col min="11539" max="11539" width="6.85546875" customWidth="1"/>
    <col min="11540" max="11540" width="7.140625" customWidth="1"/>
    <col min="11541" max="11541" width="7.7109375" customWidth="1"/>
    <col min="11542" max="11542" width="10.5703125" customWidth="1"/>
    <col min="11543" max="11543" width="6.42578125" customWidth="1"/>
    <col min="11544" max="11544" width="6" customWidth="1"/>
    <col min="11545" max="11545" width="7.5703125" customWidth="1"/>
    <col min="11546" max="11546" width="8.42578125" customWidth="1"/>
    <col min="11547" max="11547" width="7" customWidth="1"/>
    <col min="11548" max="11548" width="8.28515625" customWidth="1"/>
    <col min="11549" max="11549" width="8.7109375" customWidth="1"/>
    <col min="11550" max="11550" width="8" customWidth="1"/>
    <col min="11551" max="11552" width="8.28515625" customWidth="1"/>
    <col min="11553" max="11553" width="8.7109375" customWidth="1"/>
    <col min="11554" max="11554" width="8.28515625" customWidth="1"/>
    <col min="11555" max="11555" width="8.7109375" customWidth="1"/>
    <col min="11556" max="11556" width="7.5703125" customWidth="1"/>
    <col min="11557" max="11557" width="7.140625" customWidth="1"/>
    <col min="11558" max="11558" width="8.140625" customWidth="1"/>
    <col min="11559" max="11559" width="8.7109375" customWidth="1"/>
    <col min="11560" max="11560" width="6.5703125" customWidth="1"/>
    <col min="11561" max="11562" width="9.7109375" customWidth="1"/>
    <col min="11563" max="11563" width="8.7109375" customWidth="1"/>
    <col min="11564" max="11564" width="7.5703125" customWidth="1"/>
    <col min="11565" max="11565" width="7" customWidth="1"/>
    <col min="11566" max="11566" width="7.7109375" customWidth="1"/>
    <col min="11567" max="11567" width="7.5703125" customWidth="1"/>
    <col min="11568" max="11568" width="7.42578125" customWidth="1"/>
    <col min="11569" max="11569" width="8.85546875" customWidth="1"/>
    <col min="11778" max="11778" width="2.85546875" customWidth="1"/>
    <col min="11779" max="11779" width="8" customWidth="1"/>
    <col min="11781" max="11781" width="7.5703125" customWidth="1"/>
    <col min="11782" max="11783" width="7.42578125" customWidth="1"/>
    <col min="11784" max="11784" width="6.5703125" customWidth="1"/>
    <col min="11785" max="11785" width="8" customWidth="1"/>
    <col min="11786" max="11786" width="7.28515625" customWidth="1"/>
    <col min="11787" max="11788" width="6.42578125" customWidth="1"/>
    <col min="11789" max="11791" width="5.85546875" customWidth="1"/>
    <col min="11792" max="11792" width="7" customWidth="1"/>
    <col min="11793" max="11793" width="7.85546875" customWidth="1"/>
    <col min="11794" max="11794" width="7.28515625" customWidth="1"/>
    <col min="11795" max="11795" width="6.85546875" customWidth="1"/>
    <col min="11796" max="11796" width="7.140625" customWidth="1"/>
    <col min="11797" max="11797" width="7.7109375" customWidth="1"/>
    <col min="11798" max="11798" width="10.5703125" customWidth="1"/>
    <col min="11799" max="11799" width="6.42578125" customWidth="1"/>
    <col min="11800" max="11800" width="6" customWidth="1"/>
    <col min="11801" max="11801" width="7.5703125" customWidth="1"/>
    <col min="11802" max="11802" width="8.42578125" customWidth="1"/>
    <col min="11803" max="11803" width="7" customWidth="1"/>
    <col min="11804" max="11804" width="8.28515625" customWidth="1"/>
    <col min="11805" max="11805" width="8.7109375" customWidth="1"/>
    <col min="11806" max="11806" width="8" customWidth="1"/>
    <col min="11807" max="11808" width="8.28515625" customWidth="1"/>
    <col min="11809" max="11809" width="8.7109375" customWidth="1"/>
    <col min="11810" max="11810" width="8.28515625" customWidth="1"/>
    <col min="11811" max="11811" width="8.7109375" customWidth="1"/>
    <col min="11812" max="11812" width="7.5703125" customWidth="1"/>
    <col min="11813" max="11813" width="7.140625" customWidth="1"/>
    <col min="11814" max="11814" width="8.140625" customWidth="1"/>
    <col min="11815" max="11815" width="8.7109375" customWidth="1"/>
    <col min="11816" max="11816" width="6.5703125" customWidth="1"/>
    <col min="11817" max="11818" width="9.7109375" customWidth="1"/>
    <col min="11819" max="11819" width="8.7109375" customWidth="1"/>
    <col min="11820" max="11820" width="7.5703125" customWidth="1"/>
    <col min="11821" max="11821" width="7" customWidth="1"/>
    <col min="11822" max="11822" width="7.7109375" customWidth="1"/>
    <col min="11823" max="11823" width="7.5703125" customWidth="1"/>
    <col min="11824" max="11824" width="7.42578125" customWidth="1"/>
    <col min="11825" max="11825" width="8.85546875" customWidth="1"/>
    <col min="12034" max="12034" width="2.85546875" customWidth="1"/>
    <col min="12035" max="12035" width="8" customWidth="1"/>
    <col min="12037" max="12037" width="7.5703125" customWidth="1"/>
    <col min="12038" max="12039" width="7.42578125" customWidth="1"/>
    <col min="12040" max="12040" width="6.5703125" customWidth="1"/>
    <col min="12041" max="12041" width="8" customWidth="1"/>
    <col min="12042" max="12042" width="7.28515625" customWidth="1"/>
    <col min="12043" max="12044" width="6.42578125" customWidth="1"/>
    <col min="12045" max="12047" width="5.85546875" customWidth="1"/>
    <col min="12048" max="12048" width="7" customWidth="1"/>
    <col min="12049" max="12049" width="7.85546875" customWidth="1"/>
    <col min="12050" max="12050" width="7.28515625" customWidth="1"/>
    <col min="12051" max="12051" width="6.85546875" customWidth="1"/>
    <col min="12052" max="12052" width="7.140625" customWidth="1"/>
    <col min="12053" max="12053" width="7.7109375" customWidth="1"/>
    <col min="12054" max="12054" width="10.5703125" customWidth="1"/>
    <col min="12055" max="12055" width="6.42578125" customWidth="1"/>
    <col min="12056" max="12056" width="6" customWidth="1"/>
    <col min="12057" max="12057" width="7.5703125" customWidth="1"/>
    <col min="12058" max="12058" width="8.42578125" customWidth="1"/>
    <col min="12059" max="12059" width="7" customWidth="1"/>
    <col min="12060" max="12060" width="8.28515625" customWidth="1"/>
    <col min="12061" max="12061" width="8.7109375" customWidth="1"/>
    <col min="12062" max="12062" width="8" customWidth="1"/>
    <col min="12063" max="12064" width="8.28515625" customWidth="1"/>
    <col min="12065" max="12065" width="8.7109375" customWidth="1"/>
    <col min="12066" max="12066" width="8.28515625" customWidth="1"/>
    <col min="12067" max="12067" width="8.7109375" customWidth="1"/>
    <col min="12068" max="12068" width="7.5703125" customWidth="1"/>
    <col min="12069" max="12069" width="7.140625" customWidth="1"/>
    <col min="12070" max="12070" width="8.140625" customWidth="1"/>
    <col min="12071" max="12071" width="8.7109375" customWidth="1"/>
    <col min="12072" max="12072" width="6.5703125" customWidth="1"/>
    <col min="12073" max="12074" width="9.7109375" customWidth="1"/>
    <col min="12075" max="12075" width="8.7109375" customWidth="1"/>
    <col min="12076" max="12076" width="7.5703125" customWidth="1"/>
    <col min="12077" max="12077" width="7" customWidth="1"/>
    <col min="12078" max="12078" width="7.7109375" customWidth="1"/>
    <col min="12079" max="12079" width="7.5703125" customWidth="1"/>
    <col min="12080" max="12080" width="7.42578125" customWidth="1"/>
    <col min="12081" max="12081" width="8.85546875" customWidth="1"/>
    <col min="12290" max="12290" width="2.85546875" customWidth="1"/>
    <col min="12291" max="12291" width="8" customWidth="1"/>
    <col min="12293" max="12293" width="7.5703125" customWidth="1"/>
    <col min="12294" max="12295" width="7.42578125" customWidth="1"/>
    <col min="12296" max="12296" width="6.5703125" customWidth="1"/>
    <col min="12297" max="12297" width="8" customWidth="1"/>
    <col min="12298" max="12298" width="7.28515625" customWidth="1"/>
    <col min="12299" max="12300" width="6.42578125" customWidth="1"/>
    <col min="12301" max="12303" width="5.85546875" customWidth="1"/>
    <col min="12304" max="12304" width="7" customWidth="1"/>
    <col min="12305" max="12305" width="7.85546875" customWidth="1"/>
    <col min="12306" max="12306" width="7.28515625" customWidth="1"/>
    <col min="12307" max="12307" width="6.85546875" customWidth="1"/>
    <col min="12308" max="12308" width="7.140625" customWidth="1"/>
    <col min="12309" max="12309" width="7.7109375" customWidth="1"/>
    <col min="12310" max="12310" width="10.5703125" customWidth="1"/>
    <col min="12311" max="12311" width="6.42578125" customWidth="1"/>
    <col min="12312" max="12312" width="6" customWidth="1"/>
    <col min="12313" max="12313" width="7.5703125" customWidth="1"/>
    <col min="12314" max="12314" width="8.42578125" customWidth="1"/>
    <col min="12315" max="12315" width="7" customWidth="1"/>
    <col min="12316" max="12316" width="8.28515625" customWidth="1"/>
    <col min="12317" max="12317" width="8.7109375" customWidth="1"/>
    <col min="12318" max="12318" width="8" customWidth="1"/>
    <col min="12319" max="12320" width="8.28515625" customWidth="1"/>
    <col min="12321" max="12321" width="8.7109375" customWidth="1"/>
    <col min="12322" max="12322" width="8.28515625" customWidth="1"/>
    <col min="12323" max="12323" width="8.7109375" customWidth="1"/>
    <col min="12324" max="12324" width="7.5703125" customWidth="1"/>
    <col min="12325" max="12325" width="7.140625" customWidth="1"/>
    <col min="12326" max="12326" width="8.140625" customWidth="1"/>
    <col min="12327" max="12327" width="8.7109375" customWidth="1"/>
    <col min="12328" max="12328" width="6.5703125" customWidth="1"/>
    <col min="12329" max="12330" width="9.7109375" customWidth="1"/>
    <col min="12331" max="12331" width="8.7109375" customWidth="1"/>
    <col min="12332" max="12332" width="7.5703125" customWidth="1"/>
    <col min="12333" max="12333" width="7" customWidth="1"/>
    <col min="12334" max="12334" width="7.7109375" customWidth="1"/>
    <col min="12335" max="12335" width="7.5703125" customWidth="1"/>
    <col min="12336" max="12336" width="7.42578125" customWidth="1"/>
    <col min="12337" max="12337" width="8.85546875" customWidth="1"/>
    <col min="12546" max="12546" width="2.85546875" customWidth="1"/>
    <col min="12547" max="12547" width="8" customWidth="1"/>
    <col min="12549" max="12549" width="7.5703125" customWidth="1"/>
    <col min="12550" max="12551" width="7.42578125" customWidth="1"/>
    <col min="12552" max="12552" width="6.5703125" customWidth="1"/>
    <col min="12553" max="12553" width="8" customWidth="1"/>
    <col min="12554" max="12554" width="7.28515625" customWidth="1"/>
    <col min="12555" max="12556" width="6.42578125" customWidth="1"/>
    <col min="12557" max="12559" width="5.85546875" customWidth="1"/>
    <col min="12560" max="12560" width="7" customWidth="1"/>
    <col min="12561" max="12561" width="7.85546875" customWidth="1"/>
    <col min="12562" max="12562" width="7.28515625" customWidth="1"/>
    <col min="12563" max="12563" width="6.85546875" customWidth="1"/>
    <col min="12564" max="12564" width="7.140625" customWidth="1"/>
    <col min="12565" max="12565" width="7.7109375" customWidth="1"/>
    <col min="12566" max="12566" width="10.5703125" customWidth="1"/>
    <col min="12567" max="12567" width="6.42578125" customWidth="1"/>
    <col min="12568" max="12568" width="6" customWidth="1"/>
    <col min="12569" max="12569" width="7.5703125" customWidth="1"/>
    <col min="12570" max="12570" width="8.42578125" customWidth="1"/>
    <col min="12571" max="12571" width="7" customWidth="1"/>
    <col min="12572" max="12572" width="8.28515625" customWidth="1"/>
    <col min="12573" max="12573" width="8.7109375" customWidth="1"/>
    <col min="12574" max="12574" width="8" customWidth="1"/>
    <col min="12575" max="12576" width="8.28515625" customWidth="1"/>
    <col min="12577" max="12577" width="8.7109375" customWidth="1"/>
    <col min="12578" max="12578" width="8.28515625" customWidth="1"/>
    <col min="12579" max="12579" width="8.7109375" customWidth="1"/>
    <col min="12580" max="12580" width="7.5703125" customWidth="1"/>
    <col min="12581" max="12581" width="7.140625" customWidth="1"/>
    <col min="12582" max="12582" width="8.140625" customWidth="1"/>
    <col min="12583" max="12583" width="8.7109375" customWidth="1"/>
    <col min="12584" max="12584" width="6.5703125" customWidth="1"/>
    <col min="12585" max="12586" width="9.7109375" customWidth="1"/>
    <col min="12587" max="12587" width="8.7109375" customWidth="1"/>
    <col min="12588" max="12588" width="7.5703125" customWidth="1"/>
    <col min="12589" max="12589" width="7" customWidth="1"/>
    <col min="12590" max="12590" width="7.7109375" customWidth="1"/>
    <col min="12591" max="12591" width="7.5703125" customWidth="1"/>
    <col min="12592" max="12592" width="7.42578125" customWidth="1"/>
    <col min="12593" max="12593" width="8.85546875" customWidth="1"/>
    <col min="12802" max="12802" width="2.85546875" customWidth="1"/>
    <col min="12803" max="12803" width="8" customWidth="1"/>
    <col min="12805" max="12805" width="7.5703125" customWidth="1"/>
    <col min="12806" max="12807" width="7.42578125" customWidth="1"/>
    <col min="12808" max="12808" width="6.5703125" customWidth="1"/>
    <col min="12809" max="12809" width="8" customWidth="1"/>
    <col min="12810" max="12810" width="7.28515625" customWidth="1"/>
    <col min="12811" max="12812" width="6.42578125" customWidth="1"/>
    <col min="12813" max="12815" width="5.85546875" customWidth="1"/>
    <col min="12816" max="12816" width="7" customWidth="1"/>
    <col min="12817" max="12817" width="7.85546875" customWidth="1"/>
    <col min="12818" max="12818" width="7.28515625" customWidth="1"/>
    <col min="12819" max="12819" width="6.85546875" customWidth="1"/>
    <col min="12820" max="12820" width="7.140625" customWidth="1"/>
    <col min="12821" max="12821" width="7.7109375" customWidth="1"/>
    <col min="12822" max="12822" width="10.5703125" customWidth="1"/>
    <col min="12823" max="12823" width="6.42578125" customWidth="1"/>
    <col min="12824" max="12824" width="6" customWidth="1"/>
    <col min="12825" max="12825" width="7.5703125" customWidth="1"/>
    <col min="12826" max="12826" width="8.42578125" customWidth="1"/>
    <col min="12827" max="12827" width="7" customWidth="1"/>
    <col min="12828" max="12828" width="8.28515625" customWidth="1"/>
    <col min="12829" max="12829" width="8.7109375" customWidth="1"/>
    <col min="12830" max="12830" width="8" customWidth="1"/>
    <col min="12831" max="12832" width="8.28515625" customWidth="1"/>
    <col min="12833" max="12833" width="8.7109375" customWidth="1"/>
    <col min="12834" max="12834" width="8.28515625" customWidth="1"/>
    <col min="12835" max="12835" width="8.7109375" customWidth="1"/>
    <col min="12836" max="12836" width="7.5703125" customWidth="1"/>
    <col min="12837" max="12837" width="7.140625" customWidth="1"/>
    <col min="12838" max="12838" width="8.140625" customWidth="1"/>
    <col min="12839" max="12839" width="8.7109375" customWidth="1"/>
    <col min="12840" max="12840" width="6.5703125" customWidth="1"/>
    <col min="12841" max="12842" width="9.7109375" customWidth="1"/>
    <col min="12843" max="12843" width="8.7109375" customWidth="1"/>
    <col min="12844" max="12844" width="7.5703125" customWidth="1"/>
    <col min="12845" max="12845" width="7" customWidth="1"/>
    <col min="12846" max="12846" width="7.7109375" customWidth="1"/>
    <col min="12847" max="12847" width="7.5703125" customWidth="1"/>
    <col min="12848" max="12848" width="7.42578125" customWidth="1"/>
    <col min="12849" max="12849" width="8.85546875" customWidth="1"/>
    <col min="13058" max="13058" width="2.85546875" customWidth="1"/>
    <col min="13059" max="13059" width="8" customWidth="1"/>
    <col min="13061" max="13061" width="7.5703125" customWidth="1"/>
    <col min="13062" max="13063" width="7.42578125" customWidth="1"/>
    <col min="13064" max="13064" width="6.5703125" customWidth="1"/>
    <col min="13065" max="13065" width="8" customWidth="1"/>
    <col min="13066" max="13066" width="7.28515625" customWidth="1"/>
    <col min="13067" max="13068" width="6.42578125" customWidth="1"/>
    <col min="13069" max="13071" width="5.85546875" customWidth="1"/>
    <col min="13072" max="13072" width="7" customWidth="1"/>
    <col min="13073" max="13073" width="7.85546875" customWidth="1"/>
    <col min="13074" max="13074" width="7.28515625" customWidth="1"/>
    <col min="13075" max="13075" width="6.85546875" customWidth="1"/>
    <col min="13076" max="13076" width="7.140625" customWidth="1"/>
    <col min="13077" max="13077" width="7.7109375" customWidth="1"/>
    <col min="13078" max="13078" width="10.5703125" customWidth="1"/>
    <col min="13079" max="13079" width="6.42578125" customWidth="1"/>
    <col min="13080" max="13080" width="6" customWidth="1"/>
    <col min="13081" max="13081" width="7.5703125" customWidth="1"/>
    <col min="13082" max="13082" width="8.42578125" customWidth="1"/>
    <col min="13083" max="13083" width="7" customWidth="1"/>
    <col min="13084" max="13084" width="8.28515625" customWidth="1"/>
    <col min="13085" max="13085" width="8.7109375" customWidth="1"/>
    <col min="13086" max="13086" width="8" customWidth="1"/>
    <col min="13087" max="13088" width="8.28515625" customWidth="1"/>
    <col min="13089" max="13089" width="8.7109375" customWidth="1"/>
    <col min="13090" max="13090" width="8.28515625" customWidth="1"/>
    <col min="13091" max="13091" width="8.7109375" customWidth="1"/>
    <col min="13092" max="13092" width="7.5703125" customWidth="1"/>
    <col min="13093" max="13093" width="7.140625" customWidth="1"/>
    <col min="13094" max="13094" width="8.140625" customWidth="1"/>
    <col min="13095" max="13095" width="8.7109375" customWidth="1"/>
    <col min="13096" max="13096" width="6.5703125" customWidth="1"/>
    <col min="13097" max="13098" width="9.7109375" customWidth="1"/>
    <col min="13099" max="13099" width="8.7109375" customWidth="1"/>
    <col min="13100" max="13100" width="7.5703125" customWidth="1"/>
    <col min="13101" max="13101" width="7" customWidth="1"/>
    <col min="13102" max="13102" width="7.7109375" customWidth="1"/>
    <col min="13103" max="13103" width="7.5703125" customWidth="1"/>
    <col min="13104" max="13104" width="7.42578125" customWidth="1"/>
    <col min="13105" max="13105" width="8.85546875" customWidth="1"/>
    <col min="13314" max="13314" width="2.85546875" customWidth="1"/>
    <col min="13315" max="13315" width="8" customWidth="1"/>
    <col min="13317" max="13317" width="7.5703125" customWidth="1"/>
    <col min="13318" max="13319" width="7.42578125" customWidth="1"/>
    <col min="13320" max="13320" width="6.5703125" customWidth="1"/>
    <col min="13321" max="13321" width="8" customWidth="1"/>
    <col min="13322" max="13322" width="7.28515625" customWidth="1"/>
    <col min="13323" max="13324" width="6.42578125" customWidth="1"/>
    <col min="13325" max="13327" width="5.85546875" customWidth="1"/>
    <col min="13328" max="13328" width="7" customWidth="1"/>
    <col min="13329" max="13329" width="7.85546875" customWidth="1"/>
    <col min="13330" max="13330" width="7.28515625" customWidth="1"/>
    <col min="13331" max="13331" width="6.85546875" customWidth="1"/>
    <col min="13332" max="13332" width="7.140625" customWidth="1"/>
    <col min="13333" max="13333" width="7.7109375" customWidth="1"/>
    <col min="13334" max="13334" width="10.5703125" customWidth="1"/>
    <col min="13335" max="13335" width="6.42578125" customWidth="1"/>
    <col min="13336" max="13336" width="6" customWidth="1"/>
    <col min="13337" max="13337" width="7.5703125" customWidth="1"/>
    <col min="13338" max="13338" width="8.42578125" customWidth="1"/>
    <col min="13339" max="13339" width="7" customWidth="1"/>
    <col min="13340" max="13340" width="8.28515625" customWidth="1"/>
    <col min="13341" max="13341" width="8.7109375" customWidth="1"/>
    <col min="13342" max="13342" width="8" customWidth="1"/>
    <col min="13343" max="13344" width="8.28515625" customWidth="1"/>
    <col min="13345" max="13345" width="8.7109375" customWidth="1"/>
    <col min="13346" max="13346" width="8.28515625" customWidth="1"/>
    <col min="13347" max="13347" width="8.7109375" customWidth="1"/>
    <col min="13348" max="13348" width="7.5703125" customWidth="1"/>
    <col min="13349" max="13349" width="7.140625" customWidth="1"/>
    <col min="13350" max="13350" width="8.140625" customWidth="1"/>
    <col min="13351" max="13351" width="8.7109375" customWidth="1"/>
    <col min="13352" max="13352" width="6.5703125" customWidth="1"/>
    <col min="13353" max="13354" width="9.7109375" customWidth="1"/>
    <col min="13355" max="13355" width="8.7109375" customWidth="1"/>
    <col min="13356" max="13356" width="7.5703125" customWidth="1"/>
    <col min="13357" max="13357" width="7" customWidth="1"/>
    <col min="13358" max="13358" width="7.7109375" customWidth="1"/>
    <col min="13359" max="13359" width="7.5703125" customWidth="1"/>
    <col min="13360" max="13360" width="7.42578125" customWidth="1"/>
    <col min="13361" max="13361" width="8.85546875" customWidth="1"/>
    <col min="13570" max="13570" width="2.85546875" customWidth="1"/>
    <col min="13571" max="13571" width="8" customWidth="1"/>
    <col min="13573" max="13573" width="7.5703125" customWidth="1"/>
    <col min="13574" max="13575" width="7.42578125" customWidth="1"/>
    <col min="13576" max="13576" width="6.5703125" customWidth="1"/>
    <col min="13577" max="13577" width="8" customWidth="1"/>
    <col min="13578" max="13578" width="7.28515625" customWidth="1"/>
    <col min="13579" max="13580" width="6.42578125" customWidth="1"/>
    <col min="13581" max="13583" width="5.85546875" customWidth="1"/>
    <col min="13584" max="13584" width="7" customWidth="1"/>
    <col min="13585" max="13585" width="7.85546875" customWidth="1"/>
    <col min="13586" max="13586" width="7.28515625" customWidth="1"/>
    <col min="13587" max="13587" width="6.85546875" customWidth="1"/>
    <col min="13588" max="13588" width="7.140625" customWidth="1"/>
    <col min="13589" max="13589" width="7.7109375" customWidth="1"/>
    <col min="13590" max="13590" width="10.5703125" customWidth="1"/>
    <col min="13591" max="13591" width="6.42578125" customWidth="1"/>
    <col min="13592" max="13592" width="6" customWidth="1"/>
    <col min="13593" max="13593" width="7.5703125" customWidth="1"/>
    <col min="13594" max="13594" width="8.42578125" customWidth="1"/>
    <col min="13595" max="13595" width="7" customWidth="1"/>
    <col min="13596" max="13596" width="8.28515625" customWidth="1"/>
    <col min="13597" max="13597" width="8.7109375" customWidth="1"/>
    <col min="13598" max="13598" width="8" customWidth="1"/>
    <col min="13599" max="13600" width="8.28515625" customWidth="1"/>
    <col min="13601" max="13601" width="8.7109375" customWidth="1"/>
    <col min="13602" max="13602" width="8.28515625" customWidth="1"/>
    <col min="13603" max="13603" width="8.7109375" customWidth="1"/>
    <col min="13604" max="13604" width="7.5703125" customWidth="1"/>
    <col min="13605" max="13605" width="7.140625" customWidth="1"/>
    <col min="13606" max="13606" width="8.140625" customWidth="1"/>
    <col min="13607" max="13607" width="8.7109375" customWidth="1"/>
    <col min="13608" max="13608" width="6.5703125" customWidth="1"/>
    <col min="13609" max="13610" width="9.7109375" customWidth="1"/>
    <col min="13611" max="13611" width="8.7109375" customWidth="1"/>
    <col min="13612" max="13612" width="7.5703125" customWidth="1"/>
    <col min="13613" max="13613" width="7" customWidth="1"/>
    <col min="13614" max="13614" width="7.7109375" customWidth="1"/>
    <col min="13615" max="13615" width="7.5703125" customWidth="1"/>
    <col min="13616" max="13616" width="7.42578125" customWidth="1"/>
    <col min="13617" max="13617" width="8.85546875" customWidth="1"/>
    <col min="13826" max="13826" width="2.85546875" customWidth="1"/>
    <col min="13827" max="13827" width="8" customWidth="1"/>
    <col min="13829" max="13829" width="7.5703125" customWidth="1"/>
    <col min="13830" max="13831" width="7.42578125" customWidth="1"/>
    <col min="13832" max="13832" width="6.5703125" customWidth="1"/>
    <col min="13833" max="13833" width="8" customWidth="1"/>
    <col min="13834" max="13834" width="7.28515625" customWidth="1"/>
    <col min="13835" max="13836" width="6.42578125" customWidth="1"/>
    <col min="13837" max="13839" width="5.85546875" customWidth="1"/>
    <col min="13840" max="13840" width="7" customWidth="1"/>
    <col min="13841" max="13841" width="7.85546875" customWidth="1"/>
    <col min="13842" max="13842" width="7.28515625" customWidth="1"/>
    <col min="13843" max="13843" width="6.85546875" customWidth="1"/>
    <col min="13844" max="13844" width="7.140625" customWidth="1"/>
    <col min="13845" max="13845" width="7.7109375" customWidth="1"/>
    <col min="13846" max="13846" width="10.5703125" customWidth="1"/>
    <col min="13847" max="13847" width="6.42578125" customWidth="1"/>
    <col min="13848" max="13848" width="6" customWidth="1"/>
    <col min="13849" max="13849" width="7.5703125" customWidth="1"/>
    <col min="13850" max="13850" width="8.42578125" customWidth="1"/>
    <col min="13851" max="13851" width="7" customWidth="1"/>
    <col min="13852" max="13852" width="8.28515625" customWidth="1"/>
    <col min="13853" max="13853" width="8.7109375" customWidth="1"/>
    <col min="13854" max="13854" width="8" customWidth="1"/>
    <col min="13855" max="13856" width="8.28515625" customWidth="1"/>
    <col min="13857" max="13857" width="8.7109375" customWidth="1"/>
    <col min="13858" max="13858" width="8.28515625" customWidth="1"/>
    <col min="13859" max="13859" width="8.7109375" customWidth="1"/>
    <col min="13860" max="13860" width="7.5703125" customWidth="1"/>
    <col min="13861" max="13861" width="7.140625" customWidth="1"/>
    <col min="13862" max="13862" width="8.140625" customWidth="1"/>
    <col min="13863" max="13863" width="8.7109375" customWidth="1"/>
    <col min="13864" max="13864" width="6.5703125" customWidth="1"/>
    <col min="13865" max="13866" width="9.7109375" customWidth="1"/>
    <col min="13867" max="13867" width="8.7109375" customWidth="1"/>
    <col min="13868" max="13868" width="7.5703125" customWidth="1"/>
    <col min="13869" max="13869" width="7" customWidth="1"/>
    <col min="13870" max="13870" width="7.7109375" customWidth="1"/>
    <col min="13871" max="13871" width="7.5703125" customWidth="1"/>
    <col min="13872" max="13872" width="7.42578125" customWidth="1"/>
    <col min="13873" max="13873" width="8.85546875" customWidth="1"/>
    <col min="14082" max="14082" width="2.85546875" customWidth="1"/>
    <col min="14083" max="14083" width="8" customWidth="1"/>
    <col min="14085" max="14085" width="7.5703125" customWidth="1"/>
    <col min="14086" max="14087" width="7.42578125" customWidth="1"/>
    <col min="14088" max="14088" width="6.5703125" customWidth="1"/>
    <col min="14089" max="14089" width="8" customWidth="1"/>
    <col min="14090" max="14090" width="7.28515625" customWidth="1"/>
    <col min="14091" max="14092" width="6.42578125" customWidth="1"/>
    <col min="14093" max="14095" width="5.85546875" customWidth="1"/>
    <col min="14096" max="14096" width="7" customWidth="1"/>
    <col min="14097" max="14097" width="7.85546875" customWidth="1"/>
    <col min="14098" max="14098" width="7.28515625" customWidth="1"/>
    <col min="14099" max="14099" width="6.85546875" customWidth="1"/>
    <col min="14100" max="14100" width="7.140625" customWidth="1"/>
    <col min="14101" max="14101" width="7.7109375" customWidth="1"/>
    <col min="14102" max="14102" width="10.5703125" customWidth="1"/>
    <col min="14103" max="14103" width="6.42578125" customWidth="1"/>
    <col min="14104" max="14104" width="6" customWidth="1"/>
    <col min="14105" max="14105" width="7.5703125" customWidth="1"/>
    <col min="14106" max="14106" width="8.42578125" customWidth="1"/>
    <col min="14107" max="14107" width="7" customWidth="1"/>
    <col min="14108" max="14108" width="8.28515625" customWidth="1"/>
    <col min="14109" max="14109" width="8.7109375" customWidth="1"/>
    <col min="14110" max="14110" width="8" customWidth="1"/>
    <col min="14111" max="14112" width="8.28515625" customWidth="1"/>
    <col min="14113" max="14113" width="8.7109375" customWidth="1"/>
    <col min="14114" max="14114" width="8.28515625" customWidth="1"/>
    <col min="14115" max="14115" width="8.7109375" customWidth="1"/>
    <col min="14116" max="14116" width="7.5703125" customWidth="1"/>
    <col min="14117" max="14117" width="7.140625" customWidth="1"/>
    <col min="14118" max="14118" width="8.140625" customWidth="1"/>
    <col min="14119" max="14119" width="8.7109375" customWidth="1"/>
    <col min="14120" max="14120" width="6.5703125" customWidth="1"/>
    <col min="14121" max="14122" width="9.7109375" customWidth="1"/>
    <col min="14123" max="14123" width="8.7109375" customWidth="1"/>
    <col min="14124" max="14124" width="7.5703125" customWidth="1"/>
    <col min="14125" max="14125" width="7" customWidth="1"/>
    <col min="14126" max="14126" width="7.7109375" customWidth="1"/>
    <col min="14127" max="14127" width="7.5703125" customWidth="1"/>
    <col min="14128" max="14128" width="7.42578125" customWidth="1"/>
    <col min="14129" max="14129" width="8.85546875" customWidth="1"/>
    <col min="14338" max="14338" width="2.85546875" customWidth="1"/>
    <col min="14339" max="14339" width="8" customWidth="1"/>
    <col min="14341" max="14341" width="7.5703125" customWidth="1"/>
    <col min="14342" max="14343" width="7.42578125" customWidth="1"/>
    <col min="14344" max="14344" width="6.5703125" customWidth="1"/>
    <col min="14345" max="14345" width="8" customWidth="1"/>
    <col min="14346" max="14346" width="7.28515625" customWidth="1"/>
    <col min="14347" max="14348" width="6.42578125" customWidth="1"/>
    <col min="14349" max="14351" width="5.85546875" customWidth="1"/>
    <col min="14352" max="14352" width="7" customWidth="1"/>
    <col min="14353" max="14353" width="7.85546875" customWidth="1"/>
    <col min="14354" max="14354" width="7.28515625" customWidth="1"/>
    <col min="14355" max="14355" width="6.85546875" customWidth="1"/>
    <col min="14356" max="14356" width="7.140625" customWidth="1"/>
    <col min="14357" max="14357" width="7.7109375" customWidth="1"/>
    <col min="14358" max="14358" width="10.5703125" customWidth="1"/>
    <col min="14359" max="14359" width="6.42578125" customWidth="1"/>
    <col min="14360" max="14360" width="6" customWidth="1"/>
    <col min="14361" max="14361" width="7.5703125" customWidth="1"/>
    <col min="14362" max="14362" width="8.42578125" customWidth="1"/>
    <col min="14363" max="14363" width="7" customWidth="1"/>
    <col min="14364" max="14364" width="8.28515625" customWidth="1"/>
    <col min="14365" max="14365" width="8.7109375" customWidth="1"/>
    <col min="14366" max="14366" width="8" customWidth="1"/>
    <col min="14367" max="14368" width="8.28515625" customWidth="1"/>
    <col min="14369" max="14369" width="8.7109375" customWidth="1"/>
    <col min="14370" max="14370" width="8.28515625" customWidth="1"/>
    <col min="14371" max="14371" width="8.7109375" customWidth="1"/>
    <col min="14372" max="14372" width="7.5703125" customWidth="1"/>
    <col min="14373" max="14373" width="7.140625" customWidth="1"/>
    <col min="14374" max="14374" width="8.140625" customWidth="1"/>
    <col min="14375" max="14375" width="8.7109375" customWidth="1"/>
    <col min="14376" max="14376" width="6.5703125" customWidth="1"/>
    <col min="14377" max="14378" width="9.7109375" customWidth="1"/>
    <col min="14379" max="14379" width="8.7109375" customWidth="1"/>
    <col min="14380" max="14380" width="7.5703125" customWidth="1"/>
    <col min="14381" max="14381" width="7" customWidth="1"/>
    <col min="14382" max="14382" width="7.7109375" customWidth="1"/>
    <col min="14383" max="14383" width="7.5703125" customWidth="1"/>
    <col min="14384" max="14384" width="7.42578125" customWidth="1"/>
    <col min="14385" max="14385" width="8.85546875" customWidth="1"/>
    <col min="14594" max="14594" width="2.85546875" customWidth="1"/>
    <col min="14595" max="14595" width="8" customWidth="1"/>
    <col min="14597" max="14597" width="7.5703125" customWidth="1"/>
    <col min="14598" max="14599" width="7.42578125" customWidth="1"/>
    <col min="14600" max="14600" width="6.5703125" customWidth="1"/>
    <col min="14601" max="14601" width="8" customWidth="1"/>
    <col min="14602" max="14602" width="7.28515625" customWidth="1"/>
    <col min="14603" max="14604" width="6.42578125" customWidth="1"/>
    <col min="14605" max="14607" width="5.85546875" customWidth="1"/>
    <col min="14608" max="14608" width="7" customWidth="1"/>
    <col min="14609" max="14609" width="7.85546875" customWidth="1"/>
    <col min="14610" max="14610" width="7.28515625" customWidth="1"/>
    <col min="14611" max="14611" width="6.85546875" customWidth="1"/>
    <col min="14612" max="14612" width="7.140625" customWidth="1"/>
    <col min="14613" max="14613" width="7.7109375" customWidth="1"/>
    <col min="14614" max="14614" width="10.5703125" customWidth="1"/>
    <col min="14615" max="14615" width="6.42578125" customWidth="1"/>
    <col min="14616" max="14616" width="6" customWidth="1"/>
    <col min="14617" max="14617" width="7.5703125" customWidth="1"/>
    <col min="14618" max="14618" width="8.42578125" customWidth="1"/>
    <col min="14619" max="14619" width="7" customWidth="1"/>
    <col min="14620" max="14620" width="8.28515625" customWidth="1"/>
    <col min="14621" max="14621" width="8.7109375" customWidth="1"/>
    <col min="14622" max="14622" width="8" customWidth="1"/>
    <col min="14623" max="14624" width="8.28515625" customWidth="1"/>
    <col min="14625" max="14625" width="8.7109375" customWidth="1"/>
    <col min="14626" max="14626" width="8.28515625" customWidth="1"/>
    <col min="14627" max="14627" width="8.7109375" customWidth="1"/>
    <col min="14628" max="14628" width="7.5703125" customWidth="1"/>
    <col min="14629" max="14629" width="7.140625" customWidth="1"/>
    <col min="14630" max="14630" width="8.140625" customWidth="1"/>
    <col min="14631" max="14631" width="8.7109375" customWidth="1"/>
    <col min="14632" max="14632" width="6.5703125" customWidth="1"/>
    <col min="14633" max="14634" width="9.7109375" customWidth="1"/>
    <col min="14635" max="14635" width="8.7109375" customWidth="1"/>
    <col min="14636" max="14636" width="7.5703125" customWidth="1"/>
    <col min="14637" max="14637" width="7" customWidth="1"/>
    <col min="14638" max="14638" width="7.7109375" customWidth="1"/>
    <col min="14639" max="14639" width="7.5703125" customWidth="1"/>
    <col min="14640" max="14640" width="7.42578125" customWidth="1"/>
    <col min="14641" max="14641" width="8.85546875" customWidth="1"/>
    <col min="14850" max="14850" width="2.85546875" customWidth="1"/>
    <col min="14851" max="14851" width="8" customWidth="1"/>
    <col min="14853" max="14853" width="7.5703125" customWidth="1"/>
    <col min="14854" max="14855" width="7.42578125" customWidth="1"/>
    <col min="14856" max="14856" width="6.5703125" customWidth="1"/>
    <col min="14857" max="14857" width="8" customWidth="1"/>
    <col min="14858" max="14858" width="7.28515625" customWidth="1"/>
    <col min="14859" max="14860" width="6.42578125" customWidth="1"/>
    <col min="14861" max="14863" width="5.85546875" customWidth="1"/>
    <col min="14864" max="14864" width="7" customWidth="1"/>
    <col min="14865" max="14865" width="7.85546875" customWidth="1"/>
    <col min="14866" max="14866" width="7.28515625" customWidth="1"/>
    <col min="14867" max="14867" width="6.85546875" customWidth="1"/>
    <col min="14868" max="14868" width="7.140625" customWidth="1"/>
    <col min="14869" max="14869" width="7.7109375" customWidth="1"/>
    <col min="14870" max="14870" width="10.5703125" customWidth="1"/>
    <col min="14871" max="14871" width="6.42578125" customWidth="1"/>
    <col min="14872" max="14872" width="6" customWidth="1"/>
    <col min="14873" max="14873" width="7.5703125" customWidth="1"/>
    <col min="14874" max="14874" width="8.42578125" customWidth="1"/>
    <col min="14875" max="14875" width="7" customWidth="1"/>
    <col min="14876" max="14876" width="8.28515625" customWidth="1"/>
    <col min="14877" max="14877" width="8.7109375" customWidth="1"/>
    <col min="14878" max="14878" width="8" customWidth="1"/>
    <col min="14879" max="14880" width="8.28515625" customWidth="1"/>
    <col min="14881" max="14881" width="8.7109375" customWidth="1"/>
    <col min="14882" max="14882" width="8.28515625" customWidth="1"/>
    <col min="14883" max="14883" width="8.7109375" customWidth="1"/>
    <col min="14884" max="14884" width="7.5703125" customWidth="1"/>
    <col min="14885" max="14885" width="7.140625" customWidth="1"/>
    <col min="14886" max="14886" width="8.140625" customWidth="1"/>
    <col min="14887" max="14887" width="8.7109375" customWidth="1"/>
    <col min="14888" max="14888" width="6.5703125" customWidth="1"/>
    <col min="14889" max="14890" width="9.7109375" customWidth="1"/>
    <col min="14891" max="14891" width="8.7109375" customWidth="1"/>
    <col min="14892" max="14892" width="7.5703125" customWidth="1"/>
    <col min="14893" max="14893" width="7" customWidth="1"/>
    <col min="14894" max="14894" width="7.7109375" customWidth="1"/>
    <col min="14895" max="14895" width="7.5703125" customWidth="1"/>
    <col min="14896" max="14896" width="7.42578125" customWidth="1"/>
    <col min="14897" max="14897" width="8.85546875" customWidth="1"/>
    <col min="15106" max="15106" width="2.85546875" customWidth="1"/>
    <col min="15107" max="15107" width="8" customWidth="1"/>
    <col min="15109" max="15109" width="7.5703125" customWidth="1"/>
    <col min="15110" max="15111" width="7.42578125" customWidth="1"/>
    <col min="15112" max="15112" width="6.5703125" customWidth="1"/>
    <col min="15113" max="15113" width="8" customWidth="1"/>
    <col min="15114" max="15114" width="7.28515625" customWidth="1"/>
    <col min="15115" max="15116" width="6.42578125" customWidth="1"/>
    <col min="15117" max="15119" width="5.85546875" customWidth="1"/>
    <col min="15120" max="15120" width="7" customWidth="1"/>
    <col min="15121" max="15121" width="7.85546875" customWidth="1"/>
    <col min="15122" max="15122" width="7.28515625" customWidth="1"/>
    <col min="15123" max="15123" width="6.85546875" customWidth="1"/>
    <col min="15124" max="15124" width="7.140625" customWidth="1"/>
    <col min="15125" max="15125" width="7.7109375" customWidth="1"/>
    <col min="15126" max="15126" width="10.5703125" customWidth="1"/>
    <col min="15127" max="15127" width="6.42578125" customWidth="1"/>
    <col min="15128" max="15128" width="6" customWidth="1"/>
    <col min="15129" max="15129" width="7.5703125" customWidth="1"/>
    <col min="15130" max="15130" width="8.42578125" customWidth="1"/>
    <col min="15131" max="15131" width="7" customWidth="1"/>
    <col min="15132" max="15132" width="8.28515625" customWidth="1"/>
    <col min="15133" max="15133" width="8.7109375" customWidth="1"/>
    <col min="15134" max="15134" width="8" customWidth="1"/>
    <col min="15135" max="15136" width="8.28515625" customWidth="1"/>
    <col min="15137" max="15137" width="8.7109375" customWidth="1"/>
    <col min="15138" max="15138" width="8.28515625" customWidth="1"/>
    <col min="15139" max="15139" width="8.7109375" customWidth="1"/>
    <col min="15140" max="15140" width="7.5703125" customWidth="1"/>
    <col min="15141" max="15141" width="7.140625" customWidth="1"/>
    <col min="15142" max="15142" width="8.140625" customWidth="1"/>
    <col min="15143" max="15143" width="8.7109375" customWidth="1"/>
    <col min="15144" max="15144" width="6.5703125" customWidth="1"/>
    <col min="15145" max="15146" width="9.7109375" customWidth="1"/>
    <col min="15147" max="15147" width="8.7109375" customWidth="1"/>
    <col min="15148" max="15148" width="7.5703125" customWidth="1"/>
    <col min="15149" max="15149" width="7" customWidth="1"/>
    <col min="15150" max="15150" width="7.7109375" customWidth="1"/>
    <col min="15151" max="15151" width="7.5703125" customWidth="1"/>
    <col min="15152" max="15152" width="7.42578125" customWidth="1"/>
    <col min="15153" max="15153" width="8.85546875" customWidth="1"/>
    <col min="15362" max="15362" width="2.85546875" customWidth="1"/>
    <col min="15363" max="15363" width="8" customWidth="1"/>
    <col min="15365" max="15365" width="7.5703125" customWidth="1"/>
    <col min="15366" max="15367" width="7.42578125" customWidth="1"/>
    <col min="15368" max="15368" width="6.5703125" customWidth="1"/>
    <col min="15369" max="15369" width="8" customWidth="1"/>
    <col min="15370" max="15370" width="7.28515625" customWidth="1"/>
    <col min="15371" max="15372" width="6.42578125" customWidth="1"/>
    <col min="15373" max="15375" width="5.85546875" customWidth="1"/>
    <col min="15376" max="15376" width="7" customWidth="1"/>
    <col min="15377" max="15377" width="7.85546875" customWidth="1"/>
    <col min="15378" max="15378" width="7.28515625" customWidth="1"/>
    <col min="15379" max="15379" width="6.85546875" customWidth="1"/>
    <col min="15380" max="15380" width="7.140625" customWidth="1"/>
    <col min="15381" max="15381" width="7.7109375" customWidth="1"/>
    <col min="15382" max="15382" width="10.5703125" customWidth="1"/>
    <col min="15383" max="15383" width="6.42578125" customWidth="1"/>
    <col min="15384" max="15384" width="6" customWidth="1"/>
    <col min="15385" max="15385" width="7.5703125" customWidth="1"/>
    <col min="15386" max="15386" width="8.42578125" customWidth="1"/>
    <col min="15387" max="15387" width="7" customWidth="1"/>
    <col min="15388" max="15388" width="8.28515625" customWidth="1"/>
    <col min="15389" max="15389" width="8.7109375" customWidth="1"/>
    <col min="15390" max="15390" width="8" customWidth="1"/>
    <col min="15391" max="15392" width="8.28515625" customWidth="1"/>
    <col min="15393" max="15393" width="8.7109375" customWidth="1"/>
    <col min="15394" max="15394" width="8.28515625" customWidth="1"/>
    <col min="15395" max="15395" width="8.7109375" customWidth="1"/>
    <col min="15396" max="15396" width="7.5703125" customWidth="1"/>
    <col min="15397" max="15397" width="7.140625" customWidth="1"/>
    <col min="15398" max="15398" width="8.140625" customWidth="1"/>
    <col min="15399" max="15399" width="8.7109375" customWidth="1"/>
    <col min="15400" max="15400" width="6.5703125" customWidth="1"/>
    <col min="15401" max="15402" width="9.7109375" customWidth="1"/>
    <col min="15403" max="15403" width="8.7109375" customWidth="1"/>
    <col min="15404" max="15404" width="7.5703125" customWidth="1"/>
    <col min="15405" max="15405" width="7" customWidth="1"/>
    <col min="15406" max="15406" width="7.7109375" customWidth="1"/>
    <col min="15407" max="15407" width="7.5703125" customWidth="1"/>
    <col min="15408" max="15408" width="7.42578125" customWidth="1"/>
    <col min="15409" max="15409" width="8.85546875" customWidth="1"/>
    <col min="15618" max="15618" width="2.85546875" customWidth="1"/>
    <col min="15619" max="15619" width="8" customWidth="1"/>
    <col min="15621" max="15621" width="7.5703125" customWidth="1"/>
    <col min="15622" max="15623" width="7.42578125" customWidth="1"/>
    <col min="15624" max="15624" width="6.5703125" customWidth="1"/>
    <col min="15625" max="15625" width="8" customWidth="1"/>
    <col min="15626" max="15626" width="7.28515625" customWidth="1"/>
    <col min="15627" max="15628" width="6.42578125" customWidth="1"/>
    <col min="15629" max="15631" width="5.85546875" customWidth="1"/>
    <col min="15632" max="15632" width="7" customWidth="1"/>
    <col min="15633" max="15633" width="7.85546875" customWidth="1"/>
    <col min="15634" max="15634" width="7.28515625" customWidth="1"/>
    <col min="15635" max="15635" width="6.85546875" customWidth="1"/>
    <col min="15636" max="15636" width="7.140625" customWidth="1"/>
    <col min="15637" max="15637" width="7.7109375" customWidth="1"/>
    <col min="15638" max="15638" width="10.5703125" customWidth="1"/>
    <col min="15639" max="15639" width="6.42578125" customWidth="1"/>
    <col min="15640" max="15640" width="6" customWidth="1"/>
    <col min="15641" max="15641" width="7.5703125" customWidth="1"/>
    <col min="15642" max="15642" width="8.42578125" customWidth="1"/>
    <col min="15643" max="15643" width="7" customWidth="1"/>
    <col min="15644" max="15644" width="8.28515625" customWidth="1"/>
    <col min="15645" max="15645" width="8.7109375" customWidth="1"/>
    <col min="15646" max="15646" width="8" customWidth="1"/>
    <col min="15647" max="15648" width="8.28515625" customWidth="1"/>
    <col min="15649" max="15649" width="8.7109375" customWidth="1"/>
    <col min="15650" max="15650" width="8.28515625" customWidth="1"/>
    <col min="15651" max="15651" width="8.7109375" customWidth="1"/>
    <col min="15652" max="15652" width="7.5703125" customWidth="1"/>
    <col min="15653" max="15653" width="7.140625" customWidth="1"/>
    <col min="15654" max="15654" width="8.140625" customWidth="1"/>
    <col min="15655" max="15655" width="8.7109375" customWidth="1"/>
    <col min="15656" max="15656" width="6.5703125" customWidth="1"/>
    <col min="15657" max="15658" width="9.7109375" customWidth="1"/>
    <col min="15659" max="15659" width="8.7109375" customWidth="1"/>
    <col min="15660" max="15660" width="7.5703125" customWidth="1"/>
    <col min="15661" max="15661" width="7" customWidth="1"/>
    <col min="15662" max="15662" width="7.7109375" customWidth="1"/>
    <col min="15663" max="15663" width="7.5703125" customWidth="1"/>
    <col min="15664" max="15664" width="7.42578125" customWidth="1"/>
    <col min="15665" max="15665" width="8.85546875" customWidth="1"/>
    <col min="15874" max="15874" width="2.85546875" customWidth="1"/>
    <col min="15875" max="15875" width="8" customWidth="1"/>
    <col min="15877" max="15877" width="7.5703125" customWidth="1"/>
    <col min="15878" max="15879" width="7.42578125" customWidth="1"/>
    <col min="15880" max="15880" width="6.5703125" customWidth="1"/>
    <col min="15881" max="15881" width="8" customWidth="1"/>
    <col min="15882" max="15882" width="7.28515625" customWidth="1"/>
    <col min="15883" max="15884" width="6.42578125" customWidth="1"/>
    <col min="15885" max="15887" width="5.85546875" customWidth="1"/>
    <col min="15888" max="15888" width="7" customWidth="1"/>
    <col min="15889" max="15889" width="7.85546875" customWidth="1"/>
    <col min="15890" max="15890" width="7.28515625" customWidth="1"/>
    <col min="15891" max="15891" width="6.85546875" customWidth="1"/>
    <col min="15892" max="15892" width="7.140625" customWidth="1"/>
    <col min="15893" max="15893" width="7.7109375" customWidth="1"/>
    <col min="15894" max="15894" width="10.5703125" customWidth="1"/>
    <col min="15895" max="15895" width="6.42578125" customWidth="1"/>
    <col min="15896" max="15896" width="6" customWidth="1"/>
    <col min="15897" max="15897" width="7.5703125" customWidth="1"/>
    <col min="15898" max="15898" width="8.42578125" customWidth="1"/>
    <col min="15899" max="15899" width="7" customWidth="1"/>
    <col min="15900" max="15900" width="8.28515625" customWidth="1"/>
    <col min="15901" max="15901" width="8.7109375" customWidth="1"/>
    <col min="15902" max="15902" width="8" customWidth="1"/>
    <col min="15903" max="15904" width="8.28515625" customWidth="1"/>
    <col min="15905" max="15905" width="8.7109375" customWidth="1"/>
    <col min="15906" max="15906" width="8.28515625" customWidth="1"/>
    <col min="15907" max="15907" width="8.7109375" customWidth="1"/>
    <col min="15908" max="15908" width="7.5703125" customWidth="1"/>
    <col min="15909" max="15909" width="7.140625" customWidth="1"/>
    <col min="15910" max="15910" width="8.140625" customWidth="1"/>
    <col min="15911" max="15911" width="8.7109375" customWidth="1"/>
    <col min="15912" max="15912" width="6.5703125" customWidth="1"/>
    <col min="15913" max="15914" width="9.7109375" customWidth="1"/>
    <col min="15915" max="15915" width="8.7109375" customWidth="1"/>
    <col min="15916" max="15916" width="7.5703125" customWidth="1"/>
    <col min="15917" max="15917" width="7" customWidth="1"/>
    <col min="15918" max="15918" width="7.7109375" customWidth="1"/>
    <col min="15919" max="15919" width="7.5703125" customWidth="1"/>
    <col min="15920" max="15920" width="7.42578125" customWidth="1"/>
    <col min="15921" max="15921" width="8.85546875" customWidth="1"/>
    <col min="16130" max="16130" width="2.85546875" customWidth="1"/>
    <col min="16131" max="16131" width="8" customWidth="1"/>
    <col min="16133" max="16133" width="7.5703125" customWidth="1"/>
    <col min="16134" max="16135" width="7.42578125" customWidth="1"/>
    <col min="16136" max="16136" width="6.5703125" customWidth="1"/>
    <col min="16137" max="16137" width="8" customWidth="1"/>
    <col min="16138" max="16138" width="7.28515625" customWidth="1"/>
    <col min="16139" max="16140" width="6.42578125" customWidth="1"/>
    <col min="16141" max="16143" width="5.85546875" customWidth="1"/>
    <col min="16144" max="16144" width="7" customWidth="1"/>
    <col min="16145" max="16145" width="7.85546875" customWidth="1"/>
    <col min="16146" max="16146" width="7.28515625" customWidth="1"/>
    <col min="16147" max="16147" width="6.85546875" customWidth="1"/>
    <col min="16148" max="16148" width="7.140625" customWidth="1"/>
    <col min="16149" max="16149" width="7.7109375" customWidth="1"/>
    <col min="16150" max="16150" width="10.5703125" customWidth="1"/>
    <col min="16151" max="16151" width="6.42578125" customWidth="1"/>
    <col min="16152" max="16152" width="6" customWidth="1"/>
    <col min="16153" max="16153" width="7.5703125" customWidth="1"/>
    <col min="16154" max="16154" width="8.42578125" customWidth="1"/>
    <col min="16155" max="16155" width="7" customWidth="1"/>
    <col min="16156" max="16156" width="8.28515625" customWidth="1"/>
    <col min="16157" max="16157" width="8.7109375" customWidth="1"/>
    <col min="16158" max="16158" width="8" customWidth="1"/>
    <col min="16159" max="16160" width="8.28515625" customWidth="1"/>
    <col min="16161" max="16161" width="8.7109375" customWidth="1"/>
    <col min="16162" max="16162" width="8.28515625" customWidth="1"/>
    <col min="16163" max="16163" width="8.7109375" customWidth="1"/>
    <col min="16164" max="16164" width="7.5703125" customWidth="1"/>
    <col min="16165" max="16165" width="7.140625" customWidth="1"/>
    <col min="16166" max="16166" width="8.140625" customWidth="1"/>
    <col min="16167" max="16167" width="8.7109375" customWidth="1"/>
    <col min="16168" max="16168" width="6.5703125" customWidth="1"/>
    <col min="16169" max="16170" width="9.7109375" customWidth="1"/>
    <col min="16171" max="16171" width="8.7109375" customWidth="1"/>
    <col min="16172" max="16172" width="7.5703125" customWidth="1"/>
    <col min="16173" max="16173" width="7" customWidth="1"/>
    <col min="16174" max="16174" width="7.7109375" customWidth="1"/>
    <col min="16175" max="16175" width="7.5703125" customWidth="1"/>
    <col min="16176" max="16176" width="7.42578125" customWidth="1"/>
    <col min="16177" max="16177" width="8.85546875" customWidth="1"/>
  </cols>
  <sheetData>
    <row r="1" spans="2:49" ht="30" customHeight="1" x14ac:dyDescent="0.25">
      <c r="B1" s="1288" t="s">
        <v>283</v>
      </c>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row>
    <row r="2" spans="2:49" ht="15" customHeight="1" thickBot="1" x14ac:dyDescent="0.3">
      <c r="B2" s="282"/>
      <c r="C2" s="1"/>
      <c r="V2" s="2"/>
    </row>
    <row r="3" spans="2:49" ht="18" customHeight="1" thickBot="1" x14ac:dyDescent="0.3">
      <c r="B3" s="1358" t="s">
        <v>0</v>
      </c>
      <c r="C3" s="1359"/>
      <c r="D3" s="1364" t="s">
        <v>1</v>
      </c>
      <c r="E3" s="1467" t="s">
        <v>2</v>
      </c>
      <c r="F3" s="1468"/>
      <c r="G3" s="1468"/>
      <c r="H3" s="1468"/>
      <c r="I3" s="1468"/>
      <c r="J3" s="1468"/>
      <c r="K3" s="1468"/>
      <c r="L3" s="1468"/>
      <c r="M3" s="1468"/>
      <c r="N3" s="1468"/>
      <c r="O3" s="1469"/>
      <c r="P3" s="1467" t="s">
        <v>3</v>
      </c>
      <c r="Q3" s="1468"/>
      <c r="R3" s="1468"/>
      <c r="S3" s="1468"/>
      <c r="T3" s="1469"/>
      <c r="U3" s="1467" t="s">
        <v>4</v>
      </c>
      <c r="V3" s="1468"/>
      <c r="W3" s="1468"/>
      <c r="X3" s="1468"/>
      <c r="Y3" s="1468"/>
      <c r="Z3" s="1468"/>
      <c r="AA3" s="1469"/>
      <c r="AB3" s="1497" t="s">
        <v>5</v>
      </c>
      <c r="AC3" s="1498"/>
      <c r="AD3" s="1498"/>
      <c r="AE3" s="1498"/>
      <c r="AF3" s="1498"/>
      <c r="AG3" s="1498"/>
      <c r="AH3" s="1498"/>
      <c r="AI3" s="1499"/>
      <c r="AJ3" s="1500" t="s">
        <v>6</v>
      </c>
      <c r="AK3" s="1468"/>
      <c r="AL3" s="1468"/>
      <c r="AM3" s="1468"/>
      <c r="AN3" s="1469"/>
      <c r="AO3" s="1467" t="s">
        <v>7</v>
      </c>
      <c r="AP3" s="1468"/>
      <c r="AQ3" s="1468"/>
      <c r="AR3" s="1468"/>
      <c r="AS3" s="1468"/>
      <c r="AT3" s="1469"/>
      <c r="AU3" s="1501" t="s">
        <v>8</v>
      </c>
      <c r="AV3" s="1437" t="s">
        <v>199</v>
      </c>
      <c r="AW3" s="1438"/>
    </row>
    <row r="4" spans="2:49" ht="24" customHeight="1" x14ac:dyDescent="0.25">
      <c r="B4" s="1360"/>
      <c r="C4" s="1361"/>
      <c r="D4" s="1365"/>
      <c r="E4" s="1462" t="s">
        <v>9</v>
      </c>
      <c r="F4" s="1463"/>
      <c r="G4" s="1463"/>
      <c r="H4" s="1463"/>
      <c r="I4" s="1399"/>
      <c r="J4" s="1464" t="s">
        <v>10</v>
      </c>
      <c r="K4" s="1417" t="s">
        <v>11</v>
      </c>
      <c r="L4" s="1463"/>
      <c r="M4" s="1463" t="s">
        <v>12</v>
      </c>
      <c r="N4" s="1463"/>
      <c r="O4" s="1493"/>
      <c r="P4" s="1462" t="s">
        <v>13</v>
      </c>
      <c r="Q4" s="1463"/>
      <c r="R4" s="1463"/>
      <c r="S4" s="1463"/>
      <c r="T4" s="1493"/>
      <c r="U4" s="1494" t="s">
        <v>46</v>
      </c>
      <c r="V4" s="1464" t="s">
        <v>88</v>
      </c>
      <c r="W4" s="1417" t="s">
        <v>15</v>
      </c>
      <c r="X4" s="1463"/>
      <c r="Y4" s="1487" t="s">
        <v>16</v>
      </c>
      <c r="Z4" s="1487"/>
      <c r="AA4" s="227" t="s">
        <v>17</v>
      </c>
      <c r="AB4" s="1420" t="s">
        <v>18</v>
      </c>
      <c r="AC4" s="1412"/>
      <c r="AD4" s="1411" t="s">
        <v>19</v>
      </c>
      <c r="AE4" s="1411"/>
      <c r="AF4" s="1412" t="s">
        <v>20</v>
      </c>
      <c r="AG4" s="1412"/>
      <c r="AH4" s="1412"/>
      <c r="AI4" s="1413"/>
      <c r="AJ4" s="1504" t="s">
        <v>21</v>
      </c>
      <c r="AK4" s="1488" t="s">
        <v>22</v>
      </c>
      <c r="AL4" s="1464" t="s">
        <v>29</v>
      </c>
      <c r="AM4" s="1464" t="s">
        <v>30</v>
      </c>
      <c r="AN4" s="1509" t="s">
        <v>31</v>
      </c>
      <c r="AO4" s="1462" t="s">
        <v>32</v>
      </c>
      <c r="AP4" s="1486"/>
      <c r="AQ4" s="1463" t="s">
        <v>33</v>
      </c>
      <c r="AR4" s="1486"/>
      <c r="AS4" s="1412" t="s">
        <v>34</v>
      </c>
      <c r="AT4" s="1413"/>
      <c r="AU4" s="1502"/>
      <c r="AV4" s="1439"/>
      <c r="AW4" s="1440"/>
    </row>
    <row r="5" spans="2:49" ht="27" customHeight="1" x14ac:dyDescent="0.25">
      <c r="B5" s="1360"/>
      <c r="C5" s="1361"/>
      <c r="D5" s="1365"/>
      <c r="E5" s="1481" t="s">
        <v>35</v>
      </c>
      <c r="F5" s="1388" t="s">
        <v>36</v>
      </c>
      <c r="G5" s="1458" t="s">
        <v>37</v>
      </c>
      <c r="H5" s="1388" t="s">
        <v>331</v>
      </c>
      <c r="I5" s="1458" t="s">
        <v>89</v>
      </c>
      <c r="J5" s="1465"/>
      <c r="K5" s="1458" t="s">
        <v>39</v>
      </c>
      <c r="L5" s="1388" t="s">
        <v>40</v>
      </c>
      <c r="M5" s="1471" t="s">
        <v>317</v>
      </c>
      <c r="N5" s="1474" t="s">
        <v>318</v>
      </c>
      <c r="O5" s="1484" t="s">
        <v>319</v>
      </c>
      <c r="P5" s="1481" t="s">
        <v>41</v>
      </c>
      <c r="Q5" s="1388" t="s">
        <v>42</v>
      </c>
      <c r="R5" s="1458" t="s">
        <v>43</v>
      </c>
      <c r="S5" s="1388" t="s">
        <v>44</v>
      </c>
      <c r="T5" s="1477" t="s">
        <v>45</v>
      </c>
      <c r="U5" s="1495"/>
      <c r="V5" s="1491"/>
      <c r="W5" s="1458" t="s">
        <v>320</v>
      </c>
      <c r="X5" s="1388" t="s">
        <v>321</v>
      </c>
      <c r="Y5" s="1458" t="s">
        <v>320</v>
      </c>
      <c r="Z5" s="1388" t="s">
        <v>321</v>
      </c>
      <c r="AA5" s="1477" t="s">
        <v>48</v>
      </c>
      <c r="AB5" s="1481" t="s">
        <v>332</v>
      </c>
      <c r="AC5" s="1388" t="s">
        <v>324</v>
      </c>
      <c r="AD5" s="1458" t="s">
        <v>322</v>
      </c>
      <c r="AE5" s="1388" t="s">
        <v>324</v>
      </c>
      <c r="AF5" s="1458" t="s">
        <v>322</v>
      </c>
      <c r="AG5" s="1388" t="s">
        <v>324</v>
      </c>
      <c r="AH5" s="1388" t="s">
        <v>325</v>
      </c>
      <c r="AI5" s="1477" t="s">
        <v>326</v>
      </c>
      <c r="AJ5" s="1505"/>
      <c r="AK5" s="1489"/>
      <c r="AL5" s="1491"/>
      <c r="AM5" s="1507"/>
      <c r="AN5" s="1510"/>
      <c r="AO5" s="1481" t="s">
        <v>334</v>
      </c>
      <c r="AP5" s="1388" t="s">
        <v>333</v>
      </c>
      <c r="AQ5" s="1458" t="s">
        <v>328</v>
      </c>
      <c r="AR5" s="1388" t="s">
        <v>329</v>
      </c>
      <c r="AS5" s="1388" t="s">
        <v>328</v>
      </c>
      <c r="AT5" s="1477" t="s">
        <v>329</v>
      </c>
      <c r="AU5" s="1502"/>
      <c r="AV5" s="1439"/>
      <c r="AW5" s="1440"/>
    </row>
    <row r="6" spans="2:49" ht="34.5" customHeight="1" x14ac:dyDescent="0.25">
      <c r="B6" s="1360"/>
      <c r="C6" s="1361"/>
      <c r="D6" s="1365"/>
      <c r="E6" s="1481"/>
      <c r="F6" s="1388"/>
      <c r="G6" s="1459"/>
      <c r="H6" s="1388"/>
      <c r="I6" s="1458"/>
      <c r="J6" s="1465"/>
      <c r="K6" s="1458"/>
      <c r="L6" s="1388"/>
      <c r="M6" s="1472"/>
      <c r="N6" s="1475"/>
      <c r="O6" s="1478"/>
      <c r="P6" s="1482"/>
      <c r="Q6" s="1475"/>
      <c r="R6" s="1472"/>
      <c r="S6" s="1475"/>
      <c r="T6" s="1478"/>
      <c r="U6" s="1495"/>
      <c r="V6" s="1491"/>
      <c r="W6" s="1458"/>
      <c r="X6" s="1388"/>
      <c r="Y6" s="1458"/>
      <c r="Z6" s="1388"/>
      <c r="AA6" s="1477"/>
      <c r="AB6" s="1481"/>
      <c r="AC6" s="1388"/>
      <c r="AD6" s="1458"/>
      <c r="AE6" s="1388"/>
      <c r="AF6" s="1458"/>
      <c r="AG6" s="1388"/>
      <c r="AH6" s="1388"/>
      <c r="AI6" s="1477"/>
      <c r="AJ6" s="1505"/>
      <c r="AK6" s="1489"/>
      <c r="AL6" s="1491"/>
      <c r="AM6" s="1507"/>
      <c r="AN6" s="1510"/>
      <c r="AO6" s="1482"/>
      <c r="AP6" s="1475"/>
      <c r="AQ6" s="1472"/>
      <c r="AR6" s="1475"/>
      <c r="AS6" s="1475"/>
      <c r="AT6" s="1478"/>
      <c r="AU6" s="1502"/>
      <c r="AV6" s="1439"/>
      <c r="AW6" s="1440"/>
    </row>
    <row r="7" spans="2:49" ht="39.75" customHeight="1" thickBot="1" x14ac:dyDescent="0.3">
      <c r="B7" s="1360"/>
      <c r="C7" s="1361"/>
      <c r="D7" s="1365"/>
      <c r="E7" s="1485"/>
      <c r="F7" s="1389"/>
      <c r="G7" s="1460"/>
      <c r="H7" s="1389"/>
      <c r="I7" s="1461"/>
      <c r="J7" s="1466"/>
      <c r="K7" s="1461"/>
      <c r="L7" s="1389"/>
      <c r="M7" s="1473"/>
      <c r="N7" s="1476"/>
      <c r="O7" s="1479"/>
      <c r="P7" s="1483"/>
      <c r="Q7" s="1476"/>
      <c r="R7" s="1473"/>
      <c r="S7" s="1476"/>
      <c r="T7" s="1479"/>
      <c r="U7" s="1496"/>
      <c r="V7" s="1492"/>
      <c r="W7" s="1461"/>
      <c r="X7" s="1389"/>
      <c r="Y7" s="1461"/>
      <c r="Z7" s="1389"/>
      <c r="AA7" s="1480"/>
      <c r="AB7" s="1485"/>
      <c r="AC7" s="1389"/>
      <c r="AD7" s="1461"/>
      <c r="AE7" s="1389"/>
      <c r="AF7" s="1461"/>
      <c r="AG7" s="1389"/>
      <c r="AH7" s="1389"/>
      <c r="AI7" s="1480"/>
      <c r="AJ7" s="1506"/>
      <c r="AK7" s="1490"/>
      <c r="AL7" s="1492"/>
      <c r="AM7" s="1508"/>
      <c r="AN7" s="1511"/>
      <c r="AO7" s="1483"/>
      <c r="AP7" s="1476"/>
      <c r="AQ7" s="1473"/>
      <c r="AR7" s="1476"/>
      <c r="AS7" s="1476"/>
      <c r="AT7" s="1479"/>
      <c r="AU7" s="1503"/>
      <c r="AV7" s="1441"/>
      <c r="AW7" s="1442"/>
    </row>
    <row r="8" spans="2:49" ht="18" customHeight="1" x14ac:dyDescent="0.25">
      <c r="B8" s="1360"/>
      <c r="C8" s="1361"/>
      <c r="D8" s="1365"/>
      <c r="E8" s="1356" t="s">
        <v>279</v>
      </c>
      <c r="F8" s="1356" t="s">
        <v>279</v>
      </c>
      <c r="G8" s="1356" t="s">
        <v>279</v>
      </c>
      <c r="H8" s="1354" t="s">
        <v>239</v>
      </c>
      <c r="I8" s="1356" t="s">
        <v>279</v>
      </c>
      <c r="J8" s="1356" t="s">
        <v>279</v>
      </c>
      <c r="K8" s="1356" t="s">
        <v>245</v>
      </c>
      <c r="L8" s="1356" t="s">
        <v>245</v>
      </c>
      <c r="M8" s="1348" t="s">
        <v>239</v>
      </c>
      <c r="N8" s="1348" t="s">
        <v>239</v>
      </c>
      <c r="O8" s="1350" t="s">
        <v>239</v>
      </c>
      <c r="P8" s="1348" t="s">
        <v>279</v>
      </c>
      <c r="Q8" s="1348" t="s">
        <v>279</v>
      </c>
      <c r="R8" s="1348" t="s">
        <v>279</v>
      </c>
      <c r="S8" s="1348" t="s">
        <v>279</v>
      </c>
      <c r="T8" s="1348" t="s">
        <v>279</v>
      </c>
      <c r="U8" s="1352" t="s">
        <v>240</v>
      </c>
      <c r="V8" s="1348" t="s">
        <v>247</v>
      </c>
      <c r="W8" s="1348" t="s">
        <v>239</v>
      </c>
      <c r="X8" s="1348" t="s">
        <v>239</v>
      </c>
      <c r="Y8" s="1348" t="s">
        <v>239</v>
      </c>
      <c r="Z8" s="1348" t="s">
        <v>239</v>
      </c>
      <c r="AA8" s="1348" t="s">
        <v>239</v>
      </c>
      <c r="AB8" s="1344" t="s">
        <v>280</v>
      </c>
      <c r="AC8" s="1344" t="s">
        <v>241</v>
      </c>
      <c r="AD8" s="1344" t="s">
        <v>280</v>
      </c>
      <c r="AE8" s="1344" t="s">
        <v>241</v>
      </c>
      <c r="AF8" s="1344" t="s">
        <v>280</v>
      </c>
      <c r="AG8" s="1344" t="s">
        <v>241</v>
      </c>
      <c r="AH8" s="1344" t="s">
        <v>280</v>
      </c>
      <c r="AI8" s="1346" t="s">
        <v>241</v>
      </c>
      <c r="AJ8" s="1344" t="s">
        <v>280</v>
      </c>
      <c r="AK8" s="1344" t="s">
        <v>241</v>
      </c>
      <c r="AL8" s="1344" t="s">
        <v>280</v>
      </c>
      <c r="AM8" s="1344" t="s">
        <v>241</v>
      </c>
      <c r="AN8" s="1346" t="s">
        <v>279</v>
      </c>
      <c r="AO8" s="1344" t="s">
        <v>243</v>
      </c>
      <c r="AP8" s="1344" t="s">
        <v>279</v>
      </c>
      <c r="AQ8" s="1344" t="s">
        <v>243</v>
      </c>
      <c r="AR8" s="1344" t="s">
        <v>279</v>
      </c>
      <c r="AS8" s="1344" t="s">
        <v>243</v>
      </c>
      <c r="AT8" s="1346" t="s">
        <v>279</v>
      </c>
      <c r="AU8" s="1344" t="s">
        <v>279</v>
      </c>
      <c r="AV8" s="1342" t="s">
        <v>355</v>
      </c>
      <c r="AW8" s="1344" t="s">
        <v>50</v>
      </c>
    </row>
    <row r="9" spans="2:49" x14ac:dyDescent="0.25">
      <c r="B9" s="1360"/>
      <c r="C9" s="1361"/>
      <c r="D9" s="1365"/>
      <c r="E9" s="1457"/>
      <c r="F9" s="1457"/>
      <c r="G9" s="1457"/>
      <c r="H9" s="1456"/>
      <c r="I9" s="1457"/>
      <c r="J9" s="1457"/>
      <c r="K9" s="1457"/>
      <c r="L9" s="1457"/>
      <c r="M9" s="1454"/>
      <c r="N9" s="1454"/>
      <c r="O9" s="1470"/>
      <c r="P9" s="1454"/>
      <c r="Q9" s="1454"/>
      <c r="R9" s="1454"/>
      <c r="S9" s="1454"/>
      <c r="T9" s="1454"/>
      <c r="U9" s="1455"/>
      <c r="V9" s="1454"/>
      <c r="W9" s="1454"/>
      <c r="X9" s="1454"/>
      <c r="Y9" s="1454"/>
      <c r="Z9" s="1454"/>
      <c r="AA9" s="1454"/>
      <c r="AB9" s="1452"/>
      <c r="AC9" s="1452"/>
      <c r="AD9" s="1452"/>
      <c r="AE9" s="1452"/>
      <c r="AF9" s="1452"/>
      <c r="AG9" s="1452"/>
      <c r="AH9" s="1452"/>
      <c r="AI9" s="1453"/>
      <c r="AJ9" s="1452"/>
      <c r="AK9" s="1452"/>
      <c r="AL9" s="1452"/>
      <c r="AM9" s="1452"/>
      <c r="AN9" s="1453"/>
      <c r="AO9" s="1452"/>
      <c r="AP9" s="1452"/>
      <c r="AQ9" s="1452"/>
      <c r="AR9" s="1452"/>
      <c r="AS9" s="1452"/>
      <c r="AT9" s="1453"/>
      <c r="AU9" s="1452"/>
      <c r="AV9" s="1451"/>
      <c r="AW9" s="1452"/>
    </row>
    <row r="10" spans="2:49" ht="15" customHeight="1" thickBot="1" x14ac:dyDescent="0.3">
      <c r="B10" s="1362"/>
      <c r="C10" s="1363"/>
      <c r="D10" s="308" t="s">
        <v>51</v>
      </c>
      <c r="E10" s="81">
        <v>833698</v>
      </c>
      <c r="F10" s="76">
        <v>715599</v>
      </c>
      <c r="G10" s="82">
        <v>29440</v>
      </c>
      <c r="H10" s="114">
        <v>97.96</v>
      </c>
      <c r="I10" s="82">
        <v>345511</v>
      </c>
      <c r="J10" s="76">
        <v>66453</v>
      </c>
      <c r="K10" s="108">
        <v>13.4</v>
      </c>
      <c r="L10" s="77">
        <v>42.5</v>
      </c>
      <c r="M10" s="109">
        <v>4</v>
      </c>
      <c r="N10" s="77">
        <v>13</v>
      </c>
      <c r="O10" s="80">
        <v>7</v>
      </c>
      <c r="P10" s="129">
        <v>21669</v>
      </c>
      <c r="Q10" s="78">
        <v>132961</v>
      </c>
      <c r="R10" s="130">
        <v>62802</v>
      </c>
      <c r="S10" s="78">
        <v>16745</v>
      </c>
      <c r="T10" s="102">
        <v>22321</v>
      </c>
      <c r="U10" s="129">
        <v>256310</v>
      </c>
      <c r="V10" s="78">
        <v>418784123</v>
      </c>
      <c r="W10" s="108">
        <v>98.5</v>
      </c>
      <c r="X10" s="77">
        <v>78.099999999999994</v>
      </c>
      <c r="Y10" s="108">
        <v>96.1</v>
      </c>
      <c r="Z10" s="77">
        <v>37.799999999999997</v>
      </c>
      <c r="AA10" s="80">
        <v>96.7</v>
      </c>
      <c r="AB10" s="133">
        <v>50273.3</v>
      </c>
      <c r="AC10" s="77">
        <v>204557.4</v>
      </c>
      <c r="AD10" s="109">
        <v>6324.5</v>
      </c>
      <c r="AE10" s="111">
        <v>45509.5</v>
      </c>
      <c r="AF10" s="108">
        <v>60168</v>
      </c>
      <c r="AG10" s="77">
        <v>366763.1</v>
      </c>
      <c r="AH10" s="77">
        <v>86962.05</v>
      </c>
      <c r="AI10" s="80">
        <v>130008.26475000003</v>
      </c>
      <c r="AJ10" s="89">
        <v>470330</v>
      </c>
      <c r="AK10" s="130">
        <v>118846</v>
      </c>
      <c r="AL10" s="78">
        <v>829847</v>
      </c>
      <c r="AM10" s="78">
        <v>3649840</v>
      </c>
      <c r="AN10" s="102">
        <v>5674</v>
      </c>
      <c r="AO10" s="129">
        <v>14018394</v>
      </c>
      <c r="AP10" s="78">
        <v>39601050</v>
      </c>
      <c r="AQ10" s="130">
        <v>130060</v>
      </c>
      <c r="AR10" s="78">
        <v>223641</v>
      </c>
      <c r="AS10" s="78">
        <v>58230</v>
      </c>
      <c r="AT10" s="102">
        <v>126050</v>
      </c>
      <c r="AU10" s="120">
        <v>3</v>
      </c>
      <c r="AV10" s="318">
        <v>68.13</v>
      </c>
      <c r="AW10" s="1021"/>
    </row>
    <row r="11" spans="2:49" x14ac:dyDescent="0.25">
      <c r="B11" s="392">
        <v>1</v>
      </c>
      <c r="C11" s="422">
        <v>41001</v>
      </c>
      <c r="D11" s="426" t="s">
        <v>52</v>
      </c>
      <c r="E11" s="423">
        <v>201693</v>
      </c>
      <c r="F11" s="396">
        <v>149142</v>
      </c>
      <c r="G11" s="396">
        <v>7699</v>
      </c>
      <c r="H11" s="418">
        <v>95.09</v>
      </c>
      <c r="I11" s="396">
        <v>226541</v>
      </c>
      <c r="J11" s="396">
        <v>20790.2</v>
      </c>
      <c r="K11" s="419">
        <v>11.5</v>
      </c>
      <c r="L11" s="419">
        <v>29.1</v>
      </c>
      <c r="M11" s="400">
        <v>6</v>
      </c>
      <c r="N11" s="400">
        <v>8</v>
      </c>
      <c r="O11" s="427">
        <v>7</v>
      </c>
      <c r="P11" s="405">
        <v>9082</v>
      </c>
      <c r="Q11" s="396">
        <v>37130</v>
      </c>
      <c r="R11" s="396">
        <v>18338</v>
      </c>
      <c r="S11" s="396">
        <v>4997</v>
      </c>
      <c r="T11" s="434">
        <v>10109</v>
      </c>
      <c r="U11" s="430">
        <v>88792</v>
      </c>
      <c r="V11" s="420">
        <v>225292715</v>
      </c>
      <c r="W11" s="421">
        <v>98.21</v>
      </c>
      <c r="X11" s="421">
        <v>84.28</v>
      </c>
      <c r="Y11" s="421">
        <v>95.19</v>
      </c>
      <c r="Z11" s="421">
        <v>42.73</v>
      </c>
      <c r="AA11" s="435">
        <v>100</v>
      </c>
      <c r="AB11" s="408">
        <v>3664</v>
      </c>
      <c r="AC11" s="409">
        <v>9215.24</v>
      </c>
      <c r="AD11" s="400">
        <v>372</v>
      </c>
      <c r="AE11" s="400">
        <v>2420</v>
      </c>
      <c r="AF11" s="400">
        <v>2327</v>
      </c>
      <c r="AG11" s="400">
        <v>13863.85</v>
      </c>
      <c r="AH11" s="400">
        <v>2600.52</v>
      </c>
      <c r="AI11" s="401">
        <v>3887.7774000000004</v>
      </c>
      <c r="AJ11" s="430">
        <v>33948</v>
      </c>
      <c r="AK11" s="403">
        <v>29414</v>
      </c>
      <c r="AL11" s="403">
        <v>260000</v>
      </c>
      <c r="AM11" s="411">
        <v>750000</v>
      </c>
      <c r="AN11" s="442">
        <v>450</v>
      </c>
      <c r="AO11" s="395">
        <v>165000</v>
      </c>
      <c r="AP11" s="411">
        <v>445000</v>
      </c>
      <c r="AQ11" s="410">
        <v>0</v>
      </c>
      <c r="AR11" s="410">
        <v>0</v>
      </c>
      <c r="AS11" s="410">
        <v>0</v>
      </c>
      <c r="AT11" s="412">
        <v>0</v>
      </c>
      <c r="AU11" s="445">
        <v>2</v>
      </c>
      <c r="AV11" s="413">
        <v>73.39185540981822</v>
      </c>
      <c r="AW11" s="1022">
        <v>7</v>
      </c>
    </row>
    <row r="12" spans="2:49" x14ac:dyDescent="0.25">
      <c r="B12" s="283">
        <v>2</v>
      </c>
      <c r="C12" s="41">
        <v>41006</v>
      </c>
      <c r="D12" s="368" t="s">
        <v>80</v>
      </c>
      <c r="E12" s="22">
        <v>24805</v>
      </c>
      <c r="F12" s="21">
        <v>23246</v>
      </c>
      <c r="G12" s="22">
        <v>762</v>
      </c>
      <c r="H12" s="125">
        <v>96.83</v>
      </c>
      <c r="I12" s="22">
        <v>555</v>
      </c>
      <c r="J12" s="21">
        <v>2002.4</v>
      </c>
      <c r="K12" s="64">
        <v>13</v>
      </c>
      <c r="L12" s="128">
        <v>162.1</v>
      </c>
      <c r="M12" s="61">
        <v>4</v>
      </c>
      <c r="N12" s="31">
        <v>19</v>
      </c>
      <c r="O12" s="61">
        <v>8</v>
      </c>
      <c r="P12" s="92">
        <v>364</v>
      </c>
      <c r="Q12" s="21">
        <v>4111</v>
      </c>
      <c r="R12" s="22">
        <v>987</v>
      </c>
      <c r="S12" s="21">
        <v>169</v>
      </c>
      <c r="T12" s="116">
        <v>384</v>
      </c>
      <c r="U12" s="431">
        <v>5037</v>
      </c>
      <c r="V12" s="131">
        <v>4447944</v>
      </c>
      <c r="W12" s="112">
        <v>88.76</v>
      </c>
      <c r="X12" s="132">
        <v>58.33</v>
      </c>
      <c r="Y12" s="112">
        <v>80.459999999999994</v>
      </c>
      <c r="Z12" s="132">
        <v>28.05</v>
      </c>
      <c r="AA12" s="60">
        <v>95</v>
      </c>
      <c r="AB12" s="95">
        <v>1091</v>
      </c>
      <c r="AC12" s="134">
        <v>2659.25</v>
      </c>
      <c r="AD12" s="61">
        <v>229</v>
      </c>
      <c r="AE12" s="31">
        <v>1460</v>
      </c>
      <c r="AF12" s="61">
        <v>2452.5</v>
      </c>
      <c r="AG12" s="31">
        <v>9870.5</v>
      </c>
      <c r="AH12" s="31">
        <v>7860.82</v>
      </c>
      <c r="AI12" s="84">
        <v>11751.925900000002</v>
      </c>
      <c r="AJ12" s="438">
        <v>4448</v>
      </c>
      <c r="AK12" s="6">
        <v>1664</v>
      </c>
      <c r="AL12" s="5">
        <v>2500</v>
      </c>
      <c r="AM12" s="135">
        <v>45000</v>
      </c>
      <c r="AN12" s="6">
        <v>140</v>
      </c>
      <c r="AO12" s="85">
        <v>8600</v>
      </c>
      <c r="AP12" s="5">
        <v>25000</v>
      </c>
      <c r="AQ12" s="6">
        <v>165</v>
      </c>
      <c r="AR12" s="5">
        <v>300</v>
      </c>
      <c r="AS12" s="7">
        <v>0</v>
      </c>
      <c r="AT12" s="91">
        <v>0</v>
      </c>
      <c r="AU12" s="41">
        <v>6</v>
      </c>
      <c r="AV12" s="319">
        <v>74.634397657498397</v>
      </c>
      <c r="AW12" s="1023">
        <v>6</v>
      </c>
    </row>
    <row r="13" spans="2:49" x14ac:dyDescent="0.25">
      <c r="B13" s="283">
        <v>3</v>
      </c>
      <c r="C13" s="41">
        <v>41013</v>
      </c>
      <c r="D13" s="368" t="s">
        <v>73</v>
      </c>
      <c r="E13" s="22">
        <v>7351</v>
      </c>
      <c r="F13" s="21">
        <v>7839</v>
      </c>
      <c r="G13" s="113">
        <v>-1207</v>
      </c>
      <c r="H13" s="125">
        <v>118.2</v>
      </c>
      <c r="I13" s="22">
        <v>849</v>
      </c>
      <c r="J13" s="5">
        <v>606.1</v>
      </c>
      <c r="K13" s="64">
        <v>4.7</v>
      </c>
      <c r="L13" s="31">
        <v>1E-3</v>
      </c>
      <c r="M13" s="61">
        <v>4</v>
      </c>
      <c r="N13" s="31">
        <v>16</v>
      </c>
      <c r="O13" s="61">
        <v>12</v>
      </c>
      <c r="P13" s="92">
        <v>130</v>
      </c>
      <c r="Q13" s="21">
        <v>1223</v>
      </c>
      <c r="R13" s="22">
        <v>677</v>
      </c>
      <c r="S13" s="21">
        <v>190</v>
      </c>
      <c r="T13" s="116">
        <v>128</v>
      </c>
      <c r="U13" s="431">
        <v>2243</v>
      </c>
      <c r="V13" s="131">
        <v>2765835</v>
      </c>
      <c r="W13" s="112">
        <v>100</v>
      </c>
      <c r="X13" s="132">
        <v>91.31</v>
      </c>
      <c r="Y13" s="112">
        <v>97.57</v>
      </c>
      <c r="Z13" s="132">
        <v>33.299999999999997</v>
      </c>
      <c r="AA13" s="60">
        <v>100</v>
      </c>
      <c r="AB13" s="95">
        <v>846</v>
      </c>
      <c r="AC13" s="134">
        <v>5224.1499999999996</v>
      </c>
      <c r="AD13" s="61">
        <v>2</v>
      </c>
      <c r="AE13" s="31">
        <v>13</v>
      </c>
      <c r="AF13" s="61">
        <v>896.5</v>
      </c>
      <c r="AG13" s="31">
        <v>1818</v>
      </c>
      <c r="AH13" s="31">
        <v>774.89</v>
      </c>
      <c r="AI13" s="84">
        <v>1158.46055</v>
      </c>
      <c r="AJ13" s="438">
        <v>11528</v>
      </c>
      <c r="AK13" s="6">
        <v>806</v>
      </c>
      <c r="AL13" s="5">
        <v>12500</v>
      </c>
      <c r="AM13" s="135">
        <v>54500</v>
      </c>
      <c r="AN13" s="6">
        <v>90</v>
      </c>
      <c r="AO13" s="85">
        <v>140000</v>
      </c>
      <c r="AP13" s="5">
        <v>380000</v>
      </c>
      <c r="AQ13" s="6">
        <v>8000</v>
      </c>
      <c r="AR13" s="5">
        <v>16000</v>
      </c>
      <c r="AS13" s="7">
        <v>0</v>
      </c>
      <c r="AT13" s="91">
        <v>0</v>
      </c>
      <c r="AU13" s="41">
        <v>6</v>
      </c>
      <c r="AV13" s="319">
        <v>69.499857427642709</v>
      </c>
      <c r="AW13" s="1023">
        <v>12</v>
      </c>
    </row>
    <row r="14" spans="2:49" x14ac:dyDescent="0.25">
      <c r="B14" s="283">
        <v>4</v>
      </c>
      <c r="C14" s="41">
        <v>41016</v>
      </c>
      <c r="D14" s="368" t="s">
        <v>53</v>
      </c>
      <c r="E14" s="22">
        <v>14667</v>
      </c>
      <c r="F14" s="21">
        <v>12813</v>
      </c>
      <c r="G14" s="113">
        <v>-212</v>
      </c>
      <c r="H14" s="125">
        <v>101.68</v>
      </c>
      <c r="I14" s="22">
        <v>3446</v>
      </c>
      <c r="J14" s="21">
        <v>873.3</v>
      </c>
      <c r="K14" s="64">
        <v>36.5</v>
      </c>
      <c r="L14" s="31">
        <v>1E-3</v>
      </c>
      <c r="M14" s="61">
        <v>14</v>
      </c>
      <c r="N14" s="31">
        <v>10</v>
      </c>
      <c r="O14" s="61">
        <v>12</v>
      </c>
      <c r="P14" s="92">
        <v>285</v>
      </c>
      <c r="Q14" s="21">
        <v>2192</v>
      </c>
      <c r="R14" s="22">
        <v>1357</v>
      </c>
      <c r="S14" s="21">
        <v>335</v>
      </c>
      <c r="T14" s="116">
        <v>279</v>
      </c>
      <c r="U14" s="431">
        <v>4984</v>
      </c>
      <c r="V14" s="131">
        <v>7541483</v>
      </c>
      <c r="W14" s="112">
        <v>97.2</v>
      </c>
      <c r="X14" s="132">
        <v>79.069999999999993</v>
      </c>
      <c r="Y14" s="112">
        <v>91.85</v>
      </c>
      <c r="Z14" s="132">
        <v>43.04</v>
      </c>
      <c r="AA14" s="60">
        <v>100</v>
      </c>
      <c r="AB14" s="95">
        <v>943</v>
      </c>
      <c r="AC14" s="134">
        <v>5238.78</v>
      </c>
      <c r="AD14" s="61">
        <v>65</v>
      </c>
      <c r="AE14" s="31">
        <v>520</v>
      </c>
      <c r="AF14" s="61">
        <v>443</v>
      </c>
      <c r="AG14" s="31">
        <v>3312.55</v>
      </c>
      <c r="AH14" s="31">
        <v>1056.9000000000001</v>
      </c>
      <c r="AI14" s="84">
        <v>1580.0655000000002</v>
      </c>
      <c r="AJ14" s="438">
        <v>26612</v>
      </c>
      <c r="AK14" s="6">
        <v>2000</v>
      </c>
      <c r="AL14" s="5">
        <v>45000</v>
      </c>
      <c r="AM14" s="135">
        <v>140000</v>
      </c>
      <c r="AN14" s="6">
        <v>200</v>
      </c>
      <c r="AO14" s="85">
        <v>1000000</v>
      </c>
      <c r="AP14" s="5">
        <v>2700000</v>
      </c>
      <c r="AQ14" s="62">
        <v>30000</v>
      </c>
      <c r="AR14" s="5">
        <v>59000</v>
      </c>
      <c r="AS14" s="7">
        <v>0</v>
      </c>
      <c r="AT14" s="91">
        <v>0</v>
      </c>
      <c r="AU14" s="41">
        <v>6</v>
      </c>
      <c r="AV14" s="319">
        <v>65.317812372897436</v>
      </c>
      <c r="AW14" s="1023">
        <v>29</v>
      </c>
    </row>
    <row r="15" spans="2:49" ht="15.75" thickBot="1" x14ac:dyDescent="0.3">
      <c r="B15" s="283">
        <v>5</v>
      </c>
      <c r="C15" s="41">
        <v>41020</v>
      </c>
      <c r="D15" s="368" t="s">
        <v>54</v>
      </c>
      <c r="E15" s="22">
        <v>19672</v>
      </c>
      <c r="F15" s="21">
        <v>20659</v>
      </c>
      <c r="G15" s="113">
        <v>-2078</v>
      </c>
      <c r="H15" s="125">
        <v>111.18</v>
      </c>
      <c r="I15" s="22">
        <v>813</v>
      </c>
      <c r="J15" s="21">
        <v>1490.8</v>
      </c>
      <c r="K15" s="64">
        <v>17.2</v>
      </c>
      <c r="L15" s="31">
        <v>1E-3</v>
      </c>
      <c r="M15" s="61">
        <v>5</v>
      </c>
      <c r="N15" s="31">
        <v>12</v>
      </c>
      <c r="O15" s="61">
        <v>9</v>
      </c>
      <c r="P15" s="92">
        <v>445</v>
      </c>
      <c r="Q15" s="21">
        <v>3127</v>
      </c>
      <c r="R15" s="22">
        <v>1400</v>
      </c>
      <c r="S15" s="21">
        <v>282</v>
      </c>
      <c r="T15" s="116">
        <v>573</v>
      </c>
      <c r="U15" s="431">
        <v>5754</v>
      </c>
      <c r="V15" s="131">
        <v>4845892</v>
      </c>
      <c r="W15" s="112">
        <v>100</v>
      </c>
      <c r="X15" s="132">
        <v>74.069999999999993</v>
      </c>
      <c r="Y15" s="112">
        <v>99.15</v>
      </c>
      <c r="Z15" s="132">
        <v>26.48</v>
      </c>
      <c r="AA15" s="60">
        <v>93.2</v>
      </c>
      <c r="AB15" s="95">
        <v>1360.4</v>
      </c>
      <c r="AC15" s="134">
        <v>8858.15</v>
      </c>
      <c r="AD15" s="66">
        <v>1200</v>
      </c>
      <c r="AE15" s="134">
        <v>9394</v>
      </c>
      <c r="AF15" s="66">
        <v>1781.5</v>
      </c>
      <c r="AG15" s="134">
        <v>11601.88</v>
      </c>
      <c r="AH15" s="134">
        <v>3747.43</v>
      </c>
      <c r="AI15" s="84">
        <v>5602.4078500000005</v>
      </c>
      <c r="AJ15" s="438">
        <v>15630</v>
      </c>
      <c r="AK15" s="6">
        <v>3473</v>
      </c>
      <c r="AL15" s="5">
        <v>2300</v>
      </c>
      <c r="AM15" s="5">
        <v>26000</v>
      </c>
      <c r="AN15" s="6">
        <v>250</v>
      </c>
      <c r="AO15" s="85">
        <v>18500</v>
      </c>
      <c r="AP15" s="5">
        <v>48000</v>
      </c>
      <c r="AQ15" s="6">
        <v>11400</v>
      </c>
      <c r="AR15" s="5">
        <v>19000</v>
      </c>
      <c r="AS15" s="136">
        <v>3000</v>
      </c>
      <c r="AT15" s="119">
        <v>7600</v>
      </c>
      <c r="AU15" s="41">
        <v>6</v>
      </c>
      <c r="AV15" s="319">
        <v>61.643020196213484</v>
      </c>
      <c r="AW15" s="1023">
        <v>34</v>
      </c>
    </row>
    <row r="16" spans="2:49" x14ac:dyDescent="0.25">
      <c r="B16" s="690">
        <v>6</v>
      </c>
      <c r="C16" s="41">
        <v>41026</v>
      </c>
      <c r="D16" s="368" t="s">
        <v>74</v>
      </c>
      <c r="E16" s="22">
        <v>3425</v>
      </c>
      <c r="F16" s="21">
        <v>2622</v>
      </c>
      <c r="G16" s="22">
        <v>313</v>
      </c>
      <c r="H16" s="126">
        <v>89.34</v>
      </c>
      <c r="I16" s="22">
        <v>369</v>
      </c>
      <c r="J16" s="21">
        <v>172.3</v>
      </c>
      <c r="K16" s="61">
        <v>1E-3</v>
      </c>
      <c r="L16" s="31">
        <v>1E-3</v>
      </c>
      <c r="M16" s="61">
        <v>3</v>
      </c>
      <c r="N16" s="31">
        <v>26</v>
      </c>
      <c r="O16" s="61">
        <v>4</v>
      </c>
      <c r="P16" s="92">
        <v>59</v>
      </c>
      <c r="Q16" s="21">
        <v>465</v>
      </c>
      <c r="R16" s="22">
        <v>299</v>
      </c>
      <c r="S16" s="21">
        <v>94</v>
      </c>
      <c r="T16" s="117">
        <v>0</v>
      </c>
      <c r="U16" s="431">
        <v>1077</v>
      </c>
      <c r="V16" s="131">
        <v>1337594</v>
      </c>
      <c r="W16" s="112">
        <v>100</v>
      </c>
      <c r="X16" s="132">
        <v>86.88</v>
      </c>
      <c r="Y16" s="112">
        <v>99.86</v>
      </c>
      <c r="Z16" s="132">
        <v>62.44</v>
      </c>
      <c r="AA16" s="60">
        <v>100</v>
      </c>
      <c r="AB16" s="95">
        <v>470.1</v>
      </c>
      <c r="AC16" s="134">
        <v>1950.13</v>
      </c>
      <c r="AD16" s="61">
        <v>6</v>
      </c>
      <c r="AE16" s="31">
        <v>41.5</v>
      </c>
      <c r="AF16" s="61">
        <v>121</v>
      </c>
      <c r="AG16" s="31">
        <v>884.44</v>
      </c>
      <c r="AH16" s="31">
        <v>54.96</v>
      </c>
      <c r="AI16" s="84">
        <v>82.165200000000013</v>
      </c>
      <c r="AJ16" s="438">
        <v>9975</v>
      </c>
      <c r="AK16" s="6">
        <v>2557</v>
      </c>
      <c r="AL16" s="135">
        <v>1400</v>
      </c>
      <c r="AM16" s="135">
        <v>26000</v>
      </c>
      <c r="AN16" s="67">
        <v>0</v>
      </c>
      <c r="AO16" s="85">
        <v>2660</v>
      </c>
      <c r="AP16" s="5">
        <v>7000</v>
      </c>
      <c r="AQ16" s="70">
        <v>1000</v>
      </c>
      <c r="AR16" s="136">
        <v>2000</v>
      </c>
      <c r="AS16" s="7">
        <v>0</v>
      </c>
      <c r="AT16" s="91">
        <v>0</v>
      </c>
      <c r="AU16" s="41">
        <v>6</v>
      </c>
      <c r="AV16" s="319">
        <v>60.019692735842185</v>
      </c>
      <c r="AW16" s="121">
        <v>35</v>
      </c>
    </row>
    <row r="17" spans="2:49" x14ac:dyDescent="0.25">
      <c r="B17" s="283">
        <v>7</v>
      </c>
      <c r="C17" s="41">
        <v>41078</v>
      </c>
      <c r="D17" s="368" t="s">
        <v>55</v>
      </c>
      <c r="E17" s="22">
        <v>8190</v>
      </c>
      <c r="F17" s="21">
        <v>7601</v>
      </c>
      <c r="G17" s="113">
        <v>-82</v>
      </c>
      <c r="H17" s="126">
        <v>101.09</v>
      </c>
      <c r="I17" s="22">
        <v>769</v>
      </c>
      <c r="J17" s="21">
        <v>631.20000000000005</v>
      </c>
      <c r="K17" s="64">
        <v>8.9</v>
      </c>
      <c r="L17" s="128">
        <v>444.4</v>
      </c>
      <c r="M17" s="61">
        <v>5</v>
      </c>
      <c r="N17" s="31">
        <v>10</v>
      </c>
      <c r="O17" s="61">
        <v>6</v>
      </c>
      <c r="P17" s="92">
        <v>101</v>
      </c>
      <c r="Q17" s="21">
        <v>1173</v>
      </c>
      <c r="R17" s="22">
        <v>432</v>
      </c>
      <c r="S17" s="21">
        <v>137</v>
      </c>
      <c r="T17" s="116">
        <v>63</v>
      </c>
      <c r="U17" s="431">
        <v>2284</v>
      </c>
      <c r="V17" s="131">
        <v>1942317</v>
      </c>
      <c r="W17" s="112">
        <v>100</v>
      </c>
      <c r="X17" s="132">
        <v>56.86</v>
      </c>
      <c r="Y17" s="112">
        <v>98.4</v>
      </c>
      <c r="Z17" s="132">
        <v>51.19</v>
      </c>
      <c r="AA17" s="60">
        <v>98.3</v>
      </c>
      <c r="AB17" s="95">
        <v>790.2</v>
      </c>
      <c r="AC17" s="134">
        <v>2668.06</v>
      </c>
      <c r="AD17" s="61">
        <v>110</v>
      </c>
      <c r="AE17" s="31">
        <v>730</v>
      </c>
      <c r="AF17" s="61">
        <v>1122</v>
      </c>
      <c r="AG17" s="31">
        <v>6232.66</v>
      </c>
      <c r="AH17" s="31">
        <v>933.56</v>
      </c>
      <c r="AI17" s="84">
        <v>1395.6722</v>
      </c>
      <c r="AJ17" s="438">
        <v>23533</v>
      </c>
      <c r="AK17" s="6">
        <v>1600</v>
      </c>
      <c r="AL17" s="5">
        <v>1000</v>
      </c>
      <c r="AM17" s="135">
        <v>16000</v>
      </c>
      <c r="AN17" s="67">
        <v>0</v>
      </c>
      <c r="AO17" s="85">
        <v>65000</v>
      </c>
      <c r="AP17" s="5">
        <v>180000</v>
      </c>
      <c r="AQ17" s="6">
        <v>2500</v>
      </c>
      <c r="AR17" s="5">
        <v>2800</v>
      </c>
      <c r="AS17" s="7">
        <v>0</v>
      </c>
      <c r="AT17" s="91">
        <v>0</v>
      </c>
      <c r="AU17" s="41">
        <v>6</v>
      </c>
      <c r="AV17" s="319">
        <v>63.242035912532579</v>
      </c>
      <c r="AW17" s="121">
        <v>31</v>
      </c>
    </row>
    <row r="18" spans="2:49" x14ac:dyDescent="0.25">
      <c r="B18" s="283">
        <v>8</v>
      </c>
      <c r="C18" s="41">
        <v>41132</v>
      </c>
      <c r="D18" s="368" t="s">
        <v>56</v>
      </c>
      <c r="E18" s="22">
        <v>28878</v>
      </c>
      <c r="F18" s="21">
        <v>24341</v>
      </c>
      <c r="G18" s="22">
        <v>427</v>
      </c>
      <c r="H18" s="124">
        <v>98.28</v>
      </c>
      <c r="I18" s="22">
        <v>9761</v>
      </c>
      <c r="J18" s="21">
        <v>2058.6999999999998</v>
      </c>
      <c r="K18" s="69">
        <v>9.6999999999999993</v>
      </c>
      <c r="L18" s="31">
        <v>1E-3</v>
      </c>
      <c r="M18" s="61">
        <v>1</v>
      </c>
      <c r="N18" s="31">
        <v>9</v>
      </c>
      <c r="O18" s="61">
        <v>3</v>
      </c>
      <c r="P18" s="92">
        <v>544</v>
      </c>
      <c r="Q18" s="21">
        <v>3814</v>
      </c>
      <c r="R18" s="22">
        <v>2084</v>
      </c>
      <c r="S18" s="21">
        <v>538</v>
      </c>
      <c r="T18" s="116">
        <v>535</v>
      </c>
      <c r="U18" s="431">
        <v>8604</v>
      </c>
      <c r="V18" s="131">
        <v>11613846</v>
      </c>
      <c r="W18" s="112">
        <v>97</v>
      </c>
      <c r="X18" s="132">
        <v>73.989999999999995</v>
      </c>
      <c r="Y18" s="112">
        <v>94</v>
      </c>
      <c r="Z18" s="132">
        <v>27.29</v>
      </c>
      <c r="AA18" s="60">
        <v>97</v>
      </c>
      <c r="AB18" s="95">
        <v>5026.8999999999996</v>
      </c>
      <c r="AC18" s="134">
        <v>30620.125000000004</v>
      </c>
      <c r="AD18" s="61">
        <v>100</v>
      </c>
      <c r="AE18" s="31">
        <v>600</v>
      </c>
      <c r="AF18" s="61">
        <v>1232</v>
      </c>
      <c r="AG18" s="31">
        <v>5061.5</v>
      </c>
      <c r="AH18" s="31">
        <v>1154.2</v>
      </c>
      <c r="AI18" s="84">
        <v>1725.5290000000002</v>
      </c>
      <c r="AJ18" s="438">
        <v>13839</v>
      </c>
      <c r="AK18" s="6">
        <v>6780</v>
      </c>
      <c r="AL18" s="5">
        <v>20000</v>
      </c>
      <c r="AM18" s="135">
        <v>68000</v>
      </c>
      <c r="AN18" s="6">
        <v>10</v>
      </c>
      <c r="AO18" s="85">
        <v>2975000</v>
      </c>
      <c r="AP18" s="5">
        <v>8500000</v>
      </c>
      <c r="AQ18" s="67">
        <v>0</v>
      </c>
      <c r="AR18" s="7">
        <v>0</v>
      </c>
      <c r="AS18" s="137">
        <v>0</v>
      </c>
      <c r="AT18" s="91">
        <v>0</v>
      </c>
      <c r="AU18" s="41">
        <v>6</v>
      </c>
      <c r="AV18" s="319">
        <v>71.37172653751017</v>
      </c>
      <c r="AW18" s="121">
        <v>9</v>
      </c>
    </row>
    <row r="19" spans="2:49" x14ac:dyDescent="0.25">
      <c r="B19" s="283">
        <v>9</v>
      </c>
      <c r="C19" s="41">
        <v>41206</v>
      </c>
      <c r="D19" s="368" t="s">
        <v>57</v>
      </c>
      <c r="E19" s="22">
        <v>8176</v>
      </c>
      <c r="F19" s="21">
        <v>7830</v>
      </c>
      <c r="G19" s="113">
        <v>-49</v>
      </c>
      <c r="H19" s="125">
        <v>100.63</v>
      </c>
      <c r="I19" s="22">
        <v>442</v>
      </c>
      <c r="J19" s="21">
        <v>603.79999999999995</v>
      </c>
      <c r="K19" s="64">
        <v>9.1999999999999993</v>
      </c>
      <c r="L19" s="31">
        <v>1E-3</v>
      </c>
      <c r="M19" s="61">
        <v>6</v>
      </c>
      <c r="N19" s="31">
        <v>17</v>
      </c>
      <c r="O19" s="61">
        <v>12</v>
      </c>
      <c r="P19" s="92">
        <v>135</v>
      </c>
      <c r="Q19" s="21">
        <v>1260</v>
      </c>
      <c r="R19" s="22">
        <v>450</v>
      </c>
      <c r="S19" s="21">
        <v>127</v>
      </c>
      <c r="T19" s="116">
        <v>92</v>
      </c>
      <c r="U19" s="431">
        <v>2185</v>
      </c>
      <c r="V19" s="131">
        <v>1222963</v>
      </c>
      <c r="W19" s="112">
        <v>100</v>
      </c>
      <c r="X19" s="132">
        <v>94.2</v>
      </c>
      <c r="Y19" s="112">
        <v>95.04</v>
      </c>
      <c r="Z19" s="132">
        <v>40.729999999999997</v>
      </c>
      <c r="AA19" s="60">
        <v>100</v>
      </c>
      <c r="AB19" s="95">
        <v>1036</v>
      </c>
      <c r="AC19" s="134">
        <v>2280</v>
      </c>
      <c r="AD19" s="66">
        <v>293</v>
      </c>
      <c r="AE19" s="134">
        <v>1991.5</v>
      </c>
      <c r="AF19" s="66">
        <v>1269.5</v>
      </c>
      <c r="AG19" s="134">
        <v>6653.84</v>
      </c>
      <c r="AH19" s="134">
        <v>1309.3</v>
      </c>
      <c r="AI19" s="84">
        <v>1957.4035000000001</v>
      </c>
      <c r="AJ19" s="438">
        <v>18765</v>
      </c>
      <c r="AK19" s="6">
        <v>1800</v>
      </c>
      <c r="AL19" s="5">
        <v>4000</v>
      </c>
      <c r="AM19" s="417">
        <v>56800</v>
      </c>
      <c r="AN19" s="67">
        <v>0</v>
      </c>
      <c r="AO19" s="85">
        <v>50000</v>
      </c>
      <c r="AP19" s="127">
        <v>145250</v>
      </c>
      <c r="AQ19" s="6">
        <v>4000</v>
      </c>
      <c r="AR19" s="5">
        <v>4000</v>
      </c>
      <c r="AS19" s="67">
        <v>450</v>
      </c>
      <c r="AT19" s="119">
        <v>1000</v>
      </c>
      <c r="AU19" s="41">
        <v>6</v>
      </c>
      <c r="AV19" s="319">
        <v>75.880174076950823</v>
      </c>
      <c r="AW19" s="121">
        <v>3</v>
      </c>
    </row>
    <row r="20" spans="2:49" ht="15.75" thickBot="1" x14ac:dyDescent="0.3">
      <c r="B20" s="283">
        <v>10</v>
      </c>
      <c r="C20" s="41">
        <v>41244</v>
      </c>
      <c r="D20" s="368" t="s">
        <v>81</v>
      </c>
      <c r="E20" s="22">
        <v>3078</v>
      </c>
      <c r="F20" s="21">
        <v>2923</v>
      </c>
      <c r="G20" s="113">
        <v>-86</v>
      </c>
      <c r="H20" s="125">
        <v>103.03</v>
      </c>
      <c r="I20" s="22">
        <v>55</v>
      </c>
      <c r="J20" s="5">
        <v>200.9</v>
      </c>
      <c r="K20" s="61">
        <v>1E-3</v>
      </c>
      <c r="L20" s="31">
        <v>1E-3</v>
      </c>
      <c r="M20" s="61">
        <v>2</v>
      </c>
      <c r="N20" s="31">
        <v>13</v>
      </c>
      <c r="O20" s="61">
        <v>9</v>
      </c>
      <c r="P20" s="92">
        <v>50</v>
      </c>
      <c r="Q20" s="21">
        <v>464</v>
      </c>
      <c r="R20" s="22">
        <v>229</v>
      </c>
      <c r="S20" s="21">
        <v>57</v>
      </c>
      <c r="T20" s="117">
        <v>0</v>
      </c>
      <c r="U20" s="431">
        <v>871</v>
      </c>
      <c r="V20" s="131">
        <v>731294</v>
      </c>
      <c r="W20" s="112">
        <v>100</v>
      </c>
      <c r="X20" s="132">
        <v>97.47</v>
      </c>
      <c r="Y20" s="112">
        <v>97.49</v>
      </c>
      <c r="Z20" s="132">
        <v>44.05</v>
      </c>
      <c r="AA20" s="60">
        <v>70</v>
      </c>
      <c r="AB20" s="95">
        <v>87</v>
      </c>
      <c r="AC20" s="134">
        <v>332.55</v>
      </c>
      <c r="AD20" s="61">
        <v>42</v>
      </c>
      <c r="AE20" s="31">
        <v>228</v>
      </c>
      <c r="AF20" s="61">
        <v>513.5</v>
      </c>
      <c r="AG20" s="31">
        <v>1796</v>
      </c>
      <c r="AH20" s="31">
        <v>522.64</v>
      </c>
      <c r="AI20" s="84">
        <v>781.34680000000003</v>
      </c>
      <c r="AJ20" s="438">
        <v>5006</v>
      </c>
      <c r="AK20" s="6">
        <v>347</v>
      </c>
      <c r="AL20" s="5">
        <v>1617</v>
      </c>
      <c r="AM20" s="62">
        <v>3960</v>
      </c>
      <c r="AN20" s="6">
        <v>22</v>
      </c>
      <c r="AO20" s="105">
        <v>2000</v>
      </c>
      <c r="AP20" s="70">
        <v>5600</v>
      </c>
      <c r="AQ20" s="6">
        <v>5200</v>
      </c>
      <c r="AR20" s="6">
        <v>11564</v>
      </c>
      <c r="AS20" s="67">
        <v>0</v>
      </c>
      <c r="AT20" s="91">
        <v>0</v>
      </c>
      <c r="AU20" s="41">
        <v>6</v>
      </c>
      <c r="AV20" s="320">
        <v>57.008626990327549</v>
      </c>
      <c r="AW20" s="121">
        <v>37</v>
      </c>
    </row>
    <row r="21" spans="2:49" x14ac:dyDescent="0.25">
      <c r="B21" s="392">
        <v>11</v>
      </c>
      <c r="C21" s="41">
        <v>41298</v>
      </c>
      <c r="D21" s="368" t="s">
        <v>72</v>
      </c>
      <c r="E21" s="22">
        <v>58273</v>
      </c>
      <c r="F21" s="21">
        <v>48899</v>
      </c>
      <c r="G21" s="22">
        <v>3538</v>
      </c>
      <c r="H21" s="125">
        <v>93.25</v>
      </c>
      <c r="I21" s="22">
        <v>21021</v>
      </c>
      <c r="J21" s="21">
        <v>4342.1000000000004</v>
      </c>
      <c r="K21" s="64">
        <v>12.2</v>
      </c>
      <c r="L21" s="128">
        <v>81</v>
      </c>
      <c r="M21" s="61">
        <v>3</v>
      </c>
      <c r="N21" s="31">
        <v>16</v>
      </c>
      <c r="O21" s="61">
        <v>8</v>
      </c>
      <c r="P21" s="92">
        <v>1360</v>
      </c>
      <c r="Q21" s="21">
        <v>8921</v>
      </c>
      <c r="R21" s="22">
        <v>4512</v>
      </c>
      <c r="S21" s="21">
        <v>1308</v>
      </c>
      <c r="T21" s="116">
        <v>1390</v>
      </c>
      <c r="U21" s="431">
        <v>16190</v>
      </c>
      <c r="V21" s="131">
        <v>21466496</v>
      </c>
      <c r="W21" s="112">
        <v>100</v>
      </c>
      <c r="X21" s="132">
        <v>97.84</v>
      </c>
      <c r="Y21" s="112">
        <v>95.19</v>
      </c>
      <c r="Z21" s="132">
        <v>32.08</v>
      </c>
      <c r="AA21" s="60">
        <v>98.11</v>
      </c>
      <c r="AB21" s="95">
        <v>4929.2</v>
      </c>
      <c r="AC21" s="134">
        <v>17509.22</v>
      </c>
      <c r="AD21" s="61">
        <v>320</v>
      </c>
      <c r="AE21" s="31">
        <v>3396</v>
      </c>
      <c r="AF21" s="61">
        <v>3472</v>
      </c>
      <c r="AG21" s="31">
        <v>18827</v>
      </c>
      <c r="AH21" s="31">
        <v>7052.55</v>
      </c>
      <c r="AI21" s="84">
        <v>10543.562250000001</v>
      </c>
      <c r="AJ21" s="438">
        <v>15331</v>
      </c>
      <c r="AK21" s="6">
        <v>5020</v>
      </c>
      <c r="AL21" s="5">
        <v>41300</v>
      </c>
      <c r="AM21" s="62">
        <v>120000</v>
      </c>
      <c r="AN21" s="6">
        <v>419</v>
      </c>
      <c r="AO21" s="106">
        <v>3580000</v>
      </c>
      <c r="AP21" s="68">
        <v>9350000</v>
      </c>
      <c r="AQ21" s="6">
        <v>5560</v>
      </c>
      <c r="AR21" s="6">
        <v>11120</v>
      </c>
      <c r="AS21" s="6">
        <v>6480</v>
      </c>
      <c r="AT21" s="90">
        <v>10800</v>
      </c>
      <c r="AU21" s="41">
        <v>6</v>
      </c>
      <c r="AV21" s="321">
        <v>77.453416736275528</v>
      </c>
      <c r="AW21" s="121">
        <v>2</v>
      </c>
    </row>
    <row r="22" spans="2:49" x14ac:dyDescent="0.25">
      <c r="B22" s="283">
        <v>12</v>
      </c>
      <c r="C22" s="41">
        <v>41306</v>
      </c>
      <c r="D22" s="368" t="s">
        <v>75</v>
      </c>
      <c r="E22" s="22">
        <v>24178</v>
      </c>
      <c r="F22" s="21">
        <v>19974</v>
      </c>
      <c r="G22" s="22">
        <v>1754</v>
      </c>
      <c r="H22" s="125">
        <v>91.93</v>
      </c>
      <c r="I22" s="22">
        <v>4810</v>
      </c>
      <c r="J22" s="21">
        <v>1498.1</v>
      </c>
      <c r="K22" s="64">
        <v>13.3</v>
      </c>
      <c r="L22" s="31">
        <v>1E-3</v>
      </c>
      <c r="M22" s="61">
        <v>6</v>
      </c>
      <c r="N22" s="31">
        <v>10</v>
      </c>
      <c r="O22" s="61">
        <v>8</v>
      </c>
      <c r="P22" s="92">
        <v>416</v>
      </c>
      <c r="Q22" s="21">
        <v>3776</v>
      </c>
      <c r="R22" s="22">
        <v>2084</v>
      </c>
      <c r="S22" s="21">
        <v>621</v>
      </c>
      <c r="T22" s="116">
        <v>226</v>
      </c>
      <c r="U22" s="431">
        <v>6376</v>
      </c>
      <c r="V22" s="131">
        <v>7067567</v>
      </c>
      <c r="W22" s="112">
        <v>99.63</v>
      </c>
      <c r="X22" s="132">
        <v>93.33</v>
      </c>
      <c r="Y22" s="112">
        <v>97.55</v>
      </c>
      <c r="Z22" s="132">
        <v>55.67</v>
      </c>
      <c r="AA22" s="60">
        <v>97</v>
      </c>
      <c r="AB22" s="95">
        <v>879</v>
      </c>
      <c r="AC22" s="134">
        <v>4357.5</v>
      </c>
      <c r="AD22" s="61">
        <v>228</v>
      </c>
      <c r="AE22" s="31">
        <v>1845</v>
      </c>
      <c r="AF22" s="61">
        <v>1452</v>
      </c>
      <c r="AG22" s="31">
        <v>8261.36</v>
      </c>
      <c r="AH22" s="31">
        <v>2305.9</v>
      </c>
      <c r="AI22" s="84">
        <v>3447.3204999999998</v>
      </c>
      <c r="AJ22" s="438">
        <v>7115</v>
      </c>
      <c r="AK22" s="6">
        <v>674</v>
      </c>
      <c r="AL22" s="5">
        <v>4000</v>
      </c>
      <c r="AM22" s="6">
        <v>40000</v>
      </c>
      <c r="AN22" s="6">
        <v>75</v>
      </c>
      <c r="AO22" s="85">
        <v>15200</v>
      </c>
      <c r="AP22" s="6">
        <v>40000</v>
      </c>
      <c r="AQ22" s="6">
        <v>7800</v>
      </c>
      <c r="AR22" s="6">
        <v>13000</v>
      </c>
      <c r="AS22" s="67">
        <v>0</v>
      </c>
      <c r="AT22" s="91">
        <v>0</v>
      </c>
      <c r="AU22" s="41">
        <v>6</v>
      </c>
      <c r="AV22" s="321">
        <v>69.651335954035744</v>
      </c>
      <c r="AW22" s="121">
        <v>11</v>
      </c>
    </row>
    <row r="23" spans="2:49" x14ac:dyDescent="0.25">
      <c r="B23" s="283">
        <v>13</v>
      </c>
      <c r="C23" s="41">
        <v>41319</v>
      </c>
      <c r="D23" s="368" t="s">
        <v>76</v>
      </c>
      <c r="E23" s="22">
        <v>15087</v>
      </c>
      <c r="F23" s="21">
        <v>14835</v>
      </c>
      <c r="G23" s="113">
        <v>-643</v>
      </c>
      <c r="H23" s="125">
        <v>104.53</v>
      </c>
      <c r="I23" s="22">
        <v>1615</v>
      </c>
      <c r="J23" s="21">
        <v>1258.2</v>
      </c>
      <c r="K23" s="64">
        <v>20.5</v>
      </c>
      <c r="L23" s="31">
        <v>1E-3</v>
      </c>
      <c r="M23" s="61">
        <v>5</v>
      </c>
      <c r="N23" s="31">
        <v>14</v>
      </c>
      <c r="O23" s="61">
        <v>10</v>
      </c>
      <c r="P23" s="92">
        <v>307</v>
      </c>
      <c r="Q23" s="21">
        <v>2466</v>
      </c>
      <c r="R23" s="22">
        <v>881</v>
      </c>
      <c r="S23" s="21">
        <v>217</v>
      </c>
      <c r="T23" s="116">
        <v>689</v>
      </c>
      <c r="U23" s="431">
        <v>3923</v>
      </c>
      <c r="V23" s="131">
        <v>3858965</v>
      </c>
      <c r="W23" s="112">
        <v>100</v>
      </c>
      <c r="X23" s="132">
        <v>93.24</v>
      </c>
      <c r="Y23" s="112">
        <v>100</v>
      </c>
      <c r="Z23" s="132">
        <v>45.76</v>
      </c>
      <c r="AA23" s="60">
        <v>95.8</v>
      </c>
      <c r="AB23" s="95">
        <v>278</v>
      </c>
      <c r="AC23" s="134">
        <v>884.25</v>
      </c>
      <c r="AD23" s="61">
        <v>62</v>
      </c>
      <c r="AE23" s="31">
        <v>510</v>
      </c>
      <c r="AF23" s="61">
        <v>1483</v>
      </c>
      <c r="AG23" s="31">
        <v>5453.92</v>
      </c>
      <c r="AH23" s="31">
        <v>2789.62</v>
      </c>
      <c r="AI23" s="84">
        <v>4170.4819000000007</v>
      </c>
      <c r="AJ23" s="438">
        <v>7307</v>
      </c>
      <c r="AK23" s="6">
        <v>1333</v>
      </c>
      <c r="AL23" s="5">
        <v>16000</v>
      </c>
      <c r="AM23" s="6">
        <v>20000</v>
      </c>
      <c r="AN23" s="6">
        <v>105</v>
      </c>
      <c r="AO23" s="85">
        <v>20000</v>
      </c>
      <c r="AP23" s="6">
        <v>57150</v>
      </c>
      <c r="AQ23" s="6">
        <v>8500</v>
      </c>
      <c r="AR23" s="6">
        <v>17000</v>
      </c>
      <c r="AS23" s="67">
        <v>0</v>
      </c>
      <c r="AT23" s="91">
        <v>0</v>
      </c>
      <c r="AU23" s="41">
        <v>6</v>
      </c>
      <c r="AV23" s="321">
        <v>79.13559366718296</v>
      </c>
      <c r="AW23" s="121">
        <v>1</v>
      </c>
    </row>
    <row r="24" spans="2:49" x14ac:dyDescent="0.25">
      <c r="B24" s="283">
        <v>14</v>
      </c>
      <c r="C24" s="41">
        <v>41349</v>
      </c>
      <c r="D24" s="368" t="s">
        <v>58</v>
      </c>
      <c r="E24" s="22">
        <v>6113</v>
      </c>
      <c r="F24" s="21">
        <v>5702</v>
      </c>
      <c r="G24" s="113">
        <v>-123</v>
      </c>
      <c r="H24" s="125">
        <v>102.2</v>
      </c>
      <c r="I24" s="22">
        <v>439</v>
      </c>
      <c r="J24" s="21">
        <v>434</v>
      </c>
      <c r="K24" s="69">
        <v>13.6</v>
      </c>
      <c r="L24" s="128">
        <v>680.3</v>
      </c>
      <c r="M24" s="61">
        <v>2</v>
      </c>
      <c r="N24" s="31">
        <v>9</v>
      </c>
      <c r="O24" s="61">
        <v>4</v>
      </c>
      <c r="P24" s="92">
        <v>86</v>
      </c>
      <c r="Q24" s="21">
        <v>931</v>
      </c>
      <c r="R24" s="22">
        <v>440</v>
      </c>
      <c r="S24" s="21">
        <v>106</v>
      </c>
      <c r="T24" s="116">
        <v>22</v>
      </c>
      <c r="U24" s="431">
        <v>1972</v>
      </c>
      <c r="V24" s="131">
        <v>2122744</v>
      </c>
      <c r="W24" s="112">
        <v>95.79</v>
      </c>
      <c r="X24" s="132">
        <v>80.91</v>
      </c>
      <c r="Y24" s="112">
        <v>93.57</v>
      </c>
      <c r="Z24" s="132">
        <v>55.03</v>
      </c>
      <c r="AA24" s="60">
        <v>100</v>
      </c>
      <c r="AB24" s="95">
        <v>189.5</v>
      </c>
      <c r="AC24" s="134">
        <v>1233.4749999999999</v>
      </c>
      <c r="AD24" s="61">
        <v>80</v>
      </c>
      <c r="AE24" s="31">
        <v>520</v>
      </c>
      <c r="AF24" s="61">
        <v>217</v>
      </c>
      <c r="AG24" s="31">
        <v>558.29999999999995</v>
      </c>
      <c r="AH24" s="31">
        <v>904.2</v>
      </c>
      <c r="AI24" s="84">
        <v>1351.7790000000002</v>
      </c>
      <c r="AJ24" s="439">
        <v>6361</v>
      </c>
      <c r="AK24" s="6">
        <v>1207</v>
      </c>
      <c r="AL24" s="5">
        <v>1800</v>
      </c>
      <c r="AM24" s="62">
        <v>11300</v>
      </c>
      <c r="AN24" s="67">
        <v>0</v>
      </c>
      <c r="AO24" s="85">
        <v>1641300</v>
      </c>
      <c r="AP24" s="6">
        <v>4675000</v>
      </c>
      <c r="AQ24" s="67">
        <v>0</v>
      </c>
      <c r="AR24" s="67">
        <v>0</v>
      </c>
      <c r="AS24" s="67">
        <v>0</v>
      </c>
      <c r="AT24" s="91">
        <v>0</v>
      </c>
      <c r="AU24" s="41">
        <v>6</v>
      </c>
      <c r="AV24" s="321">
        <v>70.899099353907545</v>
      </c>
      <c r="AW24" s="121">
        <v>10</v>
      </c>
    </row>
    <row r="25" spans="2:49" ht="15.75" thickBot="1" x14ac:dyDescent="0.3">
      <c r="B25" s="283">
        <v>15</v>
      </c>
      <c r="C25" s="41">
        <v>41357</v>
      </c>
      <c r="D25" s="368" t="s">
        <v>59</v>
      </c>
      <c r="E25" s="22">
        <v>7515</v>
      </c>
      <c r="F25" s="21">
        <v>7510</v>
      </c>
      <c r="G25" s="113">
        <v>-547</v>
      </c>
      <c r="H25" s="125">
        <v>107.86</v>
      </c>
      <c r="I25" s="22">
        <v>1002</v>
      </c>
      <c r="J25" s="21">
        <v>582.29999999999995</v>
      </c>
      <c r="K25" s="64">
        <v>33.9</v>
      </c>
      <c r="L25" s="128">
        <v>565</v>
      </c>
      <c r="M25" s="61">
        <v>4</v>
      </c>
      <c r="N25" s="31">
        <v>11</v>
      </c>
      <c r="O25" s="61">
        <v>7</v>
      </c>
      <c r="P25" s="92">
        <v>185</v>
      </c>
      <c r="Q25" s="21">
        <v>1446</v>
      </c>
      <c r="R25" s="22">
        <v>706</v>
      </c>
      <c r="S25" s="21">
        <v>170</v>
      </c>
      <c r="T25" s="116">
        <v>232</v>
      </c>
      <c r="U25" s="431">
        <v>3035</v>
      </c>
      <c r="V25" s="131">
        <v>2096698</v>
      </c>
      <c r="W25" s="112">
        <v>92.31</v>
      </c>
      <c r="X25" s="132">
        <v>57.6</v>
      </c>
      <c r="Y25" s="112">
        <v>97.44</v>
      </c>
      <c r="Z25" s="132">
        <v>27.82</v>
      </c>
      <c r="AA25" s="60">
        <v>96</v>
      </c>
      <c r="AB25" s="95">
        <v>473</v>
      </c>
      <c r="AC25" s="134">
        <v>684.5</v>
      </c>
      <c r="AD25" s="61">
        <v>90</v>
      </c>
      <c r="AE25" s="31">
        <v>518.20000000000005</v>
      </c>
      <c r="AF25" s="61">
        <v>1135</v>
      </c>
      <c r="AG25" s="31">
        <v>3777.08</v>
      </c>
      <c r="AH25" s="31">
        <v>1278.3800000000001</v>
      </c>
      <c r="AI25" s="84">
        <v>1911.1781000000003</v>
      </c>
      <c r="AJ25" s="6">
        <v>5523</v>
      </c>
      <c r="AK25" s="6">
        <v>1890</v>
      </c>
      <c r="AL25" s="5">
        <v>6500</v>
      </c>
      <c r="AM25" s="6">
        <v>15000</v>
      </c>
      <c r="AN25" s="6">
        <v>35</v>
      </c>
      <c r="AO25" s="105">
        <v>4294</v>
      </c>
      <c r="AP25" s="70">
        <v>11300</v>
      </c>
      <c r="AQ25" s="67">
        <v>0</v>
      </c>
      <c r="AR25" s="67">
        <v>0</v>
      </c>
      <c r="AS25" s="6">
        <v>350</v>
      </c>
      <c r="AT25" s="90">
        <v>700</v>
      </c>
      <c r="AU25" s="41">
        <v>6</v>
      </c>
      <c r="AV25" s="321">
        <v>68.207576263476327</v>
      </c>
      <c r="AW25" s="121">
        <v>18</v>
      </c>
    </row>
    <row r="26" spans="2:49" x14ac:dyDescent="0.25">
      <c r="B26" s="690">
        <v>16</v>
      </c>
      <c r="C26" s="41">
        <v>41359</v>
      </c>
      <c r="D26" s="368" t="s">
        <v>82</v>
      </c>
      <c r="E26" s="22">
        <v>23232</v>
      </c>
      <c r="F26" s="21">
        <v>20677</v>
      </c>
      <c r="G26" s="22">
        <v>1760</v>
      </c>
      <c r="H26" s="125">
        <v>92.16</v>
      </c>
      <c r="I26" s="22">
        <v>542</v>
      </c>
      <c r="J26" s="21">
        <v>1649.4</v>
      </c>
      <c r="K26" s="64">
        <v>8.9</v>
      </c>
      <c r="L26" s="128">
        <v>357.1</v>
      </c>
      <c r="M26" s="61">
        <v>4</v>
      </c>
      <c r="N26" s="31">
        <v>26</v>
      </c>
      <c r="O26" s="61">
        <v>11</v>
      </c>
      <c r="P26" s="92">
        <v>251</v>
      </c>
      <c r="Q26" s="21">
        <v>3224</v>
      </c>
      <c r="R26" s="22">
        <v>1247</v>
      </c>
      <c r="S26" s="21">
        <v>278</v>
      </c>
      <c r="T26" s="116">
        <v>275</v>
      </c>
      <c r="U26" s="431">
        <v>4896</v>
      </c>
      <c r="V26" s="131">
        <v>3326143</v>
      </c>
      <c r="W26" s="112">
        <v>100</v>
      </c>
      <c r="X26" s="132">
        <v>84.33</v>
      </c>
      <c r="Y26" s="112">
        <v>100</v>
      </c>
      <c r="Z26" s="132">
        <v>14.7</v>
      </c>
      <c r="AA26" s="60">
        <v>92.3</v>
      </c>
      <c r="AB26" s="95">
        <v>856</v>
      </c>
      <c r="AC26" s="134">
        <v>1618</v>
      </c>
      <c r="AD26" s="61">
        <v>182</v>
      </c>
      <c r="AE26" s="31">
        <v>1071</v>
      </c>
      <c r="AF26" s="61">
        <v>9296.5</v>
      </c>
      <c r="AG26" s="31">
        <v>106044.89</v>
      </c>
      <c r="AH26" s="110">
        <v>1691.16</v>
      </c>
      <c r="AI26" s="84">
        <v>2528.2842000000001</v>
      </c>
      <c r="AJ26" s="6">
        <v>5664</v>
      </c>
      <c r="AK26" s="6">
        <v>1242</v>
      </c>
      <c r="AL26" s="5">
        <v>15500</v>
      </c>
      <c r="AM26" s="6">
        <v>110000</v>
      </c>
      <c r="AN26" s="6">
        <v>45</v>
      </c>
      <c r="AO26" s="85">
        <v>11000</v>
      </c>
      <c r="AP26" s="6">
        <v>31000</v>
      </c>
      <c r="AQ26" s="67">
        <v>0</v>
      </c>
      <c r="AR26" s="67">
        <v>0</v>
      </c>
      <c r="AS26" s="6">
        <v>750</v>
      </c>
      <c r="AT26" s="90">
        <v>1650</v>
      </c>
      <c r="AU26" s="446">
        <v>6</v>
      </c>
      <c r="AV26" s="321">
        <v>61.790723310158064</v>
      </c>
      <c r="AW26" s="121">
        <v>33</v>
      </c>
    </row>
    <row r="27" spans="2:49" x14ac:dyDescent="0.25">
      <c r="B27" s="283">
        <v>17</v>
      </c>
      <c r="C27" s="41">
        <v>41378</v>
      </c>
      <c r="D27" s="368" t="s">
        <v>68</v>
      </c>
      <c r="E27" s="22">
        <v>10796</v>
      </c>
      <c r="F27" s="21">
        <v>10832</v>
      </c>
      <c r="G27" s="113">
        <v>-495</v>
      </c>
      <c r="H27" s="125">
        <v>104.79</v>
      </c>
      <c r="I27" s="22">
        <v>685</v>
      </c>
      <c r="J27" s="21">
        <v>834.8</v>
      </c>
      <c r="K27" s="64">
        <v>3.6</v>
      </c>
      <c r="L27" s="31">
        <v>1E-3</v>
      </c>
      <c r="M27" s="61">
        <v>3</v>
      </c>
      <c r="N27" s="31">
        <v>15</v>
      </c>
      <c r="O27" s="61">
        <v>6</v>
      </c>
      <c r="P27" s="92">
        <v>270</v>
      </c>
      <c r="Q27" s="21">
        <v>1590</v>
      </c>
      <c r="R27" s="22">
        <v>751</v>
      </c>
      <c r="S27" s="21">
        <v>201</v>
      </c>
      <c r="T27" s="116">
        <v>249</v>
      </c>
      <c r="U27" s="68">
        <v>2377</v>
      </c>
      <c r="V27" s="131">
        <v>1765574</v>
      </c>
      <c r="W27" s="112">
        <v>100</v>
      </c>
      <c r="X27" s="132">
        <v>91.21</v>
      </c>
      <c r="Y27" s="112">
        <v>100</v>
      </c>
      <c r="Z27" s="132">
        <v>23.56</v>
      </c>
      <c r="AA27" s="60">
        <v>100</v>
      </c>
      <c r="AB27" s="95">
        <v>230</v>
      </c>
      <c r="AC27" s="134">
        <v>451.5</v>
      </c>
      <c r="AD27" s="61">
        <v>70</v>
      </c>
      <c r="AE27" s="31">
        <v>480</v>
      </c>
      <c r="AF27" s="61">
        <v>667</v>
      </c>
      <c r="AG27" s="31">
        <v>4474</v>
      </c>
      <c r="AH27" s="61">
        <v>1645.44</v>
      </c>
      <c r="AI27" s="84">
        <v>2459.9328</v>
      </c>
      <c r="AJ27" s="6">
        <v>3962</v>
      </c>
      <c r="AK27" s="6">
        <v>700</v>
      </c>
      <c r="AL27" s="127">
        <v>3000</v>
      </c>
      <c r="AM27" s="6">
        <v>12000</v>
      </c>
      <c r="AN27" s="6">
        <v>280</v>
      </c>
      <c r="AO27" s="85">
        <v>4000</v>
      </c>
      <c r="AP27" s="6">
        <v>11500</v>
      </c>
      <c r="AQ27" s="67">
        <v>0</v>
      </c>
      <c r="AR27" s="67">
        <v>0</v>
      </c>
      <c r="AS27" s="67">
        <v>0</v>
      </c>
      <c r="AT27" s="91">
        <v>0</v>
      </c>
      <c r="AU27" s="41">
        <v>6</v>
      </c>
      <c r="AV27" s="321">
        <v>65.337492105819052</v>
      </c>
      <c r="AW27" s="121">
        <v>28</v>
      </c>
    </row>
    <row r="28" spans="2:49" x14ac:dyDescent="0.25">
      <c r="B28" s="283">
        <v>18</v>
      </c>
      <c r="C28" s="41">
        <v>41396</v>
      </c>
      <c r="D28" s="368" t="s">
        <v>67</v>
      </c>
      <c r="E28" s="22">
        <v>47051</v>
      </c>
      <c r="F28" s="21">
        <v>41618</v>
      </c>
      <c r="G28" s="22">
        <v>1434</v>
      </c>
      <c r="H28" s="125">
        <v>96.67</v>
      </c>
      <c r="I28" s="22">
        <v>13347</v>
      </c>
      <c r="J28" s="5">
        <v>3379.2</v>
      </c>
      <c r="K28" s="64">
        <v>19.600000000000001</v>
      </c>
      <c r="L28" s="31">
        <v>1E-3</v>
      </c>
      <c r="M28" s="61">
        <v>4</v>
      </c>
      <c r="N28" s="31">
        <v>18</v>
      </c>
      <c r="O28" s="61">
        <v>10</v>
      </c>
      <c r="P28" s="92">
        <v>874</v>
      </c>
      <c r="Q28" s="21">
        <v>7378</v>
      </c>
      <c r="R28" s="22">
        <v>3250</v>
      </c>
      <c r="S28" s="21">
        <v>916</v>
      </c>
      <c r="T28" s="116">
        <v>696</v>
      </c>
      <c r="U28" s="431">
        <v>11611</v>
      </c>
      <c r="V28" s="131">
        <v>12497287</v>
      </c>
      <c r="W28" s="112">
        <v>94.74</v>
      </c>
      <c r="X28" s="132">
        <v>97.07</v>
      </c>
      <c r="Y28" s="112">
        <v>87.09</v>
      </c>
      <c r="Z28" s="132">
        <v>29.91</v>
      </c>
      <c r="AA28" s="60">
        <v>97.49</v>
      </c>
      <c r="AB28" s="95">
        <v>2406</v>
      </c>
      <c r="AC28" s="134">
        <v>5459.5</v>
      </c>
      <c r="AD28" s="61">
        <v>456</v>
      </c>
      <c r="AE28" s="31">
        <v>3571</v>
      </c>
      <c r="AF28" s="61">
        <v>1910</v>
      </c>
      <c r="AG28" s="31">
        <v>10012.41</v>
      </c>
      <c r="AH28" s="61">
        <v>5526.76</v>
      </c>
      <c r="AI28" s="84">
        <v>8262.5061999999998</v>
      </c>
      <c r="AJ28" s="6">
        <v>17297</v>
      </c>
      <c r="AK28" s="6">
        <v>3958</v>
      </c>
      <c r="AL28" s="6">
        <v>18000</v>
      </c>
      <c r="AM28" s="62">
        <v>86000</v>
      </c>
      <c r="AN28" s="6">
        <v>15</v>
      </c>
      <c r="AO28" s="85">
        <v>90000</v>
      </c>
      <c r="AP28" s="6">
        <v>250000</v>
      </c>
      <c r="AQ28" s="67">
        <v>0</v>
      </c>
      <c r="AR28" s="67">
        <v>0</v>
      </c>
      <c r="AS28" s="6">
        <v>8000</v>
      </c>
      <c r="AT28" s="90">
        <v>18500</v>
      </c>
      <c r="AU28" s="446">
        <v>6</v>
      </c>
      <c r="AV28" s="321">
        <v>69.241604175029948</v>
      </c>
      <c r="AW28" s="121">
        <v>14</v>
      </c>
    </row>
    <row r="29" spans="2:49" x14ac:dyDescent="0.25">
      <c r="B29" s="283">
        <v>19</v>
      </c>
      <c r="C29" s="41">
        <v>41483</v>
      </c>
      <c r="D29" s="368" t="s">
        <v>69</v>
      </c>
      <c r="E29" s="22">
        <v>4961</v>
      </c>
      <c r="F29" s="21">
        <v>4519</v>
      </c>
      <c r="G29" s="22">
        <v>154</v>
      </c>
      <c r="H29" s="125">
        <v>96.7</v>
      </c>
      <c r="I29" s="22">
        <v>168</v>
      </c>
      <c r="J29" s="21">
        <v>442.2</v>
      </c>
      <c r="K29" s="64">
        <v>19.2</v>
      </c>
      <c r="L29" s="31">
        <v>1E-3</v>
      </c>
      <c r="M29" s="61">
        <v>3</v>
      </c>
      <c r="N29" s="31">
        <v>15</v>
      </c>
      <c r="O29" s="61">
        <v>9</v>
      </c>
      <c r="P29" s="92">
        <v>109</v>
      </c>
      <c r="Q29" s="21">
        <v>822</v>
      </c>
      <c r="R29" s="22">
        <v>386</v>
      </c>
      <c r="S29" s="21">
        <v>84</v>
      </c>
      <c r="T29" s="116">
        <v>69</v>
      </c>
      <c r="U29" s="431">
        <v>1354</v>
      </c>
      <c r="V29" s="131">
        <v>984756</v>
      </c>
      <c r="W29" s="112">
        <v>100</v>
      </c>
      <c r="X29" s="132">
        <v>37.07</v>
      </c>
      <c r="Y29" s="112">
        <v>97.23</v>
      </c>
      <c r="Z29" s="132">
        <v>22</v>
      </c>
      <c r="AA29" s="60">
        <v>84.69</v>
      </c>
      <c r="AB29" s="95">
        <v>85</v>
      </c>
      <c r="AC29" s="134">
        <v>126.5</v>
      </c>
      <c r="AD29" s="61">
        <v>26.5</v>
      </c>
      <c r="AE29" s="31">
        <v>162</v>
      </c>
      <c r="AF29" s="61">
        <v>497</v>
      </c>
      <c r="AG29" s="31">
        <v>1665.4</v>
      </c>
      <c r="AH29" s="61">
        <v>1060.77</v>
      </c>
      <c r="AI29" s="84">
        <v>1585.8511500000002</v>
      </c>
      <c r="AJ29" s="6">
        <v>2936</v>
      </c>
      <c r="AK29" s="6">
        <v>303</v>
      </c>
      <c r="AL29" s="6">
        <v>3000</v>
      </c>
      <c r="AM29" s="6">
        <v>7080</v>
      </c>
      <c r="AN29" s="6">
        <v>20</v>
      </c>
      <c r="AO29" s="85">
        <v>2200</v>
      </c>
      <c r="AP29" s="6">
        <v>5800</v>
      </c>
      <c r="AQ29" s="6">
        <v>1500</v>
      </c>
      <c r="AR29" s="6">
        <v>3000</v>
      </c>
      <c r="AS29" s="67">
        <v>0</v>
      </c>
      <c r="AT29" s="91">
        <v>0</v>
      </c>
      <c r="AU29" s="41">
        <v>6</v>
      </c>
      <c r="AV29" s="321">
        <v>65.648000553880365</v>
      </c>
      <c r="AW29" s="121">
        <v>26</v>
      </c>
    </row>
    <row r="30" spans="2:49" ht="15.75" thickBot="1" x14ac:dyDescent="0.3">
      <c r="B30" s="283">
        <v>20</v>
      </c>
      <c r="C30" s="41">
        <v>41503</v>
      </c>
      <c r="D30" s="368" t="s">
        <v>83</v>
      </c>
      <c r="E30" s="22">
        <v>9119</v>
      </c>
      <c r="F30" s="21">
        <v>9338</v>
      </c>
      <c r="G30" s="113">
        <v>-645</v>
      </c>
      <c r="H30" s="125">
        <v>107.42</v>
      </c>
      <c r="I30" s="22">
        <v>283</v>
      </c>
      <c r="J30" s="21">
        <v>742.1</v>
      </c>
      <c r="K30" s="64">
        <v>23</v>
      </c>
      <c r="L30" s="31">
        <v>1E-3</v>
      </c>
      <c r="M30" s="61">
        <v>1</v>
      </c>
      <c r="N30" s="31">
        <v>29</v>
      </c>
      <c r="O30" s="61">
        <v>11</v>
      </c>
      <c r="P30" s="92">
        <v>178</v>
      </c>
      <c r="Q30" s="21">
        <v>1537</v>
      </c>
      <c r="R30" s="22">
        <v>480</v>
      </c>
      <c r="S30" s="21">
        <v>116</v>
      </c>
      <c r="T30" s="116">
        <v>69</v>
      </c>
      <c r="U30" s="431">
        <v>2080</v>
      </c>
      <c r="V30" s="131">
        <v>1695874</v>
      </c>
      <c r="W30" s="112">
        <v>100</v>
      </c>
      <c r="X30" s="132">
        <v>72.73</v>
      </c>
      <c r="Y30" s="112">
        <v>97.51</v>
      </c>
      <c r="Z30" s="132">
        <v>27.14</v>
      </c>
      <c r="AA30" s="60">
        <v>86</v>
      </c>
      <c r="AB30" s="95">
        <v>138</v>
      </c>
      <c r="AC30" s="134">
        <v>321.60000000000002</v>
      </c>
      <c r="AD30" s="61">
        <v>1</v>
      </c>
      <c r="AE30" s="31">
        <v>5.5</v>
      </c>
      <c r="AF30" s="61">
        <v>939</v>
      </c>
      <c r="AG30" s="31">
        <v>4180.5</v>
      </c>
      <c r="AH30" s="61">
        <v>1682.74</v>
      </c>
      <c r="AI30" s="84">
        <v>2515.6963000000001</v>
      </c>
      <c r="AJ30" s="6">
        <v>2963</v>
      </c>
      <c r="AK30" s="6">
        <v>859</v>
      </c>
      <c r="AL30" s="62">
        <v>2500</v>
      </c>
      <c r="AM30" s="62">
        <v>20000</v>
      </c>
      <c r="AN30" s="6">
        <v>8</v>
      </c>
      <c r="AO30" s="85">
        <v>5000</v>
      </c>
      <c r="AP30" s="6">
        <v>13500</v>
      </c>
      <c r="AQ30" s="67">
        <v>0</v>
      </c>
      <c r="AR30" s="67">
        <v>0</v>
      </c>
      <c r="AS30" s="67">
        <v>450</v>
      </c>
      <c r="AT30" s="91">
        <v>900</v>
      </c>
      <c r="AU30" s="41">
        <v>6</v>
      </c>
      <c r="AV30" s="321">
        <v>66.826628856131094</v>
      </c>
      <c r="AW30" s="121">
        <v>23</v>
      </c>
    </row>
    <row r="31" spans="2:49" x14ac:dyDescent="0.25">
      <c r="B31" s="392">
        <v>21</v>
      </c>
      <c r="C31" s="41">
        <v>41518</v>
      </c>
      <c r="D31" s="368" t="s">
        <v>70</v>
      </c>
      <c r="E31" s="22">
        <v>5180</v>
      </c>
      <c r="F31" s="21">
        <v>4715</v>
      </c>
      <c r="G31" s="113">
        <v>-61</v>
      </c>
      <c r="H31" s="125">
        <v>101.31</v>
      </c>
      <c r="I31" s="22">
        <v>553</v>
      </c>
      <c r="J31" s="21">
        <v>394.3</v>
      </c>
      <c r="K31" s="64">
        <v>8.9</v>
      </c>
      <c r="L31" s="31">
        <v>1E-3</v>
      </c>
      <c r="M31" s="61">
        <v>7</v>
      </c>
      <c r="N31" s="31">
        <v>10</v>
      </c>
      <c r="O31" s="61">
        <v>4</v>
      </c>
      <c r="P31" s="92">
        <v>96</v>
      </c>
      <c r="Q31" s="21">
        <v>702</v>
      </c>
      <c r="R31" s="22">
        <v>327</v>
      </c>
      <c r="S31" s="21">
        <v>80</v>
      </c>
      <c r="T31" s="116">
        <v>146</v>
      </c>
      <c r="U31" s="431">
        <v>1524</v>
      </c>
      <c r="V31" s="131">
        <v>1303030</v>
      </c>
      <c r="W31" s="112">
        <v>99.6</v>
      </c>
      <c r="X31" s="132">
        <v>97.58</v>
      </c>
      <c r="Y31" s="112">
        <v>99.6</v>
      </c>
      <c r="Z31" s="132">
        <v>34.299999999999997</v>
      </c>
      <c r="AA31" s="60">
        <v>100</v>
      </c>
      <c r="AB31" s="95">
        <v>374.5</v>
      </c>
      <c r="AC31" s="134">
        <v>2278.5</v>
      </c>
      <c r="AD31" s="61">
        <v>8</v>
      </c>
      <c r="AE31" s="31">
        <v>48</v>
      </c>
      <c r="AF31" s="61">
        <v>471.5</v>
      </c>
      <c r="AG31" s="31">
        <v>1320.8</v>
      </c>
      <c r="AH31" s="61">
        <v>827.77</v>
      </c>
      <c r="AI31" s="84">
        <v>1237.5161500000002</v>
      </c>
      <c r="AJ31" s="6">
        <v>12556</v>
      </c>
      <c r="AK31" s="6">
        <v>1585</v>
      </c>
      <c r="AL31" s="6">
        <v>16000</v>
      </c>
      <c r="AM31" s="62">
        <v>30000</v>
      </c>
      <c r="AN31" s="6">
        <v>80</v>
      </c>
      <c r="AO31" s="85">
        <v>16200</v>
      </c>
      <c r="AP31" s="6">
        <v>45000</v>
      </c>
      <c r="AQ31" s="6">
        <v>2000</v>
      </c>
      <c r="AR31" s="6">
        <v>2000</v>
      </c>
      <c r="AS31" s="67">
        <v>0</v>
      </c>
      <c r="AT31" s="91">
        <v>0</v>
      </c>
      <c r="AU31" s="41">
        <v>6</v>
      </c>
      <c r="AV31" s="321">
        <v>67.522459546637407</v>
      </c>
      <c r="AW31" s="121">
        <v>20</v>
      </c>
    </row>
    <row r="32" spans="2:49" x14ac:dyDescent="0.25">
      <c r="B32" s="283">
        <v>22</v>
      </c>
      <c r="C32" s="41">
        <v>41524</v>
      </c>
      <c r="D32" s="368" t="s">
        <v>60</v>
      </c>
      <c r="E32" s="22">
        <v>21910</v>
      </c>
      <c r="F32" s="21">
        <v>20321</v>
      </c>
      <c r="G32" s="113">
        <v>-1789</v>
      </c>
      <c r="H32" s="125">
        <v>109.65</v>
      </c>
      <c r="I32" s="22">
        <v>3126</v>
      </c>
      <c r="J32" s="21">
        <v>1344.7</v>
      </c>
      <c r="K32" s="64">
        <v>13.5</v>
      </c>
      <c r="L32" s="31">
        <v>1E-3</v>
      </c>
      <c r="M32" s="61">
        <v>4</v>
      </c>
      <c r="N32" s="31">
        <v>11</v>
      </c>
      <c r="O32" s="61">
        <v>4</v>
      </c>
      <c r="P32" s="92">
        <v>541</v>
      </c>
      <c r="Q32" s="21">
        <v>3000</v>
      </c>
      <c r="R32" s="22">
        <v>1713</v>
      </c>
      <c r="S32" s="21">
        <v>503</v>
      </c>
      <c r="T32" s="116">
        <v>259</v>
      </c>
      <c r="U32" s="431">
        <v>7382</v>
      </c>
      <c r="V32" s="131">
        <v>14547988</v>
      </c>
      <c r="W32" s="112">
        <v>100</v>
      </c>
      <c r="X32" s="132">
        <v>76.03</v>
      </c>
      <c r="Y32" s="112">
        <v>100</v>
      </c>
      <c r="Z32" s="132">
        <v>64.58</v>
      </c>
      <c r="AA32" s="60">
        <v>99</v>
      </c>
      <c r="AB32" s="95">
        <v>3473.5</v>
      </c>
      <c r="AC32" s="134">
        <v>22931.25</v>
      </c>
      <c r="AD32" s="61">
        <v>25</v>
      </c>
      <c r="AE32" s="31">
        <v>137.5</v>
      </c>
      <c r="AF32" s="61">
        <v>1203</v>
      </c>
      <c r="AG32" s="31">
        <v>3756.6</v>
      </c>
      <c r="AH32" s="61">
        <v>1772.66</v>
      </c>
      <c r="AI32" s="84">
        <v>2650.1266999999998</v>
      </c>
      <c r="AJ32" s="6">
        <v>28199</v>
      </c>
      <c r="AK32" s="6">
        <v>7502</v>
      </c>
      <c r="AL32" s="6">
        <v>105000</v>
      </c>
      <c r="AM32" s="6">
        <v>690000</v>
      </c>
      <c r="AN32" s="6">
        <v>210</v>
      </c>
      <c r="AO32" s="85">
        <v>21000</v>
      </c>
      <c r="AP32" s="6">
        <v>55000</v>
      </c>
      <c r="AQ32" s="70">
        <v>2000</v>
      </c>
      <c r="AR32" s="70">
        <v>2857</v>
      </c>
      <c r="AS32" s="67">
        <v>0</v>
      </c>
      <c r="AT32" s="91">
        <v>0</v>
      </c>
      <c r="AU32" s="41">
        <v>6</v>
      </c>
      <c r="AV32" s="321">
        <v>64.960666330405232</v>
      </c>
      <c r="AW32" s="121">
        <v>30</v>
      </c>
    </row>
    <row r="33" spans="2:49" x14ac:dyDescent="0.25">
      <c r="B33" s="283">
        <v>23</v>
      </c>
      <c r="C33" s="41">
        <v>41530</v>
      </c>
      <c r="D33" s="368" t="s">
        <v>84</v>
      </c>
      <c r="E33" s="22">
        <v>9687</v>
      </c>
      <c r="F33" s="21">
        <v>10067</v>
      </c>
      <c r="G33" s="113">
        <v>-747</v>
      </c>
      <c r="H33" s="125">
        <v>108.02</v>
      </c>
      <c r="I33" s="22">
        <v>243</v>
      </c>
      <c r="J33" s="21">
        <v>789.8</v>
      </c>
      <c r="K33" s="64">
        <v>10.7</v>
      </c>
      <c r="L33" s="31">
        <v>1E-3</v>
      </c>
      <c r="M33" s="61">
        <v>2</v>
      </c>
      <c r="N33" s="31">
        <v>18</v>
      </c>
      <c r="O33" s="61">
        <v>5</v>
      </c>
      <c r="P33" s="92">
        <v>181</v>
      </c>
      <c r="Q33" s="21">
        <v>1537</v>
      </c>
      <c r="R33" s="22">
        <v>592</v>
      </c>
      <c r="S33" s="21">
        <v>96</v>
      </c>
      <c r="T33" s="116">
        <v>265</v>
      </c>
      <c r="U33" s="6">
        <v>2149</v>
      </c>
      <c r="V33" s="131">
        <v>1279323</v>
      </c>
      <c r="W33" s="112">
        <v>90.56</v>
      </c>
      <c r="X33" s="132">
        <v>35.200000000000003</v>
      </c>
      <c r="Y33" s="112">
        <v>100</v>
      </c>
      <c r="Z33" s="132">
        <v>14.03</v>
      </c>
      <c r="AA33" s="60">
        <v>100</v>
      </c>
      <c r="AB33" s="95">
        <v>226</v>
      </c>
      <c r="AC33" s="134">
        <v>285</v>
      </c>
      <c r="AD33" s="61">
        <v>45</v>
      </c>
      <c r="AE33" s="31">
        <v>270</v>
      </c>
      <c r="AF33" s="61">
        <v>1554.5</v>
      </c>
      <c r="AG33" s="31">
        <v>13537.7</v>
      </c>
      <c r="AH33" s="61">
        <v>2644.4</v>
      </c>
      <c r="AI33" s="84">
        <v>3953.3780000000006</v>
      </c>
      <c r="AJ33" s="6">
        <v>1722</v>
      </c>
      <c r="AK33" s="6">
        <v>1000</v>
      </c>
      <c r="AL33" s="62">
        <v>9000</v>
      </c>
      <c r="AM33" s="6">
        <v>20000</v>
      </c>
      <c r="AN33" s="6">
        <v>300</v>
      </c>
      <c r="AO33" s="85">
        <v>5800</v>
      </c>
      <c r="AP33" s="6">
        <v>16000</v>
      </c>
      <c r="AQ33" s="67">
        <v>0</v>
      </c>
      <c r="AR33" s="67">
        <v>0</v>
      </c>
      <c r="AS33" s="6">
        <v>3500</v>
      </c>
      <c r="AT33" s="90">
        <v>8000</v>
      </c>
      <c r="AU33" s="41">
        <v>6</v>
      </c>
      <c r="AV33" s="321">
        <v>67.312535091552519</v>
      </c>
      <c r="AW33" s="121">
        <v>21</v>
      </c>
    </row>
    <row r="34" spans="2:49" x14ac:dyDescent="0.25">
      <c r="B34" s="283">
        <v>24</v>
      </c>
      <c r="C34" s="41">
        <v>41548</v>
      </c>
      <c r="D34" s="368" t="s">
        <v>202</v>
      </c>
      <c r="E34" s="22">
        <v>10603</v>
      </c>
      <c r="F34" s="21">
        <v>7677</v>
      </c>
      <c r="G34" s="22">
        <v>2310</v>
      </c>
      <c r="H34" s="125">
        <v>76.87</v>
      </c>
      <c r="I34" s="22">
        <v>562</v>
      </c>
      <c r="J34" s="21">
        <v>998.3</v>
      </c>
      <c r="K34" s="69">
        <v>21.8</v>
      </c>
      <c r="L34" s="31">
        <v>1E-3</v>
      </c>
      <c r="M34" s="61">
        <v>2</v>
      </c>
      <c r="N34" s="31">
        <v>22</v>
      </c>
      <c r="O34" s="61">
        <v>8</v>
      </c>
      <c r="P34" s="92">
        <v>177</v>
      </c>
      <c r="Q34" s="21">
        <v>1944</v>
      </c>
      <c r="R34" s="22">
        <v>873</v>
      </c>
      <c r="S34" s="21">
        <v>219</v>
      </c>
      <c r="T34" s="116">
        <v>149</v>
      </c>
      <c r="U34" s="431">
        <v>3231</v>
      </c>
      <c r="V34" s="131">
        <v>2983405</v>
      </c>
      <c r="W34" s="112">
        <v>100</v>
      </c>
      <c r="X34" s="132">
        <v>50.66</v>
      </c>
      <c r="Y34" s="112">
        <v>94.85</v>
      </c>
      <c r="Z34" s="132">
        <v>19.399999999999999</v>
      </c>
      <c r="AA34" s="60">
        <v>100</v>
      </c>
      <c r="AB34" s="95">
        <v>1981</v>
      </c>
      <c r="AC34" s="134">
        <v>5770.3</v>
      </c>
      <c r="AD34" s="61">
        <v>280</v>
      </c>
      <c r="AE34" s="31">
        <v>2230</v>
      </c>
      <c r="AF34" s="61">
        <v>3402.5</v>
      </c>
      <c r="AG34" s="31">
        <v>16234.75</v>
      </c>
      <c r="AH34" s="31">
        <v>4054.8</v>
      </c>
      <c r="AI34" s="84">
        <v>6061.9260000000004</v>
      </c>
      <c r="AJ34" s="438">
        <v>17764</v>
      </c>
      <c r="AK34" s="6">
        <v>3180</v>
      </c>
      <c r="AL34" s="5">
        <v>6300</v>
      </c>
      <c r="AM34" s="6">
        <v>35000</v>
      </c>
      <c r="AN34" s="6">
        <v>190</v>
      </c>
      <c r="AO34" s="85">
        <v>244200</v>
      </c>
      <c r="AP34" s="6">
        <v>660000</v>
      </c>
      <c r="AQ34" s="6">
        <v>14625</v>
      </c>
      <c r="AR34" s="127">
        <v>19500</v>
      </c>
      <c r="AS34" s="67">
        <v>0</v>
      </c>
      <c r="AT34" s="91">
        <v>0</v>
      </c>
      <c r="AU34" s="41">
        <v>6</v>
      </c>
      <c r="AV34" s="319">
        <v>68.753211626790971</v>
      </c>
      <c r="AW34" s="121">
        <v>17</v>
      </c>
    </row>
    <row r="35" spans="2:49" ht="15.75" thickBot="1" x14ac:dyDescent="0.3">
      <c r="B35" s="283">
        <v>25</v>
      </c>
      <c r="C35" s="41">
        <v>41551</v>
      </c>
      <c r="D35" s="368" t="s">
        <v>79</v>
      </c>
      <c r="E35" s="22">
        <v>106218</v>
      </c>
      <c r="F35" s="21">
        <v>85843</v>
      </c>
      <c r="G35" s="22">
        <v>6570</v>
      </c>
      <c r="H35" s="126">
        <v>92.89</v>
      </c>
      <c r="I35" s="22">
        <v>38216</v>
      </c>
      <c r="J35" s="21">
        <v>7003.2</v>
      </c>
      <c r="K35" s="64">
        <v>16.899999999999999</v>
      </c>
      <c r="L35" s="31">
        <v>1E-3</v>
      </c>
      <c r="M35" s="61">
        <v>3</v>
      </c>
      <c r="N35" s="31">
        <v>7</v>
      </c>
      <c r="O35" s="61">
        <v>4</v>
      </c>
      <c r="P35" s="92">
        <v>2321</v>
      </c>
      <c r="Q35" s="21">
        <v>15392</v>
      </c>
      <c r="R35" s="22">
        <v>7325</v>
      </c>
      <c r="S35" s="21">
        <v>2140</v>
      </c>
      <c r="T35" s="116">
        <v>2660</v>
      </c>
      <c r="U35" s="431">
        <v>25169</v>
      </c>
      <c r="V35" s="131">
        <v>34820910</v>
      </c>
      <c r="W35" s="112">
        <v>99.92</v>
      </c>
      <c r="X35" s="132">
        <v>76.02</v>
      </c>
      <c r="Y35" s="112">
        <v>96.13</v>
      </c>
      <c r="Z35" s="132">
        <v>37.770000000000003</v>
      </c>
      <c r="AA35" s="60">
        <v>97.75</v>
      </c>
      <c r="AB35" s="95">
        <v>3412</v>
      </c>
      <c r="AC35" s="134">
        <v>9523.6</v>
      </c>
      <c r="AD35" s="61">
        <v>972</v>
      </c>
      <c r="AE35" s="31">
        <v>6307</v>
      </c>
      <c r="AF35" s="61">
        <v>3853.5</v>
      </c>
      <c r="AG35" s="31">
        <v>19931.599999999999</v>
      </c>
      <c r="AH35" s="61">
        <v>10320.19</v>
      </c>
      <c r="AI35" s="84">
        <v>15428.684050000002</v>
      </c>
      <c r="AJ35" s="6">
        <v>32694</v>
      </c>
      <c r="AK35" s="6">
        <v>8205</v>
      </c>
      <c r="AL35" s="6">
        <v>71200</v>
      </c>
      <c r="AM35" s="6">
        <v>575000</v>
      </c>
      <c r="AN35" s="6">
        <v>1500</v>
      </c>
      <c r="AO35" s="85">
        <v>48600</v>
      </c>
      <c r="AP35" s="6">
        <v>135000</v>
      </c>
      <c r="AQ35" s="6">
        <v>5400</v>
      </c>
      <c r="AR35" s="6">
        <v>9000</v>
      </c>
      <c r="AS35" s="6">
        <v>22000</v>
      </c>
      <c r="AT35" s="90">
        <v>48000</v>
      </c>
      <c r="AU35" s="41">
        <v>5</v>
      </c>
      <c r="AV35" s="321">
        <v>72.735257423456858</v>
      </c>
      <c r="AW35" s="121">
        <v>8</v>
      </c>
    </row>
    <row r="36" spans="2:49" x14ac:dyDescent="0.25">
      <c r="B36" s="392">
        <v>26</v>
      </c>
      <c r="C36" s="41">
        <v>41615</v>
      </c>
      <c r="D36" s="368" t="s">
        <v>61</v>
      </c>
      <c r="E36" s="22">
        <v>16040</v>
      </c>
      <c r="F36" s="21">
        <v>14315</v>
      </c>
      <c r="G36" s="113">
        <v>-558</v>
      </c>
      <c r="H36" s="126">
        <v>104.06</v>
      </c>
      <c r="I36" s="22">
        <v>2304</v>
      </c>
      <c r="J36" s="21">
        <v>1064.3</v>
      </c>
      <c r="K36" s="69">
        <v>11</v>
      </c>
      <c r="L36" s="31">
        <v>1E-3</v>
      </c>
      <c r="M36" s="61">
        <v>4</v>
      </c>
      <c r="N36" s="31">
        <v>15</v>
      </c>
      <c r="O36" s="61">
        <v>9</v>
      </c>
      <c r="P36" s="92">
        <v>389</v>
      </c>
      <c r="Q36" s="21">
        <v>2556</v>
      </c>
      <c r="R36" s="22">
        <v>1511</v>
      </c>
      <c r="S36" s="21">
        <v>457</v>
      </c>
      <c r="T36" s="116">
        <v>194</v>
      </c>
      <c r="U36" s="431">
        <v>5093</v>
      </c>
      <c r="V36" s="131">
        <v>9605559</v>
      </c>
      <c r="W36" s="112">
        <v>98.82</v>
      </c>
      <c r="X36" s="132">
        <v>96.86</v>
      </c>
      <c r="Y36" s="112">
        <v>93.25</v>
      </c>
      <c r="Z36" s="132">
        <v>94.61</v>
      </c>
      <c r="AA36" s="60">
        <v>95</v>
      </c>
      <c r="AB36" s="95">
        <v>978.6</v>
      </c>
      <c r="AC36" s="134">
        <v>3651.03</v>
      </c>
      <c r="AD36" s="61">
        <v>50</v>
      </c>
      <c r="AE36" s="31">
        <v>375</v>
      </c>
      <c r="AF36" s="61">
        <v>1609</v>
      </c>
      <c r="AG36" s="31">
        <v>6097.36</v>
      </c>
      <c r="AH36" s="61">
        <v>640.82000000000005</v>
      </c>
      <c r="AI36" s="84">
        <v>958.02589999999998</v>
      </c>
      <c r="AJ36" s="6">
        <v>13832</v>
      </c>
      <c r="AK36" s="6">
        <v>6255</v>
      </c>
      <c r="AL36" s="6">
        <v>90000</v>
      </c>
      <c r="AM36" s="6">
        <v>280000</v>
      </c>
      <c r="AN36" s="6">
        <v>30</v>
      </c>
      <c r="AO36" s="85">
        <v>134000</v>
      </c>
      <c r="AP36" s="6">
        <v>360000</v>
      </c>
      <c r="AQ36" s="6">
        <v>10000</v>
      </c>
      <c r="AR36" s="6">
        <v>16500</v>
      </c>
      <c r="AS36" s="67">
        <v>0</v>
      </c>
      <c r="AT36" s="91">
        <v>0</v>
      </c>
      <c r="AU36" s="41">
        <v>6</v>
      </c>
      <c r="AV36" s="321">
        <v>74.725891424561738</v>
      </c>
      <c r="AW36" s="121">
        <v>5</v>
      </c>
    </row>
    <row r="37" spans="2:49" x14ac:dyDescent="0.25">
      <c r="B37" s="283">
        <v>27</v>
      </c>
      <c r="C37" s="41">
        <v>41660</v>
      </c>
      <c r="D37" s="368" t="s">
        <v>85</v>
      </c>
      <c r="E37" s="22">
        <v>8060</v>
      </c>
      <c r="F37" s="21">
        <v>8673</v>
      </c>
      <c r="G37" s="113">
        <v>-890</v>
      </c>
      <c r="H37" s="126">
        <v>111.44</v>
      </c>
      <c r="I37" s="22">
        <v>299</v>
      </c>
      <c r="J37" s="21">
        <v>739.1</v>
      </c>
      <c r="K37" s="64">
        <v>20.8</v>
      </c>
      <c r="L37" s="31">
        <v>1E-3</v>
      </c>
      <c r="M37" s="61">
        <v>5</v>
      </c>
      <c r="N37" s="31">
        <v>23</v>
      </c>
      <c r="O37" s="61">
        <v>12</v>
      </c>
      <c r="P37" s="92">
        <v>269</v>
      </c>
      <c r="Q37" s="21">
        <v>1502</v>
      </c>
      <c r="R37" s="22">
        <v>430</v>
      </c>
      <c r="S37" s="21">
        <v>73</v>
      </c>
      <c r="T37" s="116">
        <v>144</v>
      </c>
      <c r="U37" s="431">
        <v>2184</v>
      </c>
      <c r="V37" s="131">
        <v>1388134</v>
      </c>
      <c r="W37" s="112">
        <v>100</v>
      </c>
      <c r="X37" s="132">
        <v>91.78</v>
      </c>
      <c r="Y37" s="112">
        <v>90.15</v>
      </c>
      <c r="Z37" s="132">
        <v>26.03</v>
      </c>
      <c r="AA37" s="60">
        <v>95</v>
      </c>
      <c r="AB37" s="95">
        <v>341</v>
      </c>
      <c r="AC37" s="134">
        <v>527</v>
      </c>
      <c r="AD37" s="61">
        <v>50</v>
      </c>
      <c r="AE37" s="31">
        <v>340</v>
      </c>
      <c r="AF37" s="61">
        <v>889</v>
      </c>
      <c r="AG37" s="31">
        <v>3387.7</v>
      </c>
      <c r="AH37" s="61">
        <v>1936.71</v>
      </c>
      <c r="AI37" s="84">
        <v>2895.3814500000003</v>
      </c>
      <c r="AJ37" s="6">
        <v>5883</v>
      </c>
      <c r="AK37" s="6">
        <v>935</v>
      </c>
      <c r="AL37" s="62">
        <v>9000</v>
      </c>
      <c r="AM37" s="6">
        <v>7200</v>
      </c>
      <c r="AN37" s="6">
        <v>8</v>
      </c>
      <c r="AO37" s="85">
        <v>6840</v>
      </c>
      <c r="AP37" s="6">
        <v>18000</v>
      </c>
      <c r="AQ37" s="6">
        <v>1000</v>
      </c>
      <c r="AR37" s="6">
        <v>2000</v>
      </c>
      <c r="AS37" s="6">
        <v>400</v>
      </c>
      <c r="AT37" s="90">
        <v>900</v>
      </c>
      <c r="AU37" s="41">
        <v>6</v>
      </c>
      <c r="AV37" s="321">
        <v>59.269506552084628</v>
      </c>
      <c r="AW37" s="121">
        <v>36</v>
      </c>
    </row>
    <row r="38" spans="2:49" x14ac:dyDescent="0.25">
      <c r="B38" s="283">
        <v>28</v>
      </c>
      <c r="C38" s="41">
        <v>41668</v>
      </c>
      <c r="D38" s="368" t="s">
        <v>86</v>
      </c>
      <c r="E38" s="22">
        <v>30591</v>
      </c>
      <c r="F38" s="21">
        <v>26774</v>
      </c>
      <c r="G38" s="22">
        <v>2229</v>
      </c>
      <c r="H38" s="126">
        <v>92.31</v>
      </c>
      <c r="I38" s="22">
        <v>2015</v>
      </c>
      <c r="J38" s="21">
        <v>1931.1</v>
      </c>
      <c r="K38" s="64">
        <v>15.1</v>
      </c>
      <c r="L38" s="31">
        <v>1E-3</v>
      </c>
      <c r="M38" s="61">
        <v>2</v>
      </c>
      <c r="N38" s="31">
        <v>15</v>
      </c>
      <c r="O38" s="61">
        <v>5</v>
      </c>
      <c r="P38" s="92">
        <v>518</v>
      </c>
      <c r="Q38" s="21">
        <v>4375</v>
      </c>
      <c r="R38" s="22">
        <v>1898</v>
      </c>
      <c r="S38" s="21">
        <v>408</v>
      </c>
      <c r="T38" s="116">
        <v>830</v>
      </c>
      <c r="U38" s="431">
        <v>6429</v>
      </c>
      <c r="V38" s="131">
        <v>4462983</v>
      </c>
      <c r="W38" s="112">
        <v>98.23</v>
      </c>
      <c r="X38" s="132">
        <v>97.26</v>
      </c>
      <c r="Y38" s="112">
        <v>93.63</v>
      </c>
      <c r="Z38" s="132">
        <v>21.98</v>
      </c>
      <c r="AA38" s="60">
        <v>94</v>
      </c>
      <c r="AB38" s="95">
        <v>1336</v>
      </c>
      <c r="AC38" s="134">
        <v>2792.5</v>
      </c>
      <c r="AD38" s="61">
        <v>310</v>
      </c>
      <c r="AE38" s="31">
        <v>1709</v>
      </c>
      <c r="AF38" s="61">
        <v>3028.5</v>
      </c>
      <c r="AG38" s="31">
        <v>24137.599999999999</v>
      </c>
      <c r="AH38" s="61">
        <v>3731.27</v>
      </c>
      <c r="AI38" s="84">
        <v>5578.2486500000005</v>
      </c>
      <c r="AJ38" s="6">
        <v>7229</v>
      </c>
      <c r="AK38" s="6">
        <v>1960</v>
      </c>
      <c r="AL38" s="6">
        <v>7500</v>
      </c>
      <c r="AM38" s="62">
        <v>72000</v>
      </c>
      <c r="AN38" s="6">
        <v>300</v>
      </c>
      <c r="AO38" s="85">
        <v>11500</v>
      </c>
      <c r="AP38" s="6">
        <v>32000</v>
      </c>
      <c r="AQ38" s="67">
        <v>0</v>
      </c>
      <c r="AR38" s="67">
        <v>0</v>
      </c>
      <c r="AS38" s="6">
        <v>8000</v>
      </c>
      <c r="AT38" s="90">
        <v>18000</v>
      </c>
      <c r="AU38" s="41">
        <v>6</v>
      </c>
      <c r="AV38" s="321">
        <v>75.79315431762484</v>
      </c>
      <c r="AW38" s="121">
        <v>4</v>
      </c>
    </row>
    <row r="39" spans="2:49" x14ac:dyDescent="0.25">
      <c r="B39" s="283">
        <v>29</v>
      </c>
      <c r="C39" s="41">
        <v>41676</v>
      </c>
      <c r="D39" s="368" t="s">
        <v>62</v>
      </c>
      <c r="E39" s="22">
        <v>9990</v>
      </c>
      <c r="F39" s="21">
        <v>9484</v>
      </c>
      <c r="G39" s="22">
        <v>13</v>
      </c>
      <c r="H39" s="125">
        <v>99.86</v>
      </c>
      <c r="I39" s="22">
        <v>553</v>
      </c>
      <c r="J39" s="21">
        <v>778.5</v>
      </c>
      <c r="K39" s="61">
        <v>1E-3</v>
      </c>
      <c r="L39" s="31">
        <v>1E-3</v>
      </c>
      <c r="M39" s="61">
        <v>5</v>
      </c>
      <c r="N39" s="31">
        <v>8</v>
      </c>
      <c r="O39" s="61">
        <v>8</v>
      </c>
      <c r="P39" s="92">
        <v>104</v>
      </c>
      <c r="Q39" s="21">
        <v>1375</v>
      </c>
      <c r="R39" s="22">
        <v>616</v>
      </c>
      <c r="S39" s="21">
        <v>182</v>
      </c>
      <c r="T39" s="116">
        <v>118</v>
      </c>
      <c r="U39" s="431">
        <v>2526</v>
      </c>
      <c r="V39" s="131">
        <v>2002033</v>
      </c>
      <c r="W39" s="112">
        <v>98.42</v>
      </c>
      <c r="X39" s="132">
        <v>48.33</v>
      </c>
      <c r="Y39" s="112">
        <v>97.09</v>
      </c>
      <c r="Z39" s="132">
        <v>25.67</v>
      </c>
      <c r="AA39" s="60">
        <v>96.8</v>
      </c>
      <c r="AB39" s="95">
        <v>3341</v>
      </c>
      <c r="AC39" s="134">
        <v>6317.5</v>
      </c>
      <c r="AD39" s="61">
        <v>120</v>
      </c>
      <c r="AE39" s="31">
        <v>720</v>
      </c>
      <c r="AF39" s="61">
        <v>1173</v>
      </c>
      <c r="AG39" s="31">
        <v>4717.95</v>
      </c>
      <c r="AH39" s="61">
        <v>2298.17</v>
      </c>
      <c r="AI39" s="84">
        <v>3435.7641500000004</v>
      </c>
      <c r="AJ39" s="6">
        <v>7011</v>
      </c>
      <c r="AK39" s="6">
        <v>1427</v>
      </c>
      <c r="AL39" s="6">
        <v>2000</v>
      </c>
      <c r="AM39" s="6">
        <v>12000</v>
      </c>
      <c r="AN39" s="6">
        <v>100</v>
      </c>
      <c r="AO39" s="85">
        <v>700</v>
      </c>
      <c r="AP39" s="6">
        <v>1850</v>
      </c>
      <c r="AQ39" s="6">
        <v>400</v>
      </c>
      <c r="AR39" s="6">
        <v>800</v>
      </c>
      <c r="AS39" s="6">
        <v>850</v>
      </c>
      <c r="AT39" s="90">
        <v>2000</v>
      </c>
      <c r="AU39" s="41">
        <v>6</v>
      </c>
      <c r="AV39" s="321">
        <v>68.754660826053723</v>
      </c>
      <c r="AW39" s="121">
        <v>16</v>
      </c>
    </row>
    <row r="40" spans="2:49" ht="15.75" thickBot="1" x14ac:dyDescent="0.3">
      <c r="B40" s="283">
        <v>30</v>
      </c>
      <c r="C40" s="41">
        <v>41770</v>
      </c>
      <c r="D40" s="368" t="s">
        <v>77</v>
      </c>
      <c r="E40" s="22">
        <v>14169</v>
      </c>
      <c r="F40" s="21">
        <v>12931</v>
      </c>
      <c r="G40" s="22">
        <v>426</v>
      </c>
      <c r="H40" s="125">
        <v>96.81</v>
      </c>
      <c r="I40" s="22">
        <v>1343</v>
      </c>
      <c r="J40" s="21">
        <v>1033.5999999999999</v>
      </c>
      <c r="K40" s="64">
        <v>15.2</v>
      </c>
      <c r="L40" s="31">
        <v>1E-3</v>
      </c>
      <c r="M40" s="61">
        <v>2</v>
      </c>
      <c r="N40" s="31">
        <v>16</v>
      </c>
      <c r="O40" s="61">
        <v>6</v>
      </c>
      <c r="P40" s="92">
        <v>267</v>
      </c>
      <c r="Q40" s="21">
        <v>2256</v>
      </c>
      <c r="R40" s="22">
        <v>724</v>
      </c>
      <c r="S40" s="21">
        <v>203</v>
      </c>
      <c r="T40" s="116">
        <v>389</v>
      </c>
      <c r="U40" s="431">
        <v>3187</v>
      </c>
      <c r="V40" s="131">
        <v>2922824</v>
      </c>
      <c r="W40" s="112">
        <v>100</v>
      </c>
      <c r="X40" s="132">
        <v>89.14</v>
      </c>
      <c r="Y40" s="112">
        <v>92.8</v>
      </c>
      <c r="Z40" s="132">
        <v>19.350000000000001</v>
      </c>
      <c r="AA40" s="60">
        <v>100</v>
      </c>
      <c r="AB40" s="95">
        <v>385</v>
      </c>
      <c r="AC40" s="134">
        <v>3164.8</v>
      </c>
      <c r="AD40" s="61">
        <v>120</v>
      </c>
      <c r="AE40" s="31">
        <v>720</v>
      </c>
      <c r="AF40" s="61">
        <v>699</v>
      </c>
      <c r="AG40" s="31">
        <v>8414.39</v>
      </c>
      <c r="AH40" s="61">
        <v>2079.3200000000002</v>
      </c>
      <c r="AI40" s="84">
        <v>3108.5834</v>
      </c>
      <c r="AJ40" s="6">
        <v>9904</v>
      </c>
      <c r="AK40" s="6">
        <v>1000</v>
      </c>
      <c r="AL40" s="6">
        <v>10000</v>
      </c>
      <c r="AM40" s="6">
        <v>14500</v>
      </c>
      <c r="AN40" s="6">
        <v>7</v>
      </c>
      <c r="AO40" s="85">
        <v>9500</v>
      </c>
      <c r="AP40" s="6">
        <v>24000</v>
      </c>
      <c r="AQ40" s="6">
        <v>1380</v>
      </c>
      <c r="AR40" s="6">
        <v>1000</v>
      </c>
      <c r="AS40" s="67">
        <v>0</v>
      </c>
      <c r="AT40" s="91">
        <v>0</v>
      </c>
      <c r="AU40" s="41">
        <v>6</v>
      </c>
      <c r="AV40" s="321">
        <v>67.928340010497195</v>
      </c>
      <c r="AW40" s="121">
        <v>19</v>
      </c>
    </row>
    <row r="41" spans="2:49" s="1" customFormat="1" x14ac:dyDescent="0.25">
      <c r="B41" s="392">
        <v>31</v>
      </c>
      <c r="C41" s="41">
        <v>41791</v>
      </c>
      <c r="D41" s="368" t="s">
        <v>78</v>
      </c>
      <c r="E41" s="22">
        <v>13958</v>
      </c>
      <c r="F41" s="21">
        <v>15595</v>
      </c>
      <c r="G41" s="113">
        <v>-2475</v>
      </c>
      <c r="H41" s="126">
        <v>118.86</v>
      </c>
      <c r="I41" s="22">
        <v>1401</v>
      </c>
      <c r="J41" s="21">
        <v>1131.4000000000001</v>
      </c>
      <c r="K41" s="64">
        <v>10.7</v>
      </c>
      <c r="L41" s="31">
        <v>1E-3</v>
      </c>
      <c r="M41" s="61">
        <v>3</v>
      </c>
      <c r="N41" s="31">
        <v>15</v>
      </c>
      <c r="O41" s="61">
        <v>9</v>
      </c>
      <c r="P41" s="92">
        <v>408</v>
      </c>
      <c r="Q41" s="21">
        <v>2417</v>
      </c>
      <c r="R41" s="22">
        <v>1096</v>
      </c>
      <c r="S41" s="21">
        <v>196</v>
      </c>
      <c r="T41" s="116">
        <v>125</v>
      </c>
      <c r="U41" s="431">
        <v>3979</v>
      </c>
      <c r="V41" s="131">
        <v>3404811</v>
      </c>
      <c r="W41" s="112">
        <v>100</v>
      </c>
      <c r="X41" s="132">
        <v>89.28</v>
      </c>
      <c r="Y41" s="112">
        <v>99.33</v>
      </c>
      <c r="Z41" s="132">
        <v>59.67</v>
      </c>
      <c r="AA41" s="60">
        <v>100</v>
      </c>
      <c r="AB41" s="95">
        <v>810</v>
      </c>
      <c r="AC41" s="134">
        <v>2821</v>
      </c>
      <c r="AD41" s="61">
        <v>41</v>
      </c>
      <c r="AE41" s="31">
        <v>330</v>
      </c>
      <c r="AF41" s="61">
        <v>1483</v>
      </c>
      <c r="AG41" s="31">
        <v>5924.16</v>
      </c>
      <c r="AH41" s="61">
        <v>2173.14</v>
      </c>
      <c r="AI41" s="84">
        <v>3248.8443000000002</v>
      </c>
      <c r="AJ41" s="6">
        <v>18086</v>
      </c>
      <c r="AK41" s="6">
        <v>4424</v>
      </c>
      <c r="AL41" s="6">
        <v>4200</v>
      </c>
      <c r="AM41" s="6">
        <v>21000</v>
      </c>
      <c r="AN41" s="6">
        <v>50</v>
      </c>
      <c r="AO41" s="85">
        <v>19000</v>
      </c>
      <c r="AP41" s="6">
        <v>52000</v>
      </c>
      <c r="AQ41" s="6">
        <v>4200</v>
      </c>
      <c r="AR41" s="6">
        <v>6000</v>
      </c>
      <c r="AS41" s="67">
        <v>0</v>
      </c>
      <c r="AT41" s="91">
        <v>0</v>
      </c>
      <c r="AU41" s="41">
        <v>6</v>
      </c>
      <c r="AV41" s="321">
        <v>65.491480943294334</v>
      </c>
      <c r="AW41" s="121">
        <v>27</v>
      </c>
    </row>
    <row r="42" spans="2:49" x14ac:dyDescent="0.25">
      <c r="B42" s="283">
        <v>32</v>
      </c>
      <c r="C42" s="41">
        <v>41799</v>
      </c>
      <c r="D42" s="368" t="s">
        <v>63</v>
      </c>
      <c r="E42" s="22">
        <v>12431</v>
      </c>
      <c r="F42" s="21">
        <v>12009</v>
      </c>
      <c r="G42" s="113">
        <v>-640</v>
      </c>
      <c r="H42" s="126">
        <v>105.63</v>
      </c>
      <c r="I42" s="22">
        <v>510</v>
      </c>
      <c r="J42" s="21">
        <v>1000.1</v>
      </c>
      <c r="K42" s="64">
        <v>17.399999999999999</v>
      </c>
      <c r="L42" s="31">
        <v>1E-3</v>
      </c>
      <c r="M42" s="61">
        <v>4</v>
      </c>
      <c r="N42" s="31">
        <v>10</v>
      </c>
      <c r="O42" s="61">
        <v>6</v>
      </c>
      <c r="P42" s="92">
        <v>285</v>
      </c>
      <c r="Q42" s="21">
        <v>1989</v>
      </c>
      <c r="R42" s="22">
        <v>817</v>
      </c>
      <c r="S42" s="21">
        <v>171</v>
      </c>
      <c r="T42" s="116">
        <v>202</v>
      </c>
      <c r="U42" s="68">
        <v>3408</v>
      </c>
      <c r="V42" s="131">
        <v>3410790</v>
      </c>
      <c r="W42" s="112">
        <v>97.41</v>
      </c>
      <c r="X42" s="132">
        <v>59.98</v>
      </c>
      <c r="Y42" s="112">
        <v>92.67</v>
      </c>
      <c r="Z42" s="132">
        <v>45.21</v>
      </c>
      <c r="AA42" s="60">
        <v>99</v>
      </c>
      <c r="AB42" s="95">
        <v>1623.5</v>
      </c>
      <c r="AC42" s="134">
        <v>7641.75</v>
      </c>
      <c r="AD42" s="61">
        <v>97</v>
      </c>
      <c r="AE42" s="31">
        <v>689.5</v>
      </c>
      <c r="AF42" s="61">
        <v>4111.5</v>
      </c>
      <c r="AG42" s="31">
        <v>21841.759999999998</v>
      </c>
      <c r="AH42" s="61">
        <v>2740.59</v>
      </c>
      <c r="AI42" s="84">
        <v>4097.1820500000003</v>
      </c>
      <c r="AJ42" s="6">
        <v>16794</v>
      </c>
      <c r="AK42" s="6">
        <v>3000</v>
      </c>
      <c r="AL42" s="6">
        <v>7000</v>
      </c>
      <c r="AM42" s="6">
        <v>50000</v>
      </c>
      <c r="AN42" s="6">
        <v>30</v>
      </c>
      <c r="AO42" s="85">
        <v>2000</v>
      </c>
      <c r="AP42" s="6">
        <v>5400</v>
      </c>
      <c r="AQ42" s="67">
        <v>0</v>
      </c>
      <c r="AR42" s="67">
        <v>0</v>
      </c>
      <c r="AS42" s="67">
        <v>0</v>
      </c>
      <c r="AT42" s="91">
        <v>0</v>
      </c>
      <c r="AU42" s="41">
        <v>6</v>
      </c>
      <c r="AV42" s="321">
        <v>69.20882732515004</v>
      </c>
      <c r="AW42" s="121">
        <v>15</v>
      </c>
    </row>
    <row r="43" spans="2:49" x14ac:dyDescent="0.25">
      <c r="B43" s="283">
        <v>33</v>
      </c>
      <c r="C43" s="41">
        <v>41801</v>
      </c>
      <c r="D43" s="368" t="s">
        <v>64</v>
      </c>
      <c r="E43" s="22">
        <v>7008</v>
      </c>
      <c r="F43" s="21">
        <v>6432</v>
      </c>
      <c r="G43" s="113">
        <v>-416</v>
      </c>
      <c r="H43" s="126">
        <v>106.91</v>
      </c>
      <c r="I43" s="22">
        <v>899</v>
      </c>
      <c r="J43" s="21">
        <v>498.3</v>
      </c>
      <c r="K43" s="64">
        <v>14.7</v>
      </c>
      <c r="L43" s="31">
        <v>1E-3</v>
      </c>
      <c r="M43" s="61">
        <v>3</v>
      </c>
      <c r="N43" s="31">
        <v>17</v>
      </c>
      <c r="O43" s="61">
        <v>7</v>
      </c>
      <c r="P43" s="92">
        <v>178</v>
      </c>
      <c r="Q43" s="21">
        <v>1016</v>
      </c>
      <c r="R43" s="22">
        <v>498</v>
      </c>
      <c r="S43" s="21">
        <v>138</v>
      </c>
      <c r="T43" s="116">
        <v>145</v>
      </c>
      <c r="U43" s="431">
        <v>2122</v>
      </c>
      <c r="V43" s="131">
        <v>2169905</v>
      </c>
      <c r="W43" s="112">
        <v>98.37</v>
      </c>
      <c r="X43" s="132">
        <v>84.64</v>
      </c>
      <c r="Y43" s="112">
        <v>98.37</v>
      </c>
      <c r="Z43" s="132">
        <v>51.02</v>
      </c>
      <c r="AA43" s="60">
        <v>100</v>
      </c>
      <c r="AB43" s="95">
        <v>475</v>
      </c>
      <c r="AC43" s="134">
        <v>1507</v>
      </c>
      <c r="AD43" s="61">
        <v>35</v>
      </c>
      <c r="AE43" s="31">
        <v>253.75</v>
      </c>
      <c r="AF43" s="61">
        <v>598</v>
      </c>
      <c r="AG43" s="31">
        <v>2045.38</v>
      </c>
      <c r="AH43" s="61">
        <v>1996.36</v>
      </c>
      <c r="AI43" s="84">
        <v>2984.5581999999999</v>
      </c>
      <c r="AJ43" s="6">
        <v>5802</v>
      </c>
      <c r="AK43" s="6">
        <v>1273</v>
      </c>
      <c r="AL43" s="6">
        <v>3150</v>
      </c>
      <c r="AM43" s="6">
        <v>38000</v>
      </c>
      <c r="AN43" s="6">
        <v>35</v>
      </c>
      <c r="AO43" s="85">
        <v>3500</v>
      </c>
      <c r="AP43" s="6">
        <v>9200</v>
      </c>
      <c r="AQ43" s="62">
        <v>630</v>
      </c>
      <c r="AR43" s="62">
        <v>900</v>
      </c>
      <c r="AS43" s="62">
        <v>4000</v>
      </c>
      <c r="AT43" s="104">
        <v>8000</v>
      </c>
      <c r="AU43" s="41">
        <v>6</v>
      </c>
      <c r="AV43" s="321">
        <v>69.479214609398355</v>
      </c>
      <c r="AW43" s="121">
        <v>13</v>
      </c>
    </row>
    <row r="44" spans="2:49" x14ac:dyDescent="0.25">
      <c r="B44" s="283">
        <v>34</v>
      </c>
      <c r="C44" s="41">
        <v>41797</v>
      </c>
      <c r="D44" s="368" t="s">
        <v>71</v>
      </c>
      <c r="E44" s="22">
        <v>8160</v>
      </c>
      <c r="F44" s="21">
        <v>7457</v>
      </c>
      <c r="G44" s="22">
        <v>51</v>
      </c>
      <c r="H44" s="126">
        <v>99.32</v>
      </c>
      <c r="I44" s="22">
        <v>1430</v>
      </c>
      <c r="J44" s="21">
        <v>682.1</v>
      </c>
      <c r="K44" s="64">
        <v>15.2</v>
      </c>
      <c r="L44" s="31">
        <v>1E-3</v>
      </c>
      <c r="M44" s="61">
        <v>11</v>
      </c>
      <c r="N44" s="31">
        <v>11</v>
      </c>
      <c r="O44" s="61">
        <v>13</v>
      </c>
      <c r="P44" s="92">
        <v>143</v>
      </c>
      <c r="Q44" s="21">
        <v>1186</v>
      </c>
      <c r="R44" s="22">
        <v>716</v>
      </c>
      <c r="S44" s="21">
        <v>195</v>
      </c>
      <c r="T44" s="116">
        <v>70</v>
      </c>
      <c r="U44" s="431">
        <v>2576</v>
      </c>
      <c r="V44" s="131">
        <v>3111989</v>
      </c>
      <c r="W44" s="112">
        <v>98.66</v>
      </c>
      <c r="X44" s="132">
        <v>60.46</v>
      </c>
      <c r="Y44" s="112">
        <v>95.85</v>
      </c>
      <c r="Z44" s="132">
        <v>29</v>
      </c>
      <c r="AA44" s="60">
        <v>99</v>
      </c>
      <c r="AB44" s="95">
        <v>585</v>
      </c>
      <c r="AC44" s="134">
        <v>3988</v>
      </c>
      <c r="AD44" s="61">
        <v>15</v>
      </c>
      <c r="AE44" s="31">
        <v>100</v>
      </c>
      <c r="AF44" s="61">
        <v>741</v>
      </c>
      <c r="AG44" s="31">
        <v>690</v>
      </c>
      <c r="AH44" s="61">
        <v>416.73</v>
      </c>
      <c r="AI44" s="84">
        <v>623.01135000000011</v>
      </c>
      <c r="AJ44" s="6">
        <v>17047</v>
      </c>
      <c r="AK44" s="6">
        <v>3000</v>
      </c>
      <c r="AL44" s="6">
        <v>2000</v>
      </c>
      <c r="AM44" s="6">
        <v>70000</v>
      </c>
      <c r="AN44" s="163">
        <v>20</v>
      </c>
      <c r="AO44" s="85">
        <v>13300</v>
      </c>
      <c r="AP44" s="6">
        <v>35000</v>
      </c>
      <c r="AQ44" s="67">
        <v>0</v>
      </c>
      <c r="AR44" s="67">
        <v>0</v>
      </c>
      <c r="AS44" s="67">
        <v>0</v>
      </c>
      <c r="AT44" s="91">
        <v>0</v>
      </c>
      <c r="AU44" s="41">
        <v>6</v>
      </c>
      <c r="AV44" s="321">
        <v>66.348396196208782</v>
      </c>
      <c r="AW44" s="121">
        <v>24</v>
      </c>
    </row>
    <row r="45" spans="2:49" ht="15.75" thickBot="1" x14ac:dyDescent="0.3">
      <c r="B45" s="283">
        <v>35</v>
      </c>
      <c r="C45" s="41">
        <v>41807</v>
      </c>
      <c r="D45" s="368" t="s">
        <v>87</v>
      </c>
      <c r="E45" s="22">
        <v>19299</v>
      </c>
      <c r="F45" s="21">
        <v>17950</v>
      </c>
      <c r="G45" s="113">
        <v>-461</v>
      </c>
      <c r="H45" s="125">
        <v>102.64</v>
      </c>
      <c r="I45" s="22">
        <v>1343</v>
      </c>
      <c r="J45" s="21">
        <v>1659.8</v>
      </c>
      <c r="K45" s="64">
        <v>8.9</v>
      </c>
      <c r="L45" s="31">
        <v>1E-3</v>
      </c>
      <c r="M45" s="61">
        <v>5</v>
      </c>
      <c r="N45" s="31">
        <v>9</v>
      </c>
      <c r="O45" s="61">
        <v>7</v>
      </c>
      <c r="P45" s="92">
        <v>313</v>
      </c>
      <c r="Q45" s="21">
        <v>2817</v>
      </c>
      <c r="R45" s="22">
        <v>1442</v>
      </c>
      <c r="S45" s="21">
        <v>357</v>
      </c>
      <c r="T45" s="116">
        <v>267</v>
      </c>
      <c r="U45" s="431">
        <v>5036</v>
      </c>
      <c r="V45" s="131">
        <v>4657927</v>
      </c>
      <c r="W45" s="112">
        <v>100</v>
      </c>
      <c r="X45" s="132">
        <v>88.87</v>
      </c>
      <c r="Y45" s="112">
        <v>98.48</v>
      </c>
      <c r="Z45" s="132">
        <v>47</v>
      </c>
      <c r="AA45" s="60">
        <v>100</v>
      </c>
      <c r="AB45" s="95">
        <v>1077</v>
      </c>
      <c r="AC45" s="134">
        <v>3244</v>
      </c>
      <c r="AD45" s="61">
        <v>220</v>
      </c>
      <c r="AE45" s="31">
        <v>1800</v>
      </c>
      <c r="AF45" s="61">
        <v>1708</v>
      </c>
      <c r="AG45" s="31">
        <v>7400.9</v>
      </c>
      <c r="AH45" s="61">
        <v>3376.38</v>
      </c>
      <c r="AI45" s="84">
        <v>5047.6881000000003</v>
      </c>
      <c r="AJ45" s="6">
        <v>10607</v>
      </c>
      <c r="AK45" s="6">
        <v>3232</v>
      </c>
      <c r="AL45" s="6">
        <v>12200</v>
      </c>
      <c r="AM45" s="6">
        <v>85000</v>
      </c>
      <c r="AN45" s="6">
        <v>650</v>
      </c>
      <c r="AO45" s="103">
        <v>18500</v>
      </c>
      <c r="AP45" s="67">
        <v>48000</v>
      </c>
      <c r="AQ45" s="62">
        <v>1950</v>
      </c>
      <c r="AR45" s="62">
        <v>2600</v>
      </c>
      <c r="AS45" s="67">
        <v>0</v>
      </c>
      <c r="AT45" s="91">
        <v>0</v>
      </c>
      <c r="AU45" s="41">
        <v>6</v>
      </c>
      <c r="AV45" s="321">
        <v>66.219833705245975</v>
      </c>
      <c r="AW45" s="121">
        <v>25</v>
      </c>
    </row>
    <row r="46" spans="2:49" x14ac:dyDescent="0.25">
      <c r="B46" s="392">
        <v>36</v>
      </c>
      <c r="C46" s="41">
        <v>41872</v>
      </c>
      <c r="D46" s="368" t="s">
        <v>65</v>
      </c>
      <c r="E46" s="22">
        <v>7098</v>
      </c>
      <c r="F46" s="21">
        <v>6575</v>
      </c>
      <c r="G46" s="113">
        <v>-209</v>
      </c>
      <c r="H46" s="126">
        <v>103.28</v>
      </c>
      <c r="I46" s="22">
        <v>475</v>
      </c>
      <c r="J46" s="21">
        <v>351.3</v>
      </c>
      <c r="K46" s="61">
        <v>1E-3</v>
      </c>
      <c r="L46" s="31">
        <v>1E-3</v>
      </c>
      <c r="M46" s="61">
        <v>7</v>
      </c>
      <c r="N46" s="31">
        <v>7</v>
      </c>
      <c r="O46" s="61">
        <v>6</v>
      </c>
      <c r="P46" s="92">
        <v>104</v>
      </c>
      <c r="Q46" s="21">
        <v>850</v>
      </c>
      <c r="R46" s="22">
        <v>519</v>
      </c>
      <c r="S46" s="21">
        <v>150</v>
      </c>
      <c r="T46" s="116">
        <v>149</v>
      </c>
      <c r="U46" s="431">
        <v>2035</v>
      </c>
      <c r="V46" s="131">
        <v>2900025</v>
      </c>
      <c r="W46" s="112">
        <v>100</v>
      </c>
      <c r="X46" s="132">
        <v>80.13</v>
      </c>
      <c r="Y46" s="112">
        <v>100</v>
      </c>
      <c r="Z46" s="132">
        <v>21.37</v>
      </c>
      <c r="AA46" s="60">
        <v>100</v>
      </c>
      <c r="AB46" s="95">
        <v>2752.1</v>
      </c>
      <c r="AC46" s="134">
        <v>17265.335000000003</v>
      </c>
      <c r="AD46" s="61">
        <v>1E-3</v>
      </c>
      <c r="AE46" s="31">
        <v>1E-3</v>
      </c>
      <c r="AF46" s="61">
        <v>296</v>
      </c>
      <c r="AG46" s="31">
        <v>2474.4</v>
      </c>
      <c r="AH46" s="61">
        <v>1E-3</v>
      </c>
      <c r="AI46" s="84">
        <v>1E-3</v>
      </c>
      <c r="AJ46" s="6">
        <v>11322</v>
      </c>
      <c r="AK46" s="6">
        <v>1000</v>
      </c>
      <c r="AL46" s="6">
        <v>1200</v>
      </c>
      <c r="AM46" s="62">
        <v>10000</v>
      </c>
      <c r="AN46" s="67">
        <v>0</v>
      </c>
      <c r="AO46" s="85">
        <v>4000</v>
      </c>
      <c r="AP46" s="6">
        <v>11000</v>
      </c>
      <c r="AQ46" s="62">
        <v>850</v>
      </c>
      <c r="AR46" s="62">
        <v>1700</v>
      </c>
      <c r="AS46" s="67">
        <v>0</v>
      </c>
      <c r="AT46" s="91">
        <v>0</v>
      </c>
      <c r="AU46" s="41">
        <v>6</v>
      </c>
      <c r="AV46" s="321">
        <v>63.203572012862764</v>
      </c>
      <c r="AW46" s="121">
        <v>32</v>
      </c>
    </row>
    <row r="47" spans="2:49" x14ac:dyDescent="0.25">
      <c r="B47" s="283">
        <v>37</v>
      </c>
      <c r="C47" s="304">
        <v>41885</v>
      </c>
      <c r="D47" s="381" t="s">
        <v>66</v>
      </c>
      <c r="E47" s="424">
        <v>7036</v>
      </c>
      <c r="F47" s="273">
        <v>5861</v>
      </c>
      <c r="G47" s="274">
        <v>-108</v>
      </c>
      <c r="H47" s="278">
        <v>101.88</v>
      </c>
      <c r="I47" s="273">
        <v>2727</v>
      </c>
      <c r="J47" s="273">
        <v>460.5</v>
      </c>
      <c r="K47" s="266">
        <v>29.9</v>
      </c>
      <c r="L47" s="101">
        <v>1E-3</v>
      </c>
      <c r="M47" s="101">
        <v>2</v>
      </c>
      <c r="N47" s="101">
        <v>9</v>
      </c>
      <c r="O47" s="428">
        <v>6</v>
      </c>
      <c r="P47" s="309">
        <v>144</v>
      </c>
      <c r="Q47" s="273">
        <v>997</v>
      </c>
      <c r="R47" s="273">
        <v>715</v>
      </c>
      <c r="S47" s="273">
        <v>234</v>
      </c>
      <c r="T47" s="312">
        <v>129</v>
      </c>
      <c r="U47" s="432">
        <v>2635</v>
      </c>
      <c r="V47" s="276">
        <v>5188500</v>
      </c>
      <c r="W47" s="269">
        <v>100</v>
      </c>
      <c r="X47" s="269">
        <v>64.48</v>
      </c>
      <c r="Y47" s="269">
        <v>97.55</v>
      </c>
      <c r="Z47" s="269">
        <v>54.08</v>
      </c>
      <c r="AA47" s="436">
        <v>100</v>
      </c>
      <c r="AB47" s="303">
        <v>1323.8</v>
      </c>
      <c r="AC47" s="100">
        <v>9156.36</v>
      </c>
      <c r="AD47" s="101">
        <v>2</v>
      </c>
      <c r="AE47" s="101">
        <v>3</v>
      </c>
      <c r="AF47" s="101">
        <v>120</v>
      </c>
      <c r="AG47" s="101">
        <v>500</v>
      </c>
      <c r="AH47" s="101">
        <v>1E-3</v>
      </c>
      <c r="AI47" s="281">
        <v>1E-3</v>
      </c>
      <c r="AJ47" s="440">
        <v>16135</v>
      </c>
      <c r="AK47" s="265">
        <v>2241</v>
      </c>
      <c r="AL47" s="277">
        <v>12180</v>
      </c>
      <c r="AM47" s="277">
        <v>12500</v>
      </c>
      <c r="AN47" s="443">
        <v>0</v>
      </c>
      <c r="AO47" s="414">
        <v>3660000</v>
      </c>
      <c r="AP47" s="415">
        <v>10455000</v>
      </c>
      <c r="AQ47" s="268">
        <v>0</v>
      </c>
      <c r="AR47" s="268">
        <v>0</v>
      </c>
      <c r="AS47" s="268">
        <v>0</v>
      </c>
      <c r="AT47" s="289">
        <v>0</v>
      </c>
      <c r="AU47" s="447">
        <v>6</v>
      </c>
      <c r="AV47" s="322">
        <v>67.028800308506945</v>
      </c>
      <c r="AW47" s="290">
        <v>22</v>
      </c>
    </row>
    <row r="48" spans="2:49" ht="15.75" thickBot="1" x14ac:dyDescent="0.3">
      <c r="B48" s="305"/>
      <c r="C48" s="307"/>
      <c r="D48" s="385"/>
      <c r="E48" s="425"/>
      <c r="F48" s="291"/>
      <c r="G48" s="291"/>
      <c r="H48" s="292"/>
      <c r="I48" s="291"/>
      <c r="J48" s="291"/>
      <c r="K48" s="293"/>
      <c r="L48" s="294"/>
      <c r="M48" s="294"/>
      <c r="N48" s="294"/>
      <c r="O48" s="429"/>
      <c r="P48" s="310"/>
      <c r="Q48" s="291"/>
      <c r="R48" s="291"/>
      <c r="S48" s="291"/>
      <c r="T48" s="313"/>
      <c r="U48" s="433"/>
      <c r="V48" s="295"/>
      <c r="W48" s="296"/>
      <c r="X48" s="296"/>
      <c r="Y48" s="296"/>
      <c r="Z48" s="296"/>
      <c r="AA48" s="437"/>
      <c r="AB48" s="315"/>
      <c r="AC48" s="298"/>
      <c r="AD48" s="294"/>
      <c r="AE48" s="294"/>
      <c r="AF48" s="294"/>
      <c r="AG48" s="294"/>
      <c r="AH48" s="294"/>
      <c r="AI48" s="311"/>
      <c r="AJ48" s="441"/>
      <c r="AK48" s="299"/>
      <c r="AL48" s="299"/>
      <c r="AM48" s="300"/>
      <c r="AN48" s="444"/>
      <c r="AO48" s="316"/>
      <c r="AP48" s="299"/>
      <c r="AQ48" s="301"/>
      <c r="AR48" s="301"/>
      <c r="AS48" s="299"/>
      <c r="AT48" s="317"/>
      <c r="AU48" s="307"/>
      <c r="AV48" s="323"/>
      <c r="AW48" s="302"/>
    </row>
    <row r="49" spans="2:49" ht="15.75" thickBot="1" x14ac:dyDescent="0.3">
      <c r="H49" s="23"/>
      <c r="I49" s="1"/>
      <c r="J49" s="1"/>
      <c r="K49" s="24"/>
      <c r="X49" s="25"/>
      <c r="AC49" s="17"/>
      <c r="AU49" s="16"/>
      <c r="AV49" s="1"/>
      <c r="AW49" s="1"/>
    </row>
    <row r="50" spans="2:49" x14ac:dyDescent="0.25">
      <c r="B50" s="1008" t="s">
        <v>301</v>
      </c>
      <c r="C50" s="1009"/>
      <c r="D50" s="1009"/>
      <c r="E50" s="1009"/>
      <c r="F50" s="1009"/>
      <c r="G50" s="1009"/>
      <c r="H50" s="1009"/>
      <c r="I50" s="1009"/>
      <c r="J50" s="1009"/>
      <c r="K50" s="1010"/>
      <c r="X50" s="25"/>
      <c r="AC50" s="17"/>
      <c r="AU50" s="16"/>
      <c r="AV50" s="1"/>
      <c r="AW50" s="1"/>
    </row>
    <row r="51" spans="2:49" x14ac:dyDescent="0.25">
      <c r="B51" s="1017" t="s">
        <v>302</v>
      </c>
      <c r="C51" s="1011"/>
      <c r="D51" s="1011"/>
      <c r="E51" s="1011"/>
      <c r="F51" s="1011"/>
      <c r="G51" s="1011"/>
      <c r="H51" s="1011"/>
      <c r="I51" s="1011"/>
      <c r="J51" s="1011"/>
      <c r="K51" s="1012"/>
      <c r="X51" s="25"/>
      <c r="AC51" s="17"/>
      <c r="AU51" s="16"/>
      <c r="AV51" s="1"/>
      <c r="AW51" s="1"/>
    </row>
    <row r="52" spans="2:49" ht="5.25" customHeight="1" thickBot="1" x14ac:dyDescent="0.3">
      <c r="B52" s="1013"/>
      <c r="C52" s="27"/>
      <c r="D52" s="27"/>
      <c r="E52" s="27"/>
      <c r="F52" s="27"/>
      <c r="G52" s="27"/>
      <c r="H52" s="1014"/>
      <c r="I52" s="1015"/>
      <c r="J52" s="1015"/>
      <c r="K52" s="1016"/>
      <c r="X52" s="25"/>
      <c r="AC52" s="17"/>
      <c r="AU52" s="16"/>
      <c r="AV52" s="1"/>
      <c r="AW52" s="1"/>
    </row>
    <row r="53" spans="2:49" ht="15.75" thickBot="1" x14ac:dyDescent="0.3">
      <c r="H53" s="26"/>
      <c r="I53" s="1"/>
      <c r="J53" s="1"/>
      <c r="K53" s="24"/>
      <c r="X53" s="25"/>
      <c r="AC53" s="17"/>
      <c r="AU53" s="16"/>
      <c r="AV53" s="1"/>
      <c r="AW53" s="1"/>
    </row>
    <row r="54" spans="2:49" x14ac:dyDescent="0.25">
      <c r="B54" s="1378" t="s">
        <v>127</v>
      </c>
      <c r="C54" s="1379"/>
      <c r="D54" s="334"/>
      <c r="E54" s="334"/>
      <c r="F54" s="334"/>
      <c r="G54" s="334"/>
      <c r="H54" s="334"/>
      <c r="I54" s="334"/>
      <c r="J54" s="334"/>
      <c r="K54" s="335"/>
      <c r="X54" s="25"/>
      <c r="AC54" s="17"/>
      <c r="AU54" s="16"/>
      <c r="AV54" s="1"/>
      <c r="AW54" s="1"/>
    </row>
    <row r="55" spans="2:49" x14ac:dyDescent="0.25">
      <c r="B55" s="1380" t="s">
        <v>147</v>
      </c>
      <c r="C55" s="1381"/>
      <c r="D55" s="1381"/>
      <c r="E55" s="1381"/>
      <c r="F55" s="1381"/>
      <c r="G55" s="1381"/>
      <c r="H55" s="330"/>
      <c r="I55" s="330"/>
      <c r="J55" s="330"/>
      <c r="K55" s="336"/>
      <c r="X55" s="25"/>
      <c r="AC55" s="17"/>
      <c r="AU55" s="16"/>
      <c r="AV55" s="1"/>
      <c r="AW55" s="1"/>
    </row>
    <row r="56" spans="2:49" x14ac:dyDescent="0.25">
      <c r="B56" s="339" t="s">
        <v>128</v>
      </c>
      <c r="C56" s="340"/>
      <c r="D56" s="340"/>
      <c r="E56" s="340"/>
      <c r="F56" s="340"/>
      <c r="G56" s="340"/>
      <c r="H56" s="340"/>
      <c r="I56" s="340"/>
      <c r="J56" s="340"/>
      <c r="K56" s="341"/>
      <c r="X56" s="25"/>
      <c r="AC56" s="17"/>
      <c r="AU56" s="16"/>
      <c r="AV56" s="1"/>
      <c r="AW56" s="1"/>
    </row>
    <row r="57" spans="2:49" x14ac:dyDescent="0.25">
      <c r="B57" s="1380" t="s">
        <v>129</v>
      </c>
      <c r="C57" s="1381"/>
      <c r="D57" s="1381"/>
      <c r="E57" s="1381"/>
      <c r="F57" s="1381"/>
      <c r="G57" s="1381"/>
      <c r="H57" s="1381"/>
      <c r="I57" s="1381"/>
      <c r="J57" s="330"/>
      <c r="K57" s="336"/>
      <c r="X57" s="25"/>
      <c r="AC57" s="17"/>
      <c r="AU57" s="16"/>
      <c r="AV57" s="1"/>
      <c r="AW57" s="1"/>
    </row>
    <row r="58" spans="2:49" x14ac:dyDescent="0.25">
      <c r="B58" s="1380" t="s">
        <v>130</v>
      </c>
      <c r="C58" s="1381"/>
      <c r="D58" s="1381"/>
      <c r="E58" s="1381"/>
      <c r="F58" s="1381"/>
      <c r="G58" s="1381"/>
      <c r="H58" s="1381"/>
      <c r="I58" s="1381"/>
      <c r="J58" s="1381"/>
      <c r="K58" s="1382"/>
      <c r="AC58" s="17"/>
      <c r="AU58" s="16"/>
      <c r="AV58" s="1"/>
      <c r="AW58" s="1"/>
    </row>
    <row r="59" spans="2:49" x14ac:dyDescent="0.25">
      <c r="B59" s="342" t="s">
        <v>131</v>
      </c>
      <c r="C59" s="340"/>
      <c r="D59" s="340"/>
      <c r="E59" s="340"/>
      <c r="F59" s="340"/>
      <c r="G59" s="340"/>
      <c r="H59" s="340"/>
      <c r="I59" s="340"/>
      <c r="J59" s="340"/>
      <c r="K59" s="341"/>
      <c r="AC59" s="17"/>
      <c r="AU59" s="16"/>
      <c r="AV59" s="1"/>
      <c r="AW59" s="1"/>
    </row>
    <row r="60" spans="2:49" x14ac:dyDescent="0.25">
      <c r="B60" s="342" t="s">
        <v>132</v>
      </c>
      <c r="C60" s="340"/>
      <c r="D60" s="340"/>
      <c r="E60" s="340"/>
      <c r="F60" s="340"/>
      <c r="G60" s="340"/>
      <c r="H60" s="340"/>
      <c r="I60" s="340"/>
      <c r="J60" s="340"/>
      <c r="K60" s="341"/>
      <c r="AC60" s="17"/>
      <c r="AU60" s="16"/>
      <c r="AV60" s="1"/>
      <c r="AW60" s="1"/>
    </row>
    <row r="61" spans="2:49" x14ac:dyDescent="0.25">
      <c r="B61" s="342" t="s">
        <v>133</v>
      </c>
      <c r="C61" s="340"/>
      <c r="D61" s="340"/>
      <c r="E61" s="340"/>
      <c r="F61" s="340"/>
      <c r="G61" s="340"/>
      <c r="H61" s="340"/>
      <c r="I61" s="340"/>
      <c r="J61" s="340"/>
      <c r="K61" s="341"/>
      <c r="AC61" s="17"/>
      <c r="AU61" s="16"/>
      <c r="AV61" s="1"/>
      <c r="AW61" s="1"/>
    </row>
    <row r="62" spans="2:49" ht="15.75" thickBot="1" x14ac:dyDescent="0.3">
      <c r="B62" s="1305" t="s">
        <v>200</v>
      </c>
      <c r="C62" s="1306"/>
      <c r="D62" s="1306"/>
      <c r="E62" s="1306"/>
      <c r="F62" s="1306"/>
      <c r="G62" s="1306"/>
      <c r="H62" s="1306"/>
      <c r="I62" s="337"/>
      <c r="J62" s="337"/>
      <c r="K62" s="338"/>
      <c r="AC62" s="17"/>
      <c r="AU62" s="16"/>
      <c r="AV62" s="1"/>
      <c r="AW62" s="1"/>
    </row>
  </sheetData>
  <mergeCells count="115">
    <mergeCell ref="AB3:AI3"/>
    <mergeCell ref="AB4:AC4"/>
    <mergeCell ref="AD4:AE4"/>
    <mergeCell ref="AF4:AI4"/>
    <mergeCell ref="W4:X4"/>
    <mergeCell ref="AV3:AW7"/>
    <mergeCell ref="AJ3:AN3"/>
    <mergeCell ref="AO3:AT3"/>
    <mergeCell ref="AU3:AU7"/>
    <mergeCell ref="AS4:AT4"/>
    <mergeCell ref="AJ4:AJ7"/>
    <mergeCell ref="AM4:AM7"/>
    <mergeCell ref="AN4:AN7"/>
    <mergeCell ref="AC5:AC7"/>
    <mergeCell ref="AO4:AP4"/>
    <mergeCell ref="AE5:AE7"/>
    <mergeCell ref="AF5:AF7"/>
    <mergeCell ref="AG5:AG7"/>
    <mergeCell ref="AH5:AH7"/>
    <mergeCell ref="R5:R7"/>
    <mergeCell ref="V4:V7"/>
    <mergeCell ref="S5:S7"/>
    <mergeCell ref="T5:T7"/>
    <mergeCell ref="K4:L4"/>
    <mergeCell ref="M4:O4"/>
    <mergeCell ref="P4:T4"/>
    <mergeCell ref="P3:T3"/>
    <mergeCell ref="U3:AA3"/>
    <mergeCell ref="U4:U7"/>
    <mergeCell ref="B1:AW1"/>
    <mergeCell ref="AT5:AT7"/>
    <mergeCell ref="AI5:AI7"/>
    <mergeCell ref="AO5:AO7"/>
    <mergeCell ref="AP5:AP7"/>
    <mergeCell ref="AQ5:AQ7"/>
    <mergeCell ref="AR5:AR7"/>
    <mergeCell ref="AS5:AS7"/>
    <mergeCell ref="K5:K7"/>
    <mergeCell ref="O5:O7"/>
    <mergeCell ref="Q5:Q7"/>
    <mergeCell ref="W5:W7"/>
    <mergeCell ref="P5:P7"/>
    <mergeCell ref="X5:X7"/>
    <mergeCell ref="Y5:Y7"/>
    <mergeCell ref="E5:E7"/>
    <mergeCell ref="AQ4:AR4"/>
    <mergeCell ref="Z5:Z7"/>
    <mergeCell ref="AA5:AA7"/>
    <mergeCell ref="AB5:AB7"/>
    <mergeCell ref="Y4:Z4"/>
    <mergeCell ref="AD5:AD7"/>
    <mergeCell ref="AK4:AK7"/>
    <mergeCell ref="AL4:AL7"/>
    <mergeCell ref="B62:H62"/>
    <mergeCell ref="B54:C54"/>
    <mergeCell ref="B55:G55"/>
    <mergeCell ref="B57:I57"/>
    <mergeCell ref="B58:K58"/>
    <mergeCell ref="F5:F7"/>
    <mergeCell ref="G5:G7"/>
    <mergeCell ref="H5:H7"/>
    <mergeCell ref="I5:I7"/>
    <mergeCell ref="B3:C10"/>
    <mergeCell ref="D3:D9"/>
    <mergeCell ref="E8:E9"/>
    <mergeCell ref="F8:F9"/>
    <mergeCell ref="G8:G9"/>
    <mergeCell ref="E4:I4"/>
    <mergeCell ref="J4:J7"/>
    <mergeCell ref="E3:O3"/>
    <mergeCell ref="M8:M9"/>
    <mergeCell ref="N8:N9"/>
    <mergeCell ref="O8:O9"/>
    <mergeCell ref="L5:L7"/>
    <mergeCell ref="M5:M7"/>
    <mergeCell ref="N5:N7"/>
    <mergeCell ref="P8:P9"/>
    <mergeCell ref="Q8:Q9"/>
    <mergeCell ref="H8:H9"/>
    <mergeCell ref="I8:I9"/>
    <mergeCell ref="J8:J9"/>
    <mergeCell ref="K8:K9"/>
    <mergeCell ref="L8:L9"/>
    <mergeCell ref="W8:W9"/>
    <mergeCell ref="X8:X9"/>
    <mergeCell ref="Y8:Y9"/>
    <mergeCell ref="Z8:Z9"/>
    <mergeCell ref="AA8:AA9"/>
    <mergeCell ref="R8:R9"/>
    <mergeCell ref="S8:S9"/>
    <mergeCell ref="T8:T9"/>
    <mergeCell ref="U8:U9"/>
    <mergeCell ref="V8:V9"/>
    <mergeCell ref="AG8:AG9"/>
    <mergeCell ref="AH8:AH9"/>
    <mergeCell ref="AI8:AI9"/>
    <mergeCell ref="AJ8:AJ9"/>
    <mergeCell ref="AK8:AK9"/>
    <mergeCell ref="AB8:AB9"/>
    <mergeCell ref="AC8:AC9"/>
    <mergeCell ref="AD8:AD9"/>
    <mergeCell ref="AE8:AE9"/>
    <mergeCell ref="AF8:AF9"/>
    <mergeCell ref="AV8:AV9"/>
    <mergeCell ref="AW8:AW9"/>
    <mergeCell ref="AQ8:AQ9"/>
    <mergeCell ref="AR8:AR9"/>
    <mergeCell ref="AS8:AS9"/>
    <mergeCell ref="AT8:AT9"/>
    <mergeCell ref="AU8:AU9"/>
    <mergeCell ref="AL8:AL9"/>
    <mergeCell ref="AM8:AM9"/>
    <mergeCell ref="AN8:AN9"/>
    <mergeCell ref="AO8:AO9"/>
    <mergeCell ref="AP8:AP9"/>
  </mergeCells>
  <pageMargins left="0.7" right="0.7" top="0.75" bottom="0.75" header="0.3" footer="0.3"/>
  <pageSetup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Índice</vt:lpstr>
      <vt:lpstr>RESUMEN 2023</vt:lpstr>
      <vt:lpstr>REGIONES</vt:lpstr>
      <vt:lpstr>REGIÓN NORTE</vt:lpstr>
      <vt:lpstr>REGIÓN CENTRO</vt:lpstr>
      <vt:lpstr>REGIÓN OCCIDENTE</vt:lpstr>
      <vt:lpstr>REGIÓN SUR</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 de Informacion Regional</dc:creator>
  <cp:lastModifiedBy>sir</cp:lastModifiedBy>
  <cp:lastPrinted>2023-09-14T20:31:27Z</cp:lastPrinted>
  <dcterms:created xsi:type="dcterms:W3CDTF">2015-05-07T14:37:58Z</dcterms:created>
  <dcterms:modified xsi:type="dcterms:W3CDTF">2025-07-22T21:31:32Z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1906151</vt:lpwstr>
  </property>
  <property fmtid="{D5CDD505-2E9C-101B-9397-08002B2CF9AE}" pid="3" name="NXPowerLiteSettings">
    <vt:lpwstr>C7000400038000</vt:lpwstr>
  </property>
  <property fmtid="{D5CDD505-2E9C-101B-9397-08002B2CF9AE}" pid="4" name="NXPowerLiteVersion">
    <vt:lpwstr>S10.0.0</vt:lpwstr>
  </property>
</Properties>
</file>